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firstSheet="1" activeTab="1"/>
  </bookViews>
  <sheets>
    <sheet name="Organizacija natjecanja" sheetId="1" r:id="rId1"/>
    <sheet name="Prijavnica" sheetId="2" r:id="rId2"/>
    <sheet name="Prijavnica COVID 19" sheetId="3" state="hidden" r:id="rId3"/>
    <sheet name="Prijava i izvlačenje brojeva" sheetId="4" r:id="rId4"/>
    <sheet name="Startne liste" sheetId="5" r:id="rId5"/>
    <sheet name="Dnevnik natjecanja" sheetId="6" r:id="rId6"/>
    <sheet name="Rezultati natjecanja" sheetId="7" state="hidden" r:id="rId7"/>
    <sheet name="Proglašenje rezultata" sheetId="8" r:id="rId8"/>
  </sheets>
  <definedNames>
    <definedName name="_xlnm.Print_Area" localSheetId="0">'Organizacija natjecanja'!$B$1:$N$14</definedName>
    <definedName name="_xlnm.Print_Area" localSheetId="3">'Prijava i izvlačenje brojeva'!$A$1:$G$26</definedName>
    <definedName name="_xlnm.Print_Area" localSheetId="1">'Prijavnica'!$A$1:$I$63</definedName>
    <definedName name="_xlnm.Print_Area" localSheetId="2">'Prijavnica COVID 19'!$A$1:$I$63</definedName>
    <definedName name="_xlnm.Print_Area" localSheetId="4">'Startne liste'!$A$1:$F$1374</definedName>
  </definedNames>
  <calcPr fullCalcOnLoad="1"/>
</workbook>
</file>

<file path=xl/comments1.xml><?xml version="1.0" encoding="utf-8"?>
<comments xmlns="http://schemas.openxmlformats.org/spreadsheetml/2006/main">
  <authors>
    <author>mladen cacic</author>
  </authors>
  <commentList>
    <comment ref="K3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Popunite sve tražene rubrike jer će se upis sa ove stranice prenijeti na sve slijedeće stranice programa gdje je to potrebno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9"/>
            <rFont val="Tahoma"/>
            <family val="2"/>
          </rPr>
          <t xml:space="preserve">Mladen Čačić:
</t>
        </r>
        <r>
          <rPr>
            <sz val="9"/>
            <rFont val="Tahoma"/>
            <family val="2"/>
          </rPr>
          <t>Ovdje se ne upisuje ništa.
Ovaj prilog potrebno je isprintati prije početka natjecanja. Služi za ručni upis sudionika natjecanja i kada vam ga ekipe vrate popunjenog sa njega unosite podatke u slijedeći prilog "Prijava i izvlačenje brojeva". 
Na listu se nalaze po dvije prijavnice te je list potrebno razrezati po polovici. Isprintajte ovisno o broju ekipa (npr. za 10 ekipa potrebno je 5 listova)</t>
        </r>
      </text>
    </comment>
  </commentList>
</comments>
</file>

<file path=xl/comments4.xml><?xml version="1.0" encoding="utf-8"?>
<comments xmlns="http://schemas.openxmlformats.org/spreadsheetml/2006/main">
  <authors>
    <author>mladen cacic</author>
  </authors>
  <commentList>
    <comment ref="C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upisa ekipa i natjecatelja potrebno je prijavljene ekipe sortirati po abecedi od A-Ž klikom na lijevi grb u ovom polju ili od Ž-A klikom na desni grb HŠRS u ovom polju</t>
        </r>
      </text>
    </comment>
    <comment ref="B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izvučenog redoslijeda izvlačenja sorirajte ekipe po redoslijedu od 1-n klikom na grb HŠRS u ovom polju</t>
        </r>
      </text>
    </comment>
    <comment ref="A1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Nakon izvučenog startnog broja sorirajte ekipe po startnom broju od 1-n klikom na grb HŠRS u ovom polju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I7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prema broju ekipa koje sudjeluju treba kod printanja odrediti raspon ispisa, u protivnom će isprintati svih 25 listova</t>
        </r>
      </text>
    </comment>
  </commentList>
</comments>
</file>

<file path=xl/comments8.xml><?xml version="1.0" encoding="utf-8"?>
<comments xmlns="http://schemas.openxmlformats.org/spreadsheetml/2006/main">
  <authors>
    <author>mladen cacic</author>
  </authors>
  <commentList>
    <comment ref="E4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Sortiraj rezultate po rastučem plasmanu klikom na grb HŠRS</t>
        </r>
      </text>
    </comment>
  </commentList>
</comments>
</file>

<file path=xl/sharedStrings.xml><?xml version="1.0" encoding="utf-8"?>
<sst xmlns="http://schemas.openxmlformats.org/spreadsheetml/2006/main" count="949" uniqueCount="182">
  <si>
    <t>(naziv natjecanja)</t>
  </si>
  <si>
    <t>(mjesto i datum održavanja)</t>
  </si>
  <si>
    <t>(naziv vode)</t>
  </si>
  <si>
    <t>(vrhovni sudac)</t>
  </si>
  <si>
    <t>Prilog - Šaran 1</t>
  </si>
  <si>
    <t>PRIJAVNICA</t>
  </si>
  <si>
    <t>EKIPA :</t>
  </si>
  <si>
    <t>1. ČLAN</t>
  </si>
  <si>
    <t>REZERVA:</t>
  </si>
  <si>
    <t xml:space="preserve">REDOSLIJED IZVLAČENJA : </t>
  </si>
  <si>
    <t>STARTNI BROJ :</t>
  </si>
  <si>
    <t>Startni broj</t>
  </si>
  <si>
    <t>Redosljed izvlačenja</t>
  </si>
  <si>
    <t>Ekipa</t>
  </si>
  <si>
    <t>Natjecatelj</t>
  </si>
  <si>
    <t>Rezerva</t>
  </si>
  <si>
    <t xml:space="preserve">2. ČLAN </t>
  </si>
  <si>
    <t>REZERVA</t>
  </si>
  <si>
    <t>Prilog - Šaran 2</t>
  </si>
  <si>
    <t>STARTNI LIST</t>
  </si>
  <si>
    <t xml:space="preserve">STARTNI BROJ:                             </t>
  </si>
  <si>
    <t xml:space="preserve">LISTA br:                           </t>
  </si>
  <si>
    <t>RED.     BR.</t>
  </si>
  <si>
    <t>VRSTA RIBE</t>
  </si>
  <si>
    <t>TEŽINA</t>
  </si>
  <si>
    <t>SUDAC 1</t>
  </si>
  <si>
    <t>SUDAC 2</t>
  </si>
  <si>
    <t>NATJECATELJ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</si>
  <si>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</si>
  <si>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</si>
  <si>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</si>
  <si>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</si>
  <si>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</si>
  <si>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</si>
  <si>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</si>
  <si>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</si>
  <si>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</si>
  <si>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</si>
  <si>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</si>
  <si>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</si>
  <si>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</si>
  <si>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</si>
  <si>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</si>
  <si>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</si>
  <si>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</si>
  <si>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</si>
  <si>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</si>
  <si>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</si>
  <si>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Prilog - Šaran 3</t>
  </si>
  <si>
    <t>D N E V N I K  N A T J E C A N J A    -  L O V  Š A R A N A</t>
  </si>
  <si>
    <t>Start br.</t>
  </si>
  <si>
    <t>Naziv ekipe</t>
  </si>
  <si>
    <t xml:space="preserve">E  v  i  d  e  n  c  i  j  a     u  l  o  v  a </t>
  </si>
  <si>
    <t>Ukupno</t>
  </si>
  <si>
    <t>Max</t>
  </si>
  <si>
    <t>Žuti karton (označi sa X)</t>
  </si>
  <si>
    <t>Crveni karton (označi sa X)</t>
  </si>
  <si>
    <t>PLASMAN</t>
  </si>
  <si>
    <t>sum</t>
  </si>
  <si>
    <t>ukupno</t>
  </si>
  <si>
    <t>max</t>
  </si>
  <si>
    <t>/</t>
  </si>
  <si>
    <t>rank</t>
  </si>
  <si>
    <t/>
  </si>
  <si>
    <t xml:space="preserve">Vrhovni sudac: </t>
  </si>
  <si>
    <t>IZMJENE NATJECATELJA :</t>
  </si>
  <si>
    <t>ODUSTALI:</t>
  </si>
  <si>
    <t>Vrijeme izmjene</t>
  </si>
  <si>
    <t>Izašao</t>
  </si>
  <si>
    <t>Ušao</t>
  </si>
  <si>
    <t>Vrijeme odlaska</t>
  </si>
  <si>
    <t>Ukupan broj riba:</t>
  </si>
  <si>
    <t>Prosječna težina ribe:</t>
  </si>
  <si>
    <t>Najveća riba:</t>
  </si>
  <si>
    <t>kg</t>
  </si>
  <si>
    <t>kom</t>
  </si>
  <si>
    <t xml:space="preserve">(predstavnik organizatora) </t>
  </si>
  <si>
    <t>Predstavnik organizatora:</t>
  </si>
  <si>
    <t>Tajnik natjecanja:</t>
  </si>
  <si>
    <t>(tajnik natjecanja)</t>
  </si>
  <si>
    <t>Dugo Selo Dugo Selo</t>
  </si>
  <si>
    <t>Denis Pongrac</t>
  </si>
  <si>
    <t>Tomislav Vurnek</t>
  </si>
  <si>
    <t>Božidar Grebenar</t>
  </si>
  <si>
    <t>Kapetan</t>
  </si>
  <si>
    <t>Miroslav Melić</t>
  </si>
  <si>
    <t>Bandar Bizovac</t>
  </si>
  <si>
    <t>Dino Mandić</t>
  </si>
  <si>
    <t>Alen Lešnjaković</t>
  </si>
  <si>
    <t>Albert Katančić</t>
  </si>
  <si>
    <t>Šaran Đakovo II</t>
  </si>
  <si>
    <t>Ivan Milković</t>
  </si>
  <si>
    <t>Danijel Kiš</t>
  </si>
  <si>
    <t>Martin Labak</t>
  </si>
  <si>
    <t>Hlebine Hlebine</t>
  </si>
  <si>
    <t>Dario Slukić</t>
  </si>
  <si>
    <t>Goran Bregović</t>
  </si>
  <si>
    <t>Josip Laber</t>
  </si>
  <si>
    <t>Ludbreg Ludbreg</t>
  </si>
  <si>
    <t>Marin Šafarek</t>
  </si>
  <si>
    <t>Ivica Gradinski</t>
  </si>
  <si>
    <t>Marko Šegović</t>
  </si>
  <si>
    <t>Vedran Kolesarić</t>
  </si>
  <si>
    <t>Križevci Križevci</t>
  </si>
  <si>
    <t>Ivan Magdić</t>
  </si>
  <si>
    <t>Slavonac Jakšić</t>
  </si>
  <si>
    <t>Ivan Malčić</t>
  </si>
  <si>
    <t>Ivan Ganić</t>
  </si>
  <si>
    <t>Tomislav Posavac</t>
  </si>
  <si>
    <t>Šaran Eminovci</t>
  </si>
  <si>
    <t>Hrvoje Poljanac</t>
  </si>
  <si>
    <t>Josip Vernot</t>
  </si>
  <si>
    <t>Karlo Mikić</t>
  </si>
  <si>
    <t>Mile Beslić</t>
  </si>
  <si>
    <t>Slavija Severin</t>
  </si>
  <si>
    <t>Mario Komar</t>
  </si>
  <si>
    <t>Tihomir Trešćec</t>
  </si>
  <si>
    <t>Slobodan Kolar</t>
  </si>
  <si>
    <t>Zoran Pejašinović</t>
  </si>
  <si>
    <t>Ilova Garešnica</t>
  </si>
  <si>
    <t>Denis Badanjak</t>
  </si>
  <si>
    <t>Ivan Rakarić</t>
  </si>
  <si>
    <t>Matija Kiš</t>
  </si>
  <si>
    <t>Izjava</t>
  </si>
  <si>
    <t>1. da su na današnji dan u jutarnjim satima prije dolaska na natjecanje, izmjerili tjelesnu temperaturu</t>
  </si>
  <si>
    <t xml:space="preserve"> i da ista nije bila viša od 37,2 stupnja C  te da nemaju simptome respiratorne bolesti</t>
  </si>
  <si>
    <t>2. da im nije liječnik utvrdio da trenutno boluju ili da se liječe od bolesti COVID 19</t>
  </si>
  <si>
    <t>3. da im nije od nadležnih tijela naloženo da budu u samoizolaciji, ili karanteni</t>
  </si>
  <si>
    <t>4. da će poštovati sve mjere socijalnog distanciranja i higijenske mjere izrečene od nadležnih tjela</t>
  </si>
  <si>
    <t>kao i druge preventivne epidemiološke mjere koje će provoditi organizator i domaćin natjecanja</t>
  </si>
  <si>
    <t xml:space="preserve">Pri prijavi ekipe kapetan ekipe (ili njen predstavnik) dužan je upoznati sve članove ekipe  </t>
  </si>
  <si>
    <t>sa sadržajem izjave, prikupiti potpise kojim članovi ekipe potvrđuju navode iz izjave</t>
  </si>
  <si>
    <t>te potpisanu prijavu i izjavu predati sucu, tj. predstavniku organizatora natjecanja.</t>
  </si>
  <si>
    <t>Redni broj</t>
  </si>
  <si>
    <t>Potpis članova ekipe</t>
  </si>
  <si>
    <t>1.</t>
  </si>
  <si>
    <t>2.</t>
  </si>
  <si>
    <t>Kapetan ekipe</t>
  </si>
  <si>
    <t>Klen Nova Gradiška</t>
  </si>
  <si>
    <t>Šaran Velika Ludina</t>
  </si>
  <si>
    <t>Karas Novska</t>
  </si>
  <si>
    <t>Cestica 1995</t>
  </si>
  <si>
    <t>Sava Šćitarjevo</t>
  </si>
  <si>
    <t>Plasman</t>
  </si>
  <si>
    <t xml:space="preserve">Ekipa </t>
  </si>
  <si>
    <t>Ukupno težina ulova</t>
  </si>
  <si>
    <t>Najveća pojedinačna težina</t>
  </si>
  <si>
    <t>plasman</t>
  </si>
  <si>
    <t>ekipa</t>
  </si>
  <si>
    <t>ukupna težina</t>
  </si>
  <si>
    <t>R.br</t>
  </si>
  <si>
    <t>Ukupna težina ulova</t>
  </si>
  <si>
    <t>PROGLAŠENJE REZULTATA NATJECANJA</t>
  </si>
  <si>
    <t>Ulovi i pusti ESBE</t>
  </si>
  <si>
    <t>Tomislav Kruljac</t>
  </si>
  <si>
    <t>Mario Bertanjoli</t>
  </si>
  <si>
    <t>Bojan Jarić</t>
  </si>
  <si>
    <t>Danijel Džebić</t>
  </si>
  <si>
    <t>Leo Paurić</t>
  </si>
  <si>
    <t>Mihael Mikac</t>
  </si>
  <si>
    <t>Tihomir Mikac</t>
  </si>
  <si>
    <t>Petar Sinković</t>
  </si>
  <si>
    <t>Tino Trdišević</t>
  </si>
  <si>
    <t>Ivan Mokri</t>
  </si>
  <si>
    <t>Josip Stipčević</t>
  </si>
  <si>
    <t>Ivan Matijević</t>
  </si>
  <si>
    <t>Mario Knežević</t>
  </si>
  <si>
    <t>Igor Benšak</t>
  </si>
  <si>
    <t>Vlado Petrinčić</t>
  </si>
  <si>
    <t>Daniel Slivar</t>
  </si>
  <si>
    <t>KAPETAN</t>
  </si>
  <si>
    <r>
      <t xml:space="preserve">Kojom natjecatelji i kapetan navedeni u Prijavnici </t>
    </r>
    <r>
      <rPr>
        <b/>
        <sz val="11"/>
        <rFont val="Arial"/>
        <family val="2"/>
      </rPr>
      <t xml:space="preserve">svojim potpisom pod istim rednim  brojem </t>
    </r>
  </si>
  <si>
    <r>
      <rPr>
        <b/>
        <sz val="11"/>
        <rFont val="Arial"/>
        <family val="2"/>
      </rPr>
      <t>kao u Prijavnici</t>
    </r>
    <r>
      <rPr>
        <sz val="11"/>
        <rFont val="Arial"/>
        <family val="2"/>
      </rPr>
      <t xml:space="preserve">, odgovorno izjavljuju: </t>
    </r>
  </si>
  <si>
    <t>Sankcije:</t>
  </si>
  <si>
    <t>Ukupno ulovljeno:</t>
  </si>
  <si>
    <t>Jezero Bajer</t>
  </si>
  <si>
    <t>Boris Horvat</t>
  </si>
  <si>
    <t>KUP KARAS NOVSKA</t>
  </si>
  <si>
    <t>Ivan Ivanda</t>
  </si>
  <si>
    <t>Zlatan Klarić</t>
  </si>
  <si>
    <t>Program ažuriran u veljači 2024</t>
  </si>
  <si>
    <t>Novska, 16. - 18.4.2024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</si>
</sst>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"/>
    <numFmt numFmtId="165" formatCode="0.0000000"/>
    <numFmt numFmtId="166" formatCode="0.000&quot; kg&quot;"/>
    <numFmt numFmtId="167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lgerian"/>
      <family val="5"/>
    </font>
    <font>
      <b/>
      <sz val="24"/>
      <name val="Algerian"/>
      <family val="5"/>
    </font>
    <font>
      <b/>
      <i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lgerian"/>
      <family val="5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Arial"/>
      <family val="2"/>
    </font>
    <font>
      <b/>
      <sz val="22"/>
      <color theme="1"/>
      <name val="Algerian"/>
      <family val="5"/>
    </font>
    <font>
      <b/>
      <sz val="14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ashed"/>
    </border>
    <border>
      <left style="double"/>
      <right/>
      <top/>
      <bottom/>
    </border>
    <border>
      <left style="double"/>
      <right/>
      <top/>
      <bottom style="hair"/>
    </border>
    <border>
      <left style="double"/>
      <right style="double"/>
      <top/>
      <bottom style="hair"/>
    </border>
    <border>
      <left style="double"/>
      <right/>
      <top style="hair"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hair"/>
      <right style="double"/>
      <top style="double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 style="double"/>
      <right style="double"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medium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double"/>
      <right style="hair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double"/>
      <bottom style="dotted"/>
    </border>
    <border>
      <left/>
      <right style="double"/>
      <top style="double"/>
      <bottom style="dott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hair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hair"/>
      <bottom/>
    </border>
    <border>
      <left/>
      <right style="double"/>
      <top/>
      <bottom style="medium"/>
    </border>
    <border>
      <left style="double"/>
      <right style="double"/>
      <top style="hair"/>
      <bottom/>
    </border>
    <border>
      <left style="double"/>
      <right style="double"/>
      <top/>
      <bottom style="medium"/>
    </border>
    <border>
      <left/>
      <right/>
      <top style="hair"/>
      <bottom/>
    </border>
    <border>
      <left/>
      <right/>
      <top/>
      <bottom style="medium"/>
    </border>
    <border>
      <left style="double"/>
      <right style="double"/>
      <top style="medium"/>
      <bottom/>
    </border>
    <border>
      <left/>
      <right style="double"/>
      <top style="medium"/>
      <bottom/>
    </border>
    <border>
      <left style="double"/>
      <right style="double"/>
      <top/>
      <bottom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2" applyNumberFormat="0" applyAlignment="0" applyProtection="0"/>
    <xf numFmtId="0" fontId="61" fillId="28" borderId="3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4" fillId="0" borderId="0" xfId="0" applyFont="1" applyFill="1" applyAlignment="1">
      <alignment shrinkToFit="1"/>
    </xf>
    <xf numFmtId="0" fontId="75" fillId="0" borderId="0" xfId="0" applyFont="1" applyFill="1" applyAlignment="1">
      <alignment shrinkToFi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 vertical="center" wrapText="1"/>
      <protection hidden="1"/>
    </xf>
    <xf numFmtId="49" fontId="9" fillId="0" borderId="12" xfId="0" applyNumberFormat="1" applyFont="1" applyBorder="1" applyAlignment="1" applyProtection="1">
      <alignment vertical="top"/>
      <protection hidden="1"/>
    </xf>
    <xf numFmtId="0" fontId="6" fillId="0" borderId="0" xfId="50" applyProtection="1">
      <alignment/>
      <protection hidden="1"/>
    </xf>
    <xf numFmtId="0" fontId="13" fillId="0" borderId="0" xfId="50" applyFont="1" applyAlignment="1" applyProtection="1">
      <alignment horizontal="left"/>
      <protection hidden="1"/>
    </xf>
    <xf numFmtId="0" fontId="14" fillId="0" borderId="0" xfId="50" applyFont="1" applyProtection="1">
      <alignment/>
      <protection hidden="1"/>
    </xf>
    <xf numFmtId="0" fontId="15" fillId="0" borderId="0" xfId="50" applyFont="1" applyProtection="1">
      <alignment/>
      <protection hidden="1"/>
    </xf>
    <xf numFmtId="164" fontId="6" fillId="0" borderId="0" xfId="50" applyNumberFormat="1" applyProtection="1">
      <alignment/>
      <protection hidden="1"/>
    </xf>
    <xf numFmtId="165" fontId="6" fillId="0" borderId="0" xfId="50" applyNumberFormat="1" applyProtection="1">
      <alignment/>
      <protection hidden="1"/>
    </xf>
    <xf numFmtId="0" fontId="17" fillId="0" borderId="0" xfId="50" applyFont="1" applyProtection="1">
      <alignment/>
      <protection hidden="1"/>
    </xf>
    <xf numFmtId="0" fontId="6" fillId="0" borderId="0" xfId="50" applyAlignment="1" applyProtection="1">
      <alignment wrapText="1"/>
      <protection hidden="1"/>
    </xf>
    <xf numFmtId="9" fontId="6" fillId="0" borderId="0" xfId="50" applyNumberFormat="1" applyProtection="1">
      <alignment/>
      <protection hidden="1"/>
    </xf>
    <xf numFmtId="165" fontId="6" fillId="0" borderId="0" xfId="50" applyNumberFormat="1" applyAlignment="1" applyProtection="1">
      <alignment horizontal="center"/>
      <protection hidden="1"/>
    </xf>
    <xf numFmtId="164" fontId="4" fillId="0" borderId="0" xfId="50" applyNumberFormat="1" applyFont="1" applyProtection="1">
      <alignment/>
      <protection hidden="1"/>
    </xf>
    <xf numFmtId="0" fontId="20" fillId="0" borderId="13" xfId="50" applyFont="1" applyBorder="1" applyAlignment="1" applyProtection="1">
      <alignment horizontal="center" vertical="center"/>
      <protection hidden="1"/>
    </xf>
    <xf numFmtId="0" fontId="6" fillId="0" borderId="13" xfId="50" applyBorder="1" applyAlignment="1" applyProtection="1">
      <alignment wrapText="1"/>
      <protection hidden="1"/>
    </xf>
    <xf numFmtId="0" fontId="19" fillId="0" borderId="0" xfId="50" applyFont="1" applyAlignment="1" applyProtection="1">
      <alignment vertical="center"/>
      <protection hidden="1"/>
    </xf>
    <xf numFmtId="22" fontId="4" fillId="0" borderId="0" xfId="50" applyNumberFormat="1" applyFont="1" applyAlignment="1" applyProtection="1">
      <alignment vertical="center"/>
      <protection hidden="1"/>
    </xf>
    <xf numFmtId="0" fontId="4" fillId="0" borderId="0" xfId="50" applyFont="1" applyAlignment="1" applyProtection="1">
      <alignment vertical="center"/>
      <protection hidden="1"/>
    </xf>
    <xf numFmtId="0" fontId="6" fillId="0" borderId="0" xfId="50" applyAlignment="1" applyProtection="1">
      <alignment vertical="center"/>
      <protection hidden="1"/>
    </xf>
    <xf numFmtId="2" fontId="19" fillId="0" borderId="0" xfId="50" applyNumberFormat="1" applyFont="1" applyAlignment="1" applyProtection="1">
      <alignment horizontal="center" vertical="center" shrinkToFit="1"/>
      <protection hidden="1" locked="0"/>
    </xf>
    <xf numFmtId="0" fontId="16" fillId="0" borderId="0" xfId="50" applyFont="1" applyAlignment="1" applyProtection="1">
      <alignment horizontal="left" vertical="center"/>
      <protection hidden="1"/>
    </xf>
    <xf numFmtId="2" fontId="16" fillId="0" borderId="0" xfId="50" applyNumberFormat="1" applyFont="1" applyAlignment="1" applyProtection="1">
      <alignment horizontal="center" vertical="center" shrinkToFit="1"/>
      <protection hidden="1" locked="0"/>
    </xf>
    <xf numFmtId="1" fontId="12" fillId="0" borderId="0" xfId="50" applyNumberFormat="1" applyFont="1" applyAlignment="1" applyProtection="1">
      <alignment horizontal="center" vertical="center"/>
      <protection hidden="1"/>
    </xf>
    <xf numFmtId="1" fontId="12" fillId="0" borderId="0" xfId="50" applyNumberFormat="1" applyFont="1" applyAlignment="1" applyProtection="1">
      <alignment vertical="center"/>
      <protection hidden="1"/>
    </xf>
    <xf numFmtId="164" fontId="6" fillId="0" borderId="0" xfId="50" applyNumberFormat="1" applyAlignment="1" applyProtection="1">
      <alignment vertical="center"/>
      <protection hidden="1"/>
    </xf>
    <xf numFmtId="165" fontId="6" fillId="0" borderId="0" xfId="50" applyNumberFormat="1" applyAlignment="1" applyProtection="1">
      <alignment vertical="center"/>
      <protection hidden="1"/>
    </xf>
    <xf numFmtId="4" fontId="12" fillId="0" borderId="0" xfId="50" applyNumberFormat="1" applyFont="1" applyAlignment="1" applyProtection="1">
      <alignment horizontal="center" vertical="center"/>
      <protection hidden="1"/>
    </xf>
    <xf numFmtId="0" fontId="6" fillId="0" borderId="0" xfId="50" applyAlignment="1" applyProtection="1">
      <alignment vertical="center" wrapText="1"/>
      <protection hidden="1"/>
    </xf>
    <xf numFmtId="0" fontId="19" fillId="0" borderId="0" xfId="50" applyFont="1" applyAlignment="1" applyProtection="1">
      <alignment vertical="center" wrapText="1"/>
      <protection hidden="1"/>
    </xf>
    <xf numFmtId="0" fontId="12" fillId="0" borderId="0" xfId="50" applyFont="1" applyAlignment="1" applyProtection="1">
      <alignment vertical="center"/>
      <protection hidden="1"/>
    </xf>
    <xf numFmtId="164" fontId="4" fillId="0" borderId="0" xfId="50" applyNumberFormat="1" applyFont="1" applyAlignment="1" applyProtection="1">
      <alignment vertical="center"/>
      <protection hidden="1"/>
    </xf>
    <xf numFmtId="165" fontId="4" fillId="0" borderId="0" xfId="50" applyNumberFormat="1" applyFont="1" applyAlignment="1" applyProtection="1">
      <alignment vertical="center"/>
      <protection hidden="1"/>
    </xf>
    <xf numFmtId="164" fontId="19" fillId="0" borderId="0" xfId="50" applyNumberFormat="1" applyFont="1" applyAlignment="1" applyProtection="1">
      <alignment vertical="center"/>
      <protection hidden="1"/>
    </xf>
    <xf numFmtId="165" fontId="19" fillId="0" borderId="0" xfId="50" applyNumberFormat="1" applyFont="1" applyAlignment="1" applyProtection="1">
      <alignment vertical="center"/>
      <protection hidden="1"/>
    </xf>
    <xf numFmtId="0" fontId="14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 wrapText="1"/>
      <protection hidden="1"/>
    </xf>
    <xf numFmtId="0" fontId="13" fillId="0" borderId="0" xfId="50" applyFont="1" applyAlignment="1" applyProtection="1">
      <alignment vertical="center" wrapText="1"/>
      <protection hidden="1"/>
    </xf>
    <xf numFmtId="49" fontId="6" fillId="0" borderId="0" xfId="50" applyNumberFormat="1" applyProtection="1">
      <alignment/>
      <protection hidden="1"/>
    </xf>
    <xf numFmtId="164" fontId="6" fillId="0" borderId="0" xfId="50" applyNumberFormat="1" applyAlignment="1" applyProtection="1">
      <alignment vertical="center" shrinkToFit="1"/>
      <protection hidden="1"/>
    </xf>
    <xf numFmtId="0" fontId="14" fillId="0" borderId="0" xfId="50" applyFont="1" applyAlignment="1" applyProtection="1">
      <alignment wrapText="1"/>
      <protection hidden="1"/>
    </xf>
    <xf numFmtId="0" fontId="9" fillId="0" borderId="0" xfId="50" applyFont="1" applyAlignment="1" applyProtection="1">
      <alignment vertical="center" wrapText="1"/>
      <protection hidden="1"/>
    </xf>
    <xf numFmtId="0" fontId="22" fillId="0" borderId="0" xfId="50" applyFont="1" applyAlignment="1" applyProtection="1">
      <alignment horizontal="center" vertical="center" wrapText="1"/>
      <protection hidden="1"/>
    </xf>
    <xf numFmtId="0" fontId="23" fillId="0" borderId="0" xfId="50" applyFont="1" applyAlignment="1" applyProtection="1">
      <alignment horizontal="center" vertical="center" shrinkToFit="1"/>
      <protection hidden="1"/>
    </xf>
    <xf numFmtId="0" fontId="23" fillId="0" borderId="0" xfId="50" applyFont="1" applyAlignment="1" applyProtection="1">
      <alignment horizontal="center" vertical="center" wrapText="1" shrinkToFit="1"/>
      <protection hidden="1"/>
    </xf>
    <xf numFmtId="164" fontId="23" fillId="0" borderId="0" xfId="50" applyNumberFormat="1" applyFont="1" applyAlignment="1" applyProtection="1">
      <alignment horizontal="center" vertical="center" shrinkToFit="1"/>
      <protection hidden="1"/>
    </xf>
    <xf numFmtId="166" fontId="23" fillId="0" borderId="0" xfId="50" applyNumberFormat="1" applyFont="1" applyAlignment="1" applyProtection="1">
      <alignment horizontal="center" vertical="center" shrinkToFit="1"/>
      <protection hidden="1"/>
    </xf>
    <xf numFmtId="0" fontId="6" fillId="0" borderId="0" xfId="50" applyAlignment="1" applyProtection="1">
      <alignment horizontal="center"/>
      <protection hidden="1"/>
    </xf>
    <xf numFmtId="0" fontId="23" fillId="0" borderId="0" xfId="50" applyFont="1" applyAlignment="1" applyProtection="1">
      <alignment wrapText="1"/>
      <protection hidden="1"/>
    </xf>
    <xf numFmtId="0" fontId="23" fillId="0" borderId="0" xfId="50" applyFont="1" applyProtection="1">
      <alignment/>
      <protection hidden="1"/>
    </xf>
    <xf numFmtId="166" fontId="23" fillId="0" borderId="0" xfId="50" applyNumberFormat="1" applyFont="1" applyProtection="1">
      <alignment/>
      <protection hidden="1"/>
    </xf>
    <xf numFmtId="22" fontId="23" fillId="0" borderId="0" xfId="50" applyNumberFormat="1" applyFont="1" applyAlignment="1" applyProtection="1">
      <alignment horizontal="left" wrapText="1"/>
      <protection hidden="1"/>
    </xf>
    <xf numFmtId="1" fontId="23" fillId="0" borderId="0" xfId="50" applyNumberFormat="1" applyFont="1" applyProtection="1">
      <alignment/>
      <protection hidden="1"/>
    </xf>
    <xf numFmtId="0" fontId="9" fillId="0" borderId="0" xfId="50" applyFont="1" applyAlignment="1" applyProtection="1">
      <alignment wrapText="1"/>
      <protection hidden="1"/>
    </xf>
    <xf numFmtId="0" fontId="9" fillId="0" borderId="0" xfId="50" applyFont="1" applyProtection="1">
      <alignment/>
      <protection hidden="1"/>
    </xf>
    <xf numFmtId="0" fontId="18" fillId="0" borderId="0" xfId="50" applyFont="1" applyAlignment="1" applyProtection="1">
      <alignment horizontal="center" wrapText="1"/>
      <protection hidden="1"/>
    </xf>
    <xf numFmtId="0" fontId="18" fillId="0" borderId="0" xfId="50" applyFont="1" applyProtection="1">
      <alignment/>
      <protection hidden="1"/>
    </xf>
    <xf numFmtId="0" fontId="23" fillId="0" borderId="0" xfId="50" applyFont="1" applyAlignment="1" applyProtection="1">
      <alignment vertical="center" shrinkToFit="1"/>
      <protection hidden="1"/>
    </xf>
    <xf numFmtId="0" fontId="9" fillId="0" borderId="0" xfId="50" applyFont="1" applyAlignment="1" applyProtection="1">
      <alignment horizontal="center" wrapText="1"/>
      <protection hidden="1"/>
    </xf>
    <xf numFmtId="0" fontId="9" fillId="0" borderId="0" xfId="50" applyFont="1" applyAlignment="1" applyProtection="1">
      <alignment vertical="center" shrinkToFit="1"/>
      <protection hidden="1"/>
    </xf>
    <xf numFmtId="0" fontId="6" fillId="0" borderId="0" xfId="50" applyAlignment="1" applyProtection="1">
      <alignment horizontal="center" wrapText="1"/>
      <protection hidden="1"/>
    </xf>
    <xf numFmtId="49" fontId="6" fillId="0" borderId="0" xfId="50" applyNumberFormat="1" applyAlignment="1" applyProtection="1">
      <alignment vertical="center" shrinkToFit="1"/>
      <protection hidden="1"/>
    </xf>
    <xf numFmtId="2" fontId="6" fillId="0" borderId="0" xfId="50" applyNumberFormat="1" applyProtection="1">
      <alignment/>
      <protection hidden="1"/>
    </xf>
    <xf numFmtId="2" fontId="6" fillId="0" borderId="0" xfId="50" applyNumberFormat="1" applyAlignment="1" applyProtection="1">
      <alignment vertical="center"/>
      <protection hidden="1"/>
    </xf>
    <xf numFmtId="2" fontId="4" fillId="0" borderId="0" xfId="50" applyNumberFormat="1" applyFont="1" applyAlignment="1" applyProtection="1">
      <alignment vertical="center"/>
      <protection hidden="1"/>
    </xf>
    <xf numFmtId="2" fontId="19" fillId="0" borderId="0" xfId="50" applyNumberFormat="1" applyFont="1" applyAlignment="1" applyProtection="1">
      <alignment vertical="center"/>
      <protection hidden="1"/>
    </xf>
    <xf numFmtId="0" fontId="6" fillId="0" borderId="14" xfId="50" applyBorder="1" applyAlignment="1" applyProtection="1">
      <alignment vertical="center"/>
      <protection hidden="1"/>
    </xf>
    <xf numFmtId="0" fontId="16" fillId="0" borderId="0" xfId="50" applyFont="1" applyProtection="1">
      <alignment/>
      <protection hidden="1"/>
    </xf>
    <xf numFmtId="2" fontId="16" fillId="0" borderId="0" xfId="50" applyNumberFormat="1" applyFont="1" applyProtection="1">
      <alignment/>
      <protection hidden="1"/>
    </xf>
    <xf numFmtId="164" fontId="16" fillId="0" borderId="0" xfId="50" applyNumberFormat="1" applyFont="1" applyProtection="1">
      <alignment/>
      <protection hidden="1"/>
    </xf>
    <xf numFmtId="165" fontId="16" fillId="0" borderId="0" xfId="50" applyNumberFormat="1" applyFont="1" applyProtection="1">
      <alignment/>
      <protection hidden="1"/>
    </xf>
    <xf numFmtId="0" fontId="0" fillId="36" borderId="0" xfId="0" applyFill="1" applyAlignment="1">
      <alignment/>
    </xf>
    <xf numFmtId="22" fontId="16" fillId="0" borderId="0" xfId="50" applyNumberFormat="1" applyFont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7" fillId="0" borderId="0" xfId="51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75" fillId="0" borderId="0" xfId="0" applyFont="1" applyFill="1" applyBorder="1" applyAlignment="1">
      <alignment shrinkToFit="1"/>
    </xf>
    <xf numFmtId="0" fontId="79" fillId="38" borderId="0" xfId="0" applyFont="1" applyFill="1" applyAlignment="1">
      <alignment horizontal="center" vertical="center"/>
    </xf>
    <xf numFmtId="0" fontId="80" fillId="36" borderId="0" xfId="0" applyFont="1" applyFill="1" applyAlignment="1">
      <alignment/>
    </xf>
    <xf numFmtId="0" fontId="6" fillId="0" borderId="0" xfId="50">
      <alignment/>
      <protection/>
    </xf>
    <xf numFmtId="0" fontId="23" fillId="0" borderId="0" xfId="50" applyFont="1" applyAlignment="1" applyProtection="1">
      <alignment horizontal="center"/>
      <protection hidden="1"/>
    </xf>
    <xf numFmtId="0" fontId="9" fillId="0" borderId="0" xfId="50" applyFont="1">
      <alignment/>
      <protection/>
    </xf>
    <xf numFmtId="0" fontId="5" fillId="0" borderId="0" xfId="50" applyFont="1" applyAlignment="1" applyProtection="1">
      <alignment horizontal="center"/>
      <protection hidden="1"/>
    </xf>
    <xf numFmtId="0" fontId="19" fillId="0" borderId="0" xfId="50" applyFont="1" applyAlignment="1" applyProtection="1">
      <alignment horizontal="center"/>
      <protection hidden="1"/>
    </xf>
    <xf numFmtId="0" fontId="6" fillId="0" borderId="0" xfId="5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50" applyFont="1" applyAlignment="1" applyProtection="1">
      <alignment/>
      <protection hidden="1"/>
    </xf>
    <xf numFmtId="0" fontId="24" fillId="0" borderId="0" xfId="50" applyFont="1" applyAlignment="1" applyProtection="1">
      <alignment horizontal="center"/>
      <protection hidden="1"/>
    </xf>
    <xf numFmtId="0" fontId="25" fillId="0" borderId="0" xfId="50" applyFont="1" applyAlignment="1" applyProtection="1">
      <alignment horizontal="center"/>
      <protection hidden="1"/>
    </xf>
    <xf numFmtId="0" fontId="14" fillId="0" borderId="0" xfId="50" applyFont="1" applyAlignment="1" applyProtection="1">
      <alignment horizontal="center"/>
      <protection hidden="1"/>
    </xf>
    <xf numFmtId="0" fontId="6" fillId="0" borderId="0" xfId="50" applyFont="1" applyProtection="1">
      <alignment/>
      <protection hidden="1"/>
    </xf>
    <xf numFmtId="0" fontId="6" fillId="39" borderId="0" xfId="50" applyFont="1" applyFill="1" applyBorder="1" applyAlignment="1" applyProtection="1">
      <alignment horizontal="center" vertical="center"/>
      <protection hidden="1"/>
    </xf>
    <xf numFmtId="0" fontId="6" fillId="0" borderId="0" xfId="50" applyFont="1" applyAlignment="1" applyProtection="1">
      <alignment vertical="center"/>
      <protection hidden="1"/>
    </xf>
    <xf numFmtId="0" fontId="6" fillId="0" borderId="0" xfId="50" applyFont="1" applyAlignment="1" applyProtection="1">
      <alignment horizontal="center" vertical="center"/>
      <protection hidden="1"/>
    </xf>
    <xf numFmtId="0" fontId="6" fillId="0" borderId="16" xfId="50" applyFont="1" applyBorder="1" applyAlignment="1" applyProtection="1">
      <alignment horizontal="center" vertical="center"/>
      <protection hidden="1"/>
    </xf>
    <xf numFmtId="0" fontId="6" fillId="0" borderId="0" xfId="50" applyFont="1" applyAlignment="1" applyProtection="1">
      <alignment horizontal="left" vertical="center" shrinkToFit="1"/>
      <protection hidden="1" locked="0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72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81" fillId="0" borderId="17" xfId="0" applyFont="1" applyBorder="1" applyAlignment="1" applyProtection="1">
      <alignment horizontal="center" vertical="center"/>
      <protection hidden="1"/>
    </xf>
    <xf numFmtId="0" fontId="81" fillId="0" borderId="18" xfId="0" applyFont="1" applyBorder="1" applyAlignment="1" applyProtection="1">
      <alignment shrinkToFit="1"/>
      <protection hidden="1"/>
    </xf>
    <xf numFmtId="2" fontId="82" fillId="0" borderId="18" xfId="0" applyNumberFormat="1" applyFont="1" applyBorder="1" applyAlignment="1" applyProtection="1">
      <alignment horizontal="center" vertical="center"/>
      <protection hidden="1"/>
    </xf>
    <xf numFmtId="0" fontId="81" fillId="0" borderId="19" xfId="0" applyFont="1" applyBorder="1" applyAlignment="1" applyProtection="1">
      <alignment horizontal="center" vertical="center"/>
      <protection hidden="1"/>
    </xf>
    <xf numFmtId="0" fontId="81" fillId="0" borderId="20" xfId="0" applyFont="1" applyBorder="1" applyAlignment="1" applyProtection="1">
      <alignment shrinkToFit="1"/>
      <protection hidden="1"/>
    </xf>
    <xf numFmtId="2" fontId="82" fillId="0" borderId="20" xfId="0" applyNumberFormat="1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" fillId="0" borderId="0" xfId="50" applyFont="1" applyProtection="1">
      <alignment/>
      <protection hidden="1"/>
    </xf>
    <xf numFmtId="0" fontId="27" fillId="0" borderId="0" xfId="50" applyFont="1" applyAlignment="1" applyProtection="1">
      <alignment horizontal="left"/>
      <protection hidden="1"/>
    </xf>
    <xf numFmtId="0" fontId="27" fillId="0" borderId="0" xfId="50" applyFont="1" applyProtection="1">
      <alignment/>
      <protection hidden="1"/>
    </xf>
    <xf numFmtId="0" fontId="8" fillId="0" borderId="0" xfId="50" applyFont="1" applyProtection="1">
      <alignment/>
      <protection hidden="1"/>
    </xf>
    <xf numFmtId="0" fontId="27" fillId="0" borderId="0" xfId="50" applyFont="1" applyAlignment="1" applyProtection="1">
      <alignment horizontal="center" vertical="center"/>
      <protection hidden="1"/>
    </xf>
    <xf numFmtId="0" fontId="27" fillId="0" borderId="0" xfId="5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7" fillId="0" borderId="0" xfId="50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0" fillId="35" borderId="21" xfId="0" applyFill="1" applyBorder="1" applyAlignment="1" applyProtection="1">
      <alignment/>
      <protection hidden="1"/>
    </xf>
    <xf numFmtId="0" fontId="21" fillId="0" borderId="0" xfId="50" applyFont="1" applyAlignment="1" applyProtection="1">
      <alignment vertical="center"/>
      <protection hidden="1"/>
    </xf>
    <xf numFmtId="0" fontId="21" fillId="0" borderId="0" xfId="50" applyFont="1" applyProtection="1">
      <alignment/>
      <protection hidden="1"/>
    </xf>
    <xf numFmtId="0" fontId="28" fillId="0" borderId="0" xfId="50" applyFont="1" applyAlignment="1" applyProtection="1">
      <alignment vertical="center"/>
      <protection hidden="1"/>
    </xf>
    <xf numFmtId="0" fontId="6" fillId="0" borderId="0" xfId="50" applyBorder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2" fontId="83" fillId="0" borderId="0" xfId="0" applyNumberFormat="1" applyFont="1" applyAlignment="1" applyProtection="1">
      <alignment/>
      <protection hidden="1"/>
    </xf>
    <xf numFmtId="1" fontId="83" fillId="0" borderId="0" xfId="0" applyNumberFormat="1" applyFont="1" applyAlignment="1" applyProtection="1">
      <alignment/>
      <protection hidden="1"/>
    </xf>
    <xf numFmtId="2" fontId="83" fillId="0" borderId="0" xfId="0" applyNumberFormat="1" applyFont="1" applyAlignment="1" applyProtection="1">
      <alignment shrinkToFit="1"/>
      <protection hidden="1"/>
    </xf>
    <xf numFmtId="0" fontId="12" fillId="0" borderId="22" xfId="50" applyFont="1" applyFill="1" applyBorder="1" applyAlignment="1" applyProtection="1">
      <alignment horizontal="center" vertical="center" wrapText="1"/>
      <protection hidden="1"/>
    </xf>
    <xf numFmtId="0" fontId="12" fillId="0" borderId="23" xfId="50" applyFont="1" applyFill="1" applyBorder="1" applyAlignment="1" applyProtection="1">
      <alignment horizontal="center" vertical="center" wrapText="1"/>
      <protection hidden="1"/>
    </xf>
    <xf numFmtId="0" fontId="12" fillId="0" borderId="24" xfId="50" applyFont="1" applyFill="1" applyBorder="1" applyAlignment="1" applyProtection="1">
      <alignment horizontal="center" vertical="center" wrapText="1"/>
      <protection hidden="1"/>
    </xf>
    <xf numFmtId="0" fontId="13" fillId="0" borderId="25" xfId="50" applyFont="1" applyFill="1" applyBorder="1" applyAlignment="1" applyProtection="1">
      <alignment horizontal="center" vertical="center" wrapText="1"/>
      <protection hidden="1"/>
    </xf>
    <xf numFmtId="0" fontId="9" fillId="0" borderId="18" xfId="50" applyFont="1" applyFill="1" applyBorder="1" applyAlignment="1" applyProtection="1">
      <alignment horizontal="center" vertical="center" wrapText="1"/>
      <protection hidden="1"/>
    </xf>
    <xf numFmtId="0" fontId="9" fillId="0" borderId="26" xfId="50" applyFont="1" applyFill="1" applyBorder="1" applyAlignment="1" applyProtection="1">
      <alignment horizontal="center" vertical="center" wrapText="1"/>
      <protection hidden="1"/>
    </xf>
    <xf numFmtId="0" fontId="9" fillId="0" borderId="27" xfId="50" applyFont="1" applyFill="1" applyBorder="1" applyAlignment="1" applyProtection="1">
      <alignment horizontal="center" vertical="center" wrapText="1"/>
      <protection hidden="1"/>
    </xf>
    <xf numFmtId="0" fontId="9" fillId="0" borderId="28" xfId="50" applyFont="1" applyFill="1" applyBorder="1" applyAlignment="1" applyProtection="1">
      <alignment horizontal="center" vertical="center" wrapText="1"/>
      <protection hidden="1"/>
    </xf>
    <xf numFmtId="0" fontId="9" fillId="0" borderId="29" xfId="50" applyFont="1" applyFill="1" applyBorder="1" applyAlignment="1" applyProtection="1">
      <alignment horizontal="center" vertical="center" wrapText="1"/>
      <protection hidden="1"/>
    </xf>
    <xf numFmtId="0" fontId="9" fillId="0" borderId="30" xfId="50" applyFont="1" applyFill="1" applyBorder="1" applyProtection="1">
      <alignment/>
      <protection hidden="1"/>
    </xf>
    <xf numFmtId="0" fontId="6" fillId="0" borderId="31" xfId="50" applyFill="1" applyBorder="1" applyAlignment="1" applyProtection="1">
      <alignment horizontal="center" vertical="center"/>
      <protection hidden="1"/>
    </xf>
    <xf numFmtId="0" fontId="6" fillId="0" borderId="22" xfId="50" applyFill="1" applyBorder="1" applyAlignment="1" applyProtection="1">
      <alignment horizontal="center" vertical="center" wrapText="1"/>
      <protection hidden="1"/>
    </xf>
    <xf numFmtId="0" fontId="6" fillId="0" borderId="32" xfId="50" applyFill="1" applyBorder="1" applyAlignment="1" applyProtection="1">
      <alignment horizontal="center" vertical="center" wrapText="1"/>
      <protection hidden="1"/>
    </xf>
    <xf numFmtId="0" fontId="9" fillId="0" borderId="22" xfId="50" applyFont="1" applyFill="1" applyBorder="1" applyAlignment="1" applyProtection="1">
      <alignment horizontal="center" vertical="center"/>
      <protection hidden="1"/>
    </xf>
    <xf numFmtId="0" fontId="19" fillId="0" borderId="0" xfId="50" applyFont="1" applyFill="1" applyAlignment="1" applyProtection="1">
      <alignment vertical="center"/>
      <protection hidden="1"/>
    </xf>
    <xf numFmtId="4" fontId="0" fillId="0" borderId="10" xfId="0" applyNumberFormat="1" applyBorder="1" applyAlignment="1">
      <alignment/>
    </xf>
    <xf numFmtId="4" fontId="19" fillId="0" borderId="33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4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5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6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7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8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26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27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29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39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0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1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2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3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4" xfId="50" applyNumberFormat="1" applyFont="1" applyFill="1" applyBorder="1" applyAlignment="1" applyProtection="1">
      <alignment horizontal="center" vertical="center" shrinkToFit="1"/>
      <protection locked="0"/>
    </xf>
    <xf numFmtId="4" fontId="19" fillId="0" borderId="45" xfId="50" applyNumberFormat="1" applyFont="1" applyFill="1" applyBorder="1" applyAlignment="1" applyProtection="1">
      <alignment horizontal="center" vertical="center" shrinkToFit="1"/>
      <protection locked="0"/>
    </xf>
    <xf numFmtId="0" fontId="18" fillId="0" borderId="46" xfId="50" applyFont="1" applyFill="1" applyBorder="1" applyAlignment="1" applyProtection="1">
      <alignment horizontal="center" vertical="center" wrapText="1"/>
      <protection hidden="1"/>
    </xf>
    <xf numFmtId="4" fontId="6" fillId="0" borderId="0" xfId="50" applyNumberFormat="1" applyProtection="1">
      <alignment/>
      <protection hidden="1"/>
    </xf>
    <xf numFmtId="4" fontId="6" fillId="0" borderId="0" xfId="50" applyNumberFormat="1" applyFont="1" applyProtection="1">
      <alignment/>
      <protection hidden="1"/>
    </xf>
    <xf numFmtId="167" fontId="4" fillId="0" borderId="0" xfId="50" applyNumberFormat="1" applyFont="1" applyProtection="1">
      <alignment/>
      <protection hidden="1"/>
    </xf>
    <xf numFmtId="167" fontId="6" fillId="0" borderId="0" xfId="50" applyNumberFormat="1" applyProtection="1">
      <alignment/>
      <protection hidden="1"/>
    </xf>
    <xf numFmtId="0" fontId="6" fillId="0" borderId="0" xfId="50" applyFont="1" applyFill="1" applyBorder="1" applyAlignment="1" applyProtection="1">
      <alignment horizontal="center" vertical="center"/>
      <protection hidden="1"/>
    </xf>
    <xf numFmtId="0" fontId="19" fillId="0" borderId="47" xfId="50" applyFont="1" applyFill="1" applyBorder="1" applyAlignment="1" applyProtection="1">
      <alignment vertical="center"/>
      <protection hidden="1"/>
    </xf>
    <xf numFmtId="0" fontId="19" fillId="0" borderId="13" xfId="50" applyFont="1" applyFill="1" applyBorder="1" applyAlignment="1" applyProtection="1">
      <alignment vertical="center"/>
      <protection hidden="1"/>
    </xf>
    <xf numFmtId="0" fontId="19" fillId="0" borderId="48" xfId="50" applyFont="1" applyFill="1" applyBorder="1" applyAlignment="1" applyProtection="1">
      <alignment vertical="center"/>
      <protection hidden="1"/>
    </xf>
    <xf numFmtId="0" fontId="81" fillId="0" borderId="22" xfId="0" applyFont="1" applyFill="1" applyBorder="1" applyAlignment="1" applyProtection="1">
      <alignment horizontal="center" vertical="center"/>
      <protection hidden="1"/>
    </xf>
    <xf numFmtId="2" fontId="8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82" fillId="36" borderId="0" xfId="0" applyFont="1" applyFill="1" applyAlignment="1">
      <alignment horizontal="center" vertical="top"/>
    </xf>
    <xf numFmtId="0" fontId="75" fillId="0" borderId="49" xfId="0" applyFont="1" applyFill="1" applyBorder="1" applyAlignment="1" applyProtection="1">
      <alignment horizontal="center" vertical="center" shrinkToFit="1"/>
      <protection locked="0"/>
    </xf>
    <xf numFmtId="0" fontId="75" fillId="0" borderId="24" xfId="0" applyFont="1" applyFill="1" applyBorder="1" applyAlignment="1" applyProtection="1">
      <alignment horizontal="center" vertical="center" shrinkToFit="1"/>
      <protection locked="0"/>
    </xf>
    <xf numFmtId="0" fontId="75" fillId="0" borderId="23" xfId="0" applyFont="1" applyFill="1" applyBorder="1" applyAlignment="1" applyProtection="1">
      <alignment horizontal="center" vertical="center" shrinkToFit="1"/>
      <protection locked="0"/>
    </xf>
    <xf numFmtId="0" fontId="84" fillId="0" borderId="49" xfId="0" applyFont="1" applyFill="1" applyBorder="1" applyAlignment="1" applyProtection="1">
      <alignment horizontal="center" vertical="center" shrinkToFit="1"/>
      <protection locked="0"/>
    </xf>
    <xf numFmtId="0" fontId="84" fillId="0" borderId="24" xfId="0" applyFont="1" applyFill="1" applyBorder="1" applyAlignment="1" applyProtection="1">
      <alignment horizontal="center" vertical="center" shrinkToFit="1"/>
      <protection locked="0"/>
    </xf>
    <xf numFmtId="0" fontId="84" fillId="0" borderId="23" xfId="0" applyFont="1" applyFill="1" applyBorder="1" applyAlignment="1" applyProtection="1">
      <alignment horizontal="center" vertical="center" shrinkToFit="1"/>
      <protection locked="0"/>
    </xf>
    <xf numFmtId="0" fontId="82" fillId="36" borderId="13" xfId="0" applyFont="1" applyFill="1" applyBorder="1" applyAlignment="1">
      <alignment horizontal="center"/>
    </xf>
    <xf numFmtId="0" fontId="82" fillId="36" borderId="24" xfId="0" applyFont="1" applyFill="1" applyBorder="1" applyAlignment="1">
      <alignment horizontal="center" vertical="top"/>
    </xf>
    <xf numFmtId="0" fontId="82" fillId="36" borderId="13" xfId="0" applyFont="1" applyFill="1" applyBorder="1" applyAlignment="1">
      <alignment horizontal="center" vertical="top"/>
    </xf>
    <xf numFmtId="0" fontId="75" fillId="0" borderId="49" xfId="0" applyFont="1" applyFill="1" applyBorder="1" applyAlignment="1" applyProtection="1">
      <alignment horizontal="center" vertical="center"/>
      <protection locked="0"/>
    </xf>
    <xf numFmtId="0" fontId="75" fillId="0" borderId="24" xfId="0" applyFont="1" applyFill="1" applyBorder="1" applyAlignment="1" applyProtection="1">
      <alignment horizontal="center" vertical="center"/>
      <protection locked="0"/>
    </xf>
    <xf numFmtId="0" fontId="75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top" wrapText="1"/>
      <protection hidden="1"/>
    </xf>
    <xf numFmtId="0" fontId="0" fillId="0" borderId="51" xfId="0" applyFill="1" applyBorder="1" applyAlignment="1" applyProtection="1">
      <alignment horizontal="center" vertical="top" wrapText="1"/>
      <protection hidden="1"/>
    </xf>
    <xf numFmtId="0" fontId="0" fillId="0" borderId="52" xfId="0" applyFill="1" applyBorder="1" applyAlignment="1" applyProtection="1">
      <alignment horizontal="center" vertical="top" wrapText="1"/>
      <protection hidden="1"/>
    </xf>
    <xf numFmtId="0" fontId="0" fillId="0" borderId="21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53" xfId="0" applyFill="1" applyBorder="1" applyAlignment="1" applyProtection="1">
      <alignment horizontal="center" vertical="top" wrapText="1"/>
      <protection hidden="1"/>
    </xf>
    <xf numFmtId="0" fontId="0" fillId="0" borderId="54" xfId="0" applyFill="1" applyBorder="1" applyAlignment="1" applyProtection="1">
      <alignment horizontal="center" vertical="top" wrapText="1"/>
      <protection hidden="1"/>
    </xf>
    <xf numFmtId="0" fontId="0" fillId="0" borderId="11" xfId="0" applyFill="1" applyBorder="1" applyAlignment="1" applyProtection="1">
      <alignment horizontal="center" vertical="top" wrapText="1"/>
      <protection hidden="1"/>
    </xf>
    <xf numFmtId="0" fontId="0" fillId="0" borderId="55" xfId="0" applyFill="1" applyBorder="1" applyAlignment="1" applyProtection="1">
      <alignment horizontal="center" vertical="top" wrapText="1"/>
      <protection hidden="1"/>
    </xf>
    <xf numFmtId="0" fontId="27" fillId="0" borderId="0" xfId="50" applyFont="1" applyAlignment="1" applyProtection="1">
      <alignment horizontal="center"/>
      <protection hidden="1"/>
    </xf>
    <xf numFmtId="0" fontId="27" fillId="0" borderId="0" xfId="50" applyFont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9" fillId="0" borderId="57" xfId="50" applyNumberFormat="1" applyFont="1" applyBorder="1" applyAlignment="1" applyProtection="1">
      <alignment horizontal="center" vertical="center" shrinkToFit="1"/>
      <protection locked="0"/>
    </xf>
    <xf numFmtId="0" fontId="19" fillId="0" borderId="58" xfId="50" applyNumberFormat="1" applyFont="1" applyBorder="1" applyAlignment="1" applyProtection="1">
      <alignment horizontal="center" vertical="center" shrinkToFit="1"/>
      <protection locked="0"/>
    </xf>
    <xf numFmtId="0" fontId="19" fillId="0" borderId="59" xfId="50" applyNumberFormat="1" applyFont="1" applyBorder="1" applyAlignment="1" applyProtection="1">
      <alignment horizontal="center" vertical="center" shrinkToFit="1"/>
      <protection locked="0"/>
    </xf>
    <xf numFmtId="0" fontId="19" fillId="0" borderId="60" xfId="50" applyFont="1" applyBorder="1" applyAlignment="1" applyProtection="1">
      <alignment horizontal="center" vertical="center"/>
      <protection locked="0"/>
    </xf>
    <xf numFmtId="0" fontId="19" fillId="0" borderId="61" xfId="50" applyFont="1" applyBorder="1" applyAlignment="1" applyProtection="1">
      <alignment horizontal="center" vertical="center"/>
      <protection locked="0"/>
    </xf>
    <xf numFmtId="0" fontId="12" fillId="0" borderId="49" xfId="50" applyFont="1" applyFill="1" applyBorder="1" applyAlignment="1" applyProtection="1">
      <alignment horizontal="center" vertical="center"/>
      <protection hidden="1"/>
    </xf>
    <xf numFmtId="0" fontId="12" fillId="0" borderId="23" xfId="50" applyFont="1" applyFill="1" applyBorder="1" applyAlignment="1" applyProtection="1">
      <alignment horizontal="center" vertical="center"/>
      <protection hidden="1"/>
    </xf>
    <xf numFmtId="0" fontId="19" fillId="0" borderId="19" xfId="50" applyNumberFormat="1" applyFont="1" applyBorder="1" applyAlignment="1" applyProtection="1">
      <alignment horizontal="center" vertical="center"/>
      <protection locked="0"/>
    </xf>
    <xf numFmtId="0" fontId="19" fillId="0" borderId="62" xfId="50" applyNumberFormat="1" applyFont="1" applyBorder="1" applyAlignment="1" applyProtection="1">
      <alignment horizontal="center" vertical="center"/>
      <protection locked="0"/>
    </xf>
    <xf numFmtId="0" fontId="19" fillId="0" borderId="63" xfId="50" applyNumberFormat="1" applyFont="1" applyBorder="1" applyAlignment="1" applyProtection="1">
      <alignment horizontal="center" vertical="center"/>
      <protection locked="0"/>
    </xf>
    <xf numFmtId="0" fontId="19" fillId="0" borderId="64" xfId="50" applyFont="1" applyBorder="1" applyAlignment="1" applyProtection="1">
      <alignment horizontal="center" vertical="center"/>
      <protection locked="0"/>
    </xf>
    <xf numFmtId="0" fontId="19" fillId="0" borderId="65" xfId="50" applyFont="1" applyBorder="1" applyAlignment="1" applyProtection="1">
      <alignment horizontal="center" vertical="center"/>
      <protection locked="0"/>
    </xf>
    <xf numFmtId="0" fontId="19" fillId="0" borderId="66" xfId="50" applyFont="1" applyBorder="1" applyAlignment="1" applyProtection="1">
      <alignment horizontal="center" vertical="center"/>
      <protection locked="0"/>
    </xf>
    <xf numFmtId="0" fontId="19" fillId="0" borderId="67" xfId="50" applyFont="1" applyBorder="1" applyAlignment="1" applyProtection="1">
      <alignment horizontal="center" vertical="center"/>
      <protection locked="0"/>
    </xf>
    <xf numFmtId="49" fontId="19" fillId="0" borderId="58" xfId="50" applyNumberFormat="1" applyFont="1" applyBorder="1" applyAlignment="1" applyProtection="1">
      <alignment horizontal="center" vertical="center"/>
      <protection locked="0"/>
    </xf>
    <xf numFmtId="49" fontId="19" fillId="0" borderId="59" xfId="50" applyNumberFormat="1" applyFont="1" applyBorder="1" applyAlignment="1" applyProtection="1">
      <alignment horizontal="center" vertical="center"/>
      <protection locked="0"/>
    </xf>
    <xf numFmtId="49" fontId="19" fillId="0" borderId="57" xfId="50" applyNumberFormat="1" applyFont="1" applyBorder="1" applyAlignment="1" applyProtection="1">
      <alignment horizontal="center" vertical="center" shrinkToFit="1"/>
      <protection locked="0"/>
    </xf>
    <xf numFmtId="49" fontId="19" fillId="0" borderId="58" xfId="50" applyNumberFormat="1" applyFont="1" applyBorder="1" applyAlignment="1" applyProtection="1">
      <alignment horizontal="center" vertical="center" shrinkToFit="1"/>
      <protection locked="0"/>
    </xf>
    <xf numFmtId="49" fontId="19" fillId="0" borderId="59" xfId="50" applyNumberFormat="1" applyFont="1" applyBorder="1" applyAlignment="1" applyProtection="1">
      <alignment horizontal="center" vertical="center" shrinkToFit="1"/>
      <protection locked="0"/>
    </xf>
    <xf numFmtId="0" fontId="12" fillId="0" borderId="24" xfId="50" applyFont="1" applyFill="1" applyBorder="1" applyAlignment="1" applyProtection="1">
      <alignment horizontal="center" vertical="center"/>
      <protection hidden="1"/>
    </xf>
    <xf numFmtId="49" fontId="19" fillId="0" borderId="31" xfId="50" applyNumberFormat="1" applyFont="1" applyBorder="1" applyAlignment="1" applyProtection="1">
      <alignment horizontal="center" vertical="center"/>
      <protection locked="0"/>
    </xf>
    <xf numFmtId="49" fontId="19" fillId="0" borderId="32" xfId="50" applyNumberFormat="1" applyFont="1" applyBorder="1" applyAlignment="1" applyProtection="1">
      <alignment horizontal="center" vertical="center"/>
      <protection locked="0"/>
    </xf>
    <xf numFmtId="0" fontId="12" fillId="0" borderId="49" xfId="50" applyFont="1" applyFill="1" applyBorder="1" applyAlignment="1" applyProtection="1">
      <alignment horizontal="center" vertical="center" wrapText="1"/>
      <protection hidden="1"/>
    </xf>
    <xf numFmtId="0" fontId="12" fillId="0" borderId="24" xfId="50" applyFont="1" applyFill="1" applyBorder="1" applyAlignment="1" applyProtection="1">
      <alignment horizontal="center" vertical="center" wrapText="1"/>
      <protection hidden="1"/>
    </xf>
    <xf numFmtId="0" fontId="12" fillId="0" borderId="23" xfId="50" applyFont="1" applyFill="1" applyBorder="1" applyAlignment="1" applyProtection="1">
      <alignment horizontal="center" vertical="center" wrapText="1"/>
      <protection hidden="1"/>
    </xf>
    <xf numFmtId="0" fontId="19" fillId="0" borderId="68" xfId="50" applyNumberFormat="1" applyFont="1" applyBorder="1" applyAlignment="1" applyProtection="1">
      <alignment horizontal="center" vertical="center" shrinkToFit="1"/>
      <protection locked="0"/>
    </xf>
    <xf numFmtId="0" fontId="19" fillId="0" borderId="31" xfId="50" applyNumberFormat="1" applyFont="1" applyBorder="1" applyAlignment="1" applyProtection="1">
      <alignment horizontal="center" vertical="center" shrinkToFit="1"/>
      <protection locked="0"/>
    </xf>
    <xf numFmtId="0" fontId="19" fillId="0" borderId="32" xfId="50" applyNumberFormat="1" applyFont="1" applyBorder="1" applyAlignment="1" applyProtection="1">
      <alignment horizontal="center" vertical="center" shrinkToFit="1"/>
      <protection locked="0"/>
    </xf>
    <xf numFmtId="49" fontId="19" fillId="0" borderId="62" xfId="50" applyNumberFormat="1" applyFont="1" applyBorder="1" applyAlignment="1" applyProtection="1">
      <alignment horizontal="center" vertical="center"/>
      <protection locked="0"/>
    </xf>
    <xf numFmtId="49" fontId="19" fillId="0" borderId="63" xfId="50" applyNumberFormat="1" applyFont="1" applyBorder="1" applyAlignment="1" applyProtection="1">
      <alignment horizontal="center" vertical="center"/>
      <protection locked="0"/>
    </xf>
    <xf numFmtId="49" fontId="19" fillId="0" borderId="68" xfId="50" applyNumberFormat="1" applyFont="1" applyBorder="1" applyAlignment="1" applyProtection="1">
      <alignment horizontal="center" vertical="center" shrinkToFit="1"/>
      <protection locked="0"/>
    </xf>
    <xf numFmtId="49" fontId="19" fillId="0" borderId="31" xfId="50" applyNumberFormat="1" applyFont="1" applyBorder="1" applyAlignment="1" applyProtection="1">
      <alignment horizontal="center" vertical="center" shrinkToFit="1"/>
      <protection locked="0"/>
    </xf>
    <xf numFmtId="49" fontId="19" fillId="0" borderId="32" xfId="50" applyNumberFormat="1" applyFont="1" applyBorder="1" applyAlignment="1" applyProtection="1">
      <alignment horizontal="center" vertical="center" shrinkToFit="1"/>
      <protection locked="0"/>
    </xf>
    <xf numFmtId="0" fontId="19" fillId="0" borderId="69" xfId="50" applyFont="1" applyBorder="1" applyAlignment="1" applyProtection="1">
      <alignment horizontal="center" vertical="center"/>
      <protection locked="0"/>
    </xf>
    <xf numFmtId="0" fontId="19" fillId="0" borderId="70" xfId="50" applyFont="1" applyBorder="1" applyAlignment="1" applyProtection="1">
      <alignment horizontal="center" vertical="center"/>
      <protection locked="0"/>
    </xf>
    <xf numFmtId="0" fontId="19" fillId="0" borderId="71" xfId="50" applyFont="1" applyBorder="1" applyAlignment="1" applyProtection="1">
      <alignment horizontal="center" vertical="center"/>
      <protection locked="0"/>
    </xf>
    <xf numFmtId="0" fontId="19" fillId="0" borderId="72" xfId="50" applyFont="1" applyBorder="1" applyAlignment="1" applyProtection="1">
      <alignment horizontal="center" vertical="center"/>
      <protection locked="0"/>
    </xf>
    <xf numFmtId="0" fontId="19" fillId="0" borderId="73" xfId="50" applyFont="1" applyBorder="1" applyAlignment="1" applyProtection="1">
      <alignment horizontal="center" vertical="center"/>
      <protection locked="0"/>
    </xf>
    <xf numFmtId="0" fontId="19" fillId="0" borderId="74" xfId="50" applyFont="1" applyBorder="1" applyAlignment="1" applyProtection="1">
      <alignment horizontal="center" vertical="center"/>
      <protection locked="0"/>
    </xf>
    <xf numFmtId="0" fontId="12" fillId="0" borderId="49" xfId="50" applyFont="1" applyFill="1" applyBorder="1" applyAlignment="1" applyProtection="1">
      <alignment horizontal="center" vertical="center" shrinkToFit="1"/>
      <protection hidden="1"/>
    </xf>
    <xf numFmtId="0" fontId="12" fillId="0" borderId="24" xfId="50" applyFont="1" applyFill="1" applyBorder="1" applyAlignment="1" applyProtection="1">
      <alignment horizontal="center" vertical="center" shrinkToFit="1"/>
      <protection hidden="1"/>
    </xf>
    <xf numFmtId="0" fontId="12" fillId="0" borderId="23" xfId="50" applyFont="1" applyFill="1" applyBorder="1" applyAlignment="1" applyProtection="1">
      <alignment horizontal="center" vertical="center" shrinkToFit="1"/>
      <protection hidden="1"/>
    </xf>
    <xf numFmtId="164" fontId="19" fillId="0" borderId="19" xfId="50" applyNumberFormat="1" applyFont="1" applyBorder="1" applyAlignment="1" applyProtection="1">
      <alignment horizontal="center" vertical="center" shrinkToFit="1"/>
      <protection locked="0"/>
    </xf>
    <xf numFmtId="164" fontId="19" fillId="0" borderId="62" xfId="50" applyNumberFormat="1" applyFont="1" applyBorder="1" applyAlignment="1" applyProtection="1">
      <alignment horizontal="center" vertical="center" shrinkToFit="1"/>
      <protection locked="0"/>
    </xf>
    <xf numFmtId="164" fontId="19" fillId="0" borderId="63" xfId="50" applyNumberFormat="1" applyFont="1" applyBorder="1" applyAlignment="1" applyProtection="1">
      <alignment horizontal="center" vertical="center" shrinkToFit="1"/>
      <protection locked="0"/>
    </xf>
    <xf numFmtId="0" fontId="12" fillId="0" borderId="69" xfId="50" applyFont="1" applyBorder="1" applyAlignment="1" applyProtection="1">
      <alignment horizontal="center" vertical="center" shrinkToFit="1"/>
      <protection locked="0"/>
    </xf>
    <xf numFmtId="0" fontId="12" fillId="0" borderId="70" xfId="50" applyFont="1" applyBorder="1" applyAlignment="1" applyProtection="1">
      <alignment horizontal="center" vertical="center" shrinkToFit="1"/>
      <protection locked="0"/>
    </xf>
    <xf numFmtId="0" fontId="12" fillId="0" borderId="71" xfId="50" applyFont="1" applyBorder="1" applyAlignment="1" applyProtection="1">
      <alignment horizontal="center" vertical="center" shrinkToFit="1"/>
      <protection locked="0"/>
    </xf>
    <xf numFmtId="0" fontId="12" fillId="0" borderId="72" xfId="50" applyFont="1" applyBorder="1" applyAlignment="1" applyProtection="1">
      <alignment horizontal="center" vertical="center" shrinkToFit="1"/>
      <protection locked="0"/>
    </xf>
    <xf numFmtId="0" fontId="12" fillId="0" borderId="73" xfId="50" applyFont="1" applyBorder="1" applyAlignment="1" applyProtection="1">
      <alignment horizontal="center" vertical="center" shrinkToFit="1"/>
      <protection locked="0"/>
    </xf>
    <xf numFmtId="0" fontId="12" fillId="0" borderId="74" xfId="50" applyFont="1" applyBorder="1" applyAlignment="1" applyProtection="1">
      <alignment horizontal="center" vertical="center" shrinkToFit="1"/>
      <protection locked="0"/>
    </xf>
    <xf numFmtId="0" fontId="19" fillId="0" borderId="75" xfId="50" applyFont="1" applyBorder="1" applyAlignment="1" applyProtection="1">
      <alignment horizontal="center" vertical="center"/>
      <protection locked="0"/>
    </xf>
    <xf numFmtId="0" fontId="19" fillId="0" borderId="76" xfId="50" applyFont="1" applyBorder="1" applyAlignment="1" applyProtection="1">
      <alignment horizontal="center" vertical="center"/>
      <protection locked="0"/>
    </xf>
    <xf numFmtId="0" fontId="19" fillId="0" borderId="77" xfId="50" applyFont="1" applyBorder="1" applyAlignment="1" applyProtection="1">
      <alignment horizontal="center" vertical="center"/>
      <protection locked="0"/>
    </xf>
    <xf numFmtId="0" fontId="12" fillId="0" borderId="47" xfId="50" applyFont="1" applyFill="1" applyBorder="1" applyAlignment="1" applyProtection="1">
      <alignment horizontal="center" vertical="center"/>
      <protection hidden="1"/>
    </xf>
    <xf numFmtId="0" fontId="12" fillId="0" borderId="13" xfId="50" applyFont="1" applyFill="1" applyBorder="1" applyAlignment="1" applyProtection="1">
      <alignment horizontal="center" vertical="center"/>
      <protection hidden="1"/>
    </xf>
    <xf numFmtId="0" fontId="12" fillId="0" borderId="48" xfId="50" applyFont="1" applyFill="1" applyBorder="1" applyAlignment="1" applyProtection="1">
      <alignment horizontal="center" vertical="center"/>
      <protection hidden="1"/>
    </xf>
    <xf numFmtId="0" fontId="12" fillId="0" borderId="75" xfId="50" applyFont="1" applyBorder="1" applyAlignment="1" applyProtection="1">
      <alignment horizontal="center" vertical="center" shrinkToFit="1"/>
      <protection locked="0"/>
    </xf>
    <xf numFmtId="0" fontId="12" fillId="0" borderId="76" xfId="50" applyFont="1" applyBorder="1" applyAlignment="1" applyProtection="1">
      <alignment horizontal="center" vertical="center" shrinkToFit="1"/>
      <protection locked="0"/>
    </xf>
    <xf numFmtId="0" fontId="12" fillId="0" borderId="77" xfId="50" applyFont="1" applyBorder="1" applyAlignment="1" applyProtection="1">
      <alignment horizontal="center" vertical="center" shrinkToFit="1"/>
      <protection locked="0"/>
    </xf>
    <xf numFmtId="0" fontId="9" fillId="0" borderId="78" xfId="50" applyFont="1" applyFill="1" applyBorder="1" applyAlignment="1" applyProtection="1">
      <alignment horizontal="center" vertical="center" wrapText="1"/>
      <protection hidden="1"/>
    </xf>
    <xf numFmtId="0" fontId="9" fillId="0" borderId="79" xfId="50" applyFont="1" applyFill="1" applyBorder="1" applyAlignment="1" applyProtection="1">
      <alignment horizontal="center" vertical="center" wrapText="1"/>
      <protection hidden="1"/>
    </xf>
    <xf numFmtId="0" fontId="5" fillId="0" borderId="25" xfId="50" applyFont="1" applyFill="1" applyBorder="1" applyAlignment="1" applyProtection="1">
      <alignment horizontal="center" vertical="center" wrapText="1"/>
      <protection hidden="1"/>
    </xf>
    <xf numFmtId="0" fontId="5" fillId="0" borderId="80" xfId="50" applyFont="1" applyFill="1" applyBorder="1" applyAlignment="1" applyProtection="1">
      <alignment horizontal="center" vertical="center" wrapText="1"/>
      <protection hidden="1"/>
    </xf>
    <xf numFmtId="0" fontId="12" fillId="0" borderId="81" xfId="50" applyFont="1" applyFill="1" applyBorder="1" applyAlignment="1" applyProtection="1">
      <alignment horizontal="center" vertical="center" wrapText="1"/>
      <protection hidden="1"/>
    </xf>
    <xf numFmtId="0" fontId="19" fillId="0" borderId="82" xfId="50" applyFont="1" applyFill="1" applyBorder="1" applyProtection="1">
      <alignment/>
      <protection hidden="1"/>
    </xf>
    <xf numFmtId="0" fontId="19" fillId="0" borderId="83" xfId="50" applyFont="1" applyFill="1" applyBorder="1" applyProtection="1">
      <alignment/>
      <protection hidden="1"/>
    </xf>
    <xf numFmtId="0" fontId="12" fillId="0" borderId="30" xfId="50" applyFont="1" applyFill="1" applyBorder="1" applyAlignment="1" applyProtection="1">
      <alignment horizontal="center" vertical="center" wrapText="1"/>
      <protection hidden="1"/>
    </xf>
    <xf numFmtId="0" fontId="12" fillId="0" borderId="20" xfId="50" applyFont="1" applyFill="1" applyBorder="1" applyProtection="1">
      <alignment/>
      <protection hidden="1"/>
    </xf>
    <xf numFmtId="0" fontId="12" fillId="0" borderId="31" xfId="50" applyFont="1" applyFill="1" applyBorder="1" applyAlignment="1" applyProtection="1">
      <alignment horizontal="center" vertical="center"/>
      <protection hidden="1"/>
    </xf>
    <xf numFmtId="0" fontId="12" fillId="0" borderId="62" xfId="50" applyFont="1" applyFill="1" applyBorder="1" applyAlignment="1" applyProtection="1">
      <alignment horizontal="center" vertical="center"/>
      <protection hidden="1"/>
    </xf>
    <xf numFmtId="0" fontId="12" fillId="0" borderId="20" xfId="50" applyFont="1" applyFill="1" applyBorder="1" applyAlignment="1" applyProtection="1">
      <alignment horizontal="center" vertical="center" wrapText="1"/>
      <protection hidden="1"/>
    </xf>
    <xf numFmtId="0" fontId="20" fillId="0" borderId="84" xfId="50" applyFont="1" applyFill="1" applyBorder="1" applyAlignment="1" applyProtection="1">
      <alignment horizontal="center" vertical="center"/>
      <protection hidden="1"/>
    </xf>
    <xf numFmtId="0" fontId="20" fillId="0" borderId="85" xfId="50" applyFont="1" applyFill="1" applyBorder="1" applyAlignment="1" applyProtection="1">
      <alignment horizontal="center" vertical="center"/>
      <protection hidden="1"/>
    </xf>
    <xf numFmtId="0" fontId="12" fillId="0" borderId="86" xfId="50" applyFont="1" applyFill="1" applyBorder="1" applyAlignment="1" applyProtection="1">
      <alignment horizontal="center" vertical="center" wrapText="1"/>
      <protection hidden="1"/>
    </xf>
    <xf numFmtId="0" fontId="12" fillId="0" borderId="87" xfId="50" applyFont="1" applyFill="1" applyBorder="1" applyAlignment="1" applyProtection="1">
      <alignment horizontal="center" vertical="center" wrapText="1"/>
      <protection hidden="1"/>
    </xf>
    <xf numFmtId="4" fontId="20" fillId="0" borderId="88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89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90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91" xfId="50" applyNumberFormat="1" applyFont="1" applyFill="1" applyBorder="1" applyAlignment="1" applyProtection="1">
      <alignment horizontal="center" vertical="center" shrinkToFit="1"/>
      <protection hidden="1"/>
    </xf>
    <xf numFmtId="0" fontId="21" fillId="0" borderId="84" xfId="50" applyFont="1" applyFill="1" applyBorder="1" applyAlignment="1" applyProtection="1">
      <alignment horizontal="center" vertical="center"/>
      <protection locked="0"/>
    </xf>
    <xf numFmtId="0" fontId="21" fillId="0" borderId="89" xfId="50" applyFont="1" applyFill="1" applyBorder="1" applyAlignment="1" applyProtection="1">
      <alignment horizontal="center" vertical="center"/>
      <protection locked="0"/>
    </xf>
    <xf numFmtId="0" fontId="21" fillId="0" borderId="86" xfId="50" applyFont="1" applyFill="1" applyBorder="1" applyAlignment="1" applyProtection="1">
      <alignment horizontal="center" vertical="center"/>
      <protection locked="0"/>
    </xf>
    <xf numFmtId="0" fontId="21" fillId="0" borderId="87" xfId="50" applyFont="1" applyFill="1" applyBorder="1" applyAlignment="1" applyProtection="1">
      <alignment horizontal="center" vertical="center"/>
      <protection locked="0"/>
    </xf>
    <xf numFmtId="0" fontId="21" fillId="0" borderId="92" xfId="50" applyFont="1" applyFill="1" applyBorder="1" applyAlignment="1" applyProtection="1">
      <alignment horizontal="center" vertical="center"/>
      <protection locked="0"/>
    </xf>
    <xf numFmtId="0" fontId="21" fillId="0" borderId="93" xfId="50" applyFont="1" applyFill="1" applyBorder="1" applyAlignment="1" applyProtection="1">
      <alignment horizontal="center" vertical="center"/>
      <protection locked="0"/>
    </xf>
    <xf numFmtId="0" fontId="12" fillId="0" borderId="48" xfId="50" applyFont="1" applyFill="1" applyBorder="1" applyAlignment="1" applyProtection="1">
      <alignment horizontal="center" vertical="center" wrapText="1"/>
      <protection hidden="1"/>
    </xf>
    <xf numFmtId="0" fontId="12" fillId="0" borderId="67" xfId="50" applyFont="1" applyFill="1" applyBorder="1" applyAlignment="1" applyProtection="1">
      <alignment horizontal="center" vertical="center" wrapText="1"/>
      <protection hidden="1"/>
    </xf>
    <xf numFmtId="0" fontId="12" fillId="0" borderId="84" xfId="50" applyFont="1" applyFill="1" applyBorder="1" applyAlignment="1" applyProtection="1">
      <alignment horizontal="center" vertical="center"/>
      <protection hidden="1"/>
    </xf>
    <xf numFmtId="0" fontId="12" fillId="0" borderId="85" xfId="50" applyFont="1" applyFill="1" applyBorder="1" applyAlignment="1" applyProtection="1">
      <alignment horizontal="center" vertical="center"/>
      <protection hidden="1"/>
    </xf>
    <xf numFmtId="0" fontId="17" fillId="0" borderId="84" xfId="50" applyFont="1" applyFill="1" applyBorder="1" applyAlignment="1" applyProtection="1">
      <alignment horizontal="center" vertical="center"/>
      <protection hidden="1"/>
    </xf>
    <xf numFmtId="0" fontId="17" fillId="0" borderId="89" xfId="50" applyFont="1" applyFill="1" applyBorder="1" applyAlignment="1" applyProtection="1">
      <alignment horizontal="center" vertical="center"/>
      <protection hidden="1"/>
    </xf>
    <xf numFmtId="0" fontId="17" fillId="0" borderId="92" xfId="50" applyFont="1" applyFill="1" applyBorder="1" applyAlignment="1" applyProtection="1">
      <alignment horizontal="center" vertical="center"/>
      <protection hidden="1"/>
    </xf>
    <xf numFmtId="0" fontId="17" fillId="0" borderId="94" xfId="50" applyFont="1" applyFill="1" applyBorder="1" applyAlignment="1" applyProtection="1">
      <alignment horizontal="center" vertical="center"/>
      <protection hidden="1"/>
    </xf>
    <xf numFmtId="0" fontId="17" fillId="0" borderId="85" xfId="50" applyFont="1" applyFill="1" applyBorder="1" applyAlignment="1" applyProtection="1">
      <alignment horizontal="center" vertical="center"/>
      <protection hidden="1"/>
    </xf>
    <xf numFmtId="4" fontId="20" fillId="0" borderId="92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85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93" xfId="50" applyNumberFormat="1" applyFont="1" applyFill="1" applyBorder="1" applyAlignment="1" applyProtection="1">
      <alignment horizontal="center" vertical="center" shrinkToFit="1"/>
      <protection hidden="1"/>
    </xf>
    <xf numFmtId="4" fontId="20" fillId="0" borderId="67" xfId="50" applyNumberFormat="1" applyFont="1" applyFill="1" applyBorder="1" applyAlignment="1" applyProtection="1">
      <alignment horizontal="center" vertical="center" shrinkToFit="1"/>
      <protection hidden="1"/>
    </xf>
    <xf numFmtId="0" fontId="21" fillId="0" borderId="94" xfId="50" applyFont="1" applyFill="1" applyBorder="1" applyAlignment="1" applyProtection="1">
      <alignment horizontal="center" vertical="center"/>
      <protection locked="0"/>
    </xf>
    <xf numFmtId="0" fontId="21" fillId="0" borderId="85" xfId="50" applyFont="1" applyFill="1" applyBorder="1" applyAlignment="1" applyProtection="1">
      <alignment horizontal="center" vertical="center"/>
      <protection locked="0"/>
    </xf>
    <xf numFmtId="0" fontId="21" fillId="0" borderId="14" xfId="50" applyFont="1" applyFill="1" applyBorder="1" applyAlignment="1" applyProtection="1">
      <alignment horizontal="center" vertical="center"/>
      <protection locked="0"/>
    </xf>
    <xf numFmtId="0" fontId="21" fillId="0" borderId="67" xfId="50" applyFont="1" applyFill="1" applyBorder="1" applyAlignment="1" applyProtection="1">
      <alignment horizontal="center" vertical="center"/>
      <protection locked="0"/>
    </xf>
    <xf numFmtId="0" fontId="12" fillId="0" borderId="46" xfId="50" applyFont="1" applyFill="1" applyBorder="1" applyAlignment="1" applyProtection="1">
      <alignment horizontal="center" vertical="center"/>
      <protection hidden="1"/>
    </xf>
    <xf numFmtId="0" fontId="12" fillId="0" borderId="95" xfId="50" applyFont="1" applyFill="1" applyBorder="1" applyAlignment="1" applyProtection="1">
      <alignment horizontal="center" vertical="center"/>
      <protection hidden="1"/>
    </xf>
    <xf numFmtId="0" fontId="12" fillId="0" borderId="96" xfId="50" applyFont="1" applyFill="1" applyBorder="1" applyAlignment="1" applyProtection="1">
      <alignment horizontal="center" vertical="center"/>
      <protection hidden="1"/>
    </xf>
    <xf numFmtId="0" fontId="19" fillId="0" borderId="58" xfId="50" applyFont="1" applyBorder="1" applyAlignment="1" applyProtection="1">
      <alignment horizontal="center" vertical="center"/>
      <protection locked="0"/>
    </xf>
    <xf numFmtId="0" fontId="19" fillId="0" borderId="59" xfId="50" applyFont="1" applyBorder="1" applyAlignment="1" applyProtection="1">
      <alignment horizontal="center" vertical="center"/>
      <protection locked="0"/>
    </xf>
    <xf numFmtId="0" fontId="19" fillId="0" borderId="57" xfId="50" applyFont="1" applyBorder="1" applyAlignment="1" applyProtection="1">
      <alignment horizontal="center" vertical="center"/>
      <protection locked="0"/>
    </xf>
    <xf numFmtId="0" fontId="12" fillId="0" borderId="97" xfId="50" applyFont="1" applyBorder="1" applyAlignment="1" applyProtection="1">
      <alignment horizontal="center" vertical="center" shrinkToFit="1"/>
      <protection locked="0"/>
    </xf>
    <xf numFmtId="0" fontId="12" fillId="0" borderId="27" xfId="50" applyFont="1" applyBorder="1" applyAlignment="1" applyProtection="1">
      <alignment horizontal="center" vertical="center" shrinkToFit="1"/>
      <protection locked="0"/>
    </xf>
    <xf numFmtId="0" fontId="12" fillId="0" borderId="28" xfId="50" applyFont="1" applyBorder="1" applyAlignment="1" applyProtection="1">
      <alignment horizontal="center" vertical="center" shrinkToFit="1"/>
      <protection locked="0"/>
    </xf>
    <xf numFmtId="49" fontId="19" fillId="0" borderId="26" xfId="50" applyNumberFormat="1" applyFont="1" applyBorder="1" applyAlignment="1" applyProtection="1">
      <alignment horizontal="center" vertical="center"/>
      <protection locked="0"/>
    </xf>
    <xf numFmtId="49" fontId="19" fillId="0" borderId="27" xfId="50" applyNumberFormat="1" applyFont="1" applyBorder="1" applyAlignment="1" applyProtection="1">
      <alignment horizontal="center" vertical="center"/>
      <protection locked="0"/>
    </xf>
    <xf numFmtId="49" fontId="19" fillId="0" borderId="28" xfId="50" applyNumberFormat="1" applyFont="1" applyBorder="1" applyAlignment="1" applyProtection="1">
      <alignment horizontal="center" vertical="center"/>
      <protection locked="0"/>
    </xf>
    <xf numFmtId="49" fontId="19" fillId="0" borderId="33" xfId="50" applyNumberFormat="1" applyFont="1" applyBorder="1" applyAlignment="1" applyProtection="1">
      <alignment horizontal="center" vertical="center"/>
      <protection locked="0"/>
    </xf>
    <xf numFmtId="49" fontId="19" fillId="0" borderId="34" xfId="50" applyNumberFormat="1" applyFont="1" applyBorder="1" applyAlignment="1" applyProtection="1">
      <alignment horizontal="center" vertical="center"/>
      <protection locked="0"/>
    </xf>
    <xf numFmtId="49" fontId="19" fillId="0" borderId="98" xfId="50" applyNumberFormat="1" applyFont="1" applyBorder="1" applyAlignment="1" applyProtection="1">
      <alignment horizontal="center" vertical="center"/>
      <protection locked="0"/>
    </xf>
    <xf numFmtId="0" fontId="12" fillId="0" borderId="99" xfId="50" applyFont="1" applyBorder="1" applyAlignment="1" applyProtection="1">
      <alignment horizontal="center" vertical="center"/>
      <protection locked="0"/>
    </xf>
    <xf numFmtId="0" fontId="12" fillId="0" borderId="34" xfId="50" applyFont="1" applyBorder="1" applyAlignment="1" applyProtection="1">
      <alignment horizontal="center" vertical="center"/>
      <protection locked="0"/>
    </xf>
    <xf numFmtId="0" fontId="12" fillId="0" borderId="98" xfId="50" applyFont="1" applyBorder="1" applyAlignment="1" applyProtection="1">
      <alignment horizontal="center" vertical="center"/>
      <protection locked="0"/>
    </xf>
    <xf numFmtId="0" fontId="19" fillId="0" borderId="31" xfId="50" applyFont="1" applyBorder="1" applyAlignment="1" applyProtection="1">
      <alignment horizontal="center" vertical="center"/>
      <protection locked="0"/>
    </xf>
    <xf numFmtId="0" fontId="19" fillId="0" borderId="32" xfId="50" applyFont="1" applyBorder="1" applyAlignment="1" applyProtection="1">
      <alignment horizontal="center" vertical="center"/>
      <protection locked="0"/>
    </xf>
    <xf numFmtId="49" fontId="19" fillId="0" borderId="57" xfId="50" applyNumberFormat="1" applyFont="1" applyBorder="1" applyAlignment="1" applyProtection="1">
      <alignment horizontal="center" vertical="center"/>
      <protection locked="0"/>
    </xf>
    <xf numFmtId="49" fontId="19" fillId="0" borderId="99" xfId="50" applyNumberFormat="1" applyFont="1" applyBorder="1" applyAlignment="1" applyProtection="1">
      <alignment horizontal="center" vertical="center"/>
      <protection locked="0"/>
    </xf>
    <xf numFmtId="2" fontId="28" fillId="0" borderId="0" xfId="50" applyNumberFormat="1" applyFont="1" applyBorder="1" applyAlignment="1" applyProtection="1">
      <alignment horizontal="center" vertical="center"/>
      <protection hidden="1"/>
    </xf>
    <xf numFmtId="0" fontId="12" fillId="0" borderId="79" xfId="50" applyFont="1" applyBorder="1" applyAlignment="1" applyProtection="1">
      <alignment horizontal="center" vertical="center"/>
      <protection locked="0"/>
    </xf>
    <xf numFmtId="0" fontId="12" fillId="0" borderId="100" xfId="50" applyFont="1" applyBorder="1" applyAlignment="1" applyProtection="1">
      <alignment horizontal="center" vertical="center"/>
      <protection locked="0"/>
    </xf>
    <xf numFmtId="0" fontId="12" fillId="0" borderId="80" xfId="50" applyFont="1" applyBorder="1" applyAlignment="1" applyProtection="1">
      <alignment horizontal="center" vertical="center"/>
      <protection locked="0"/>
    </xf>
    <xf numFmtId="0" fontId="12" fillId="0" borderId="68" xfId="50" applyFont="1" applyBorder="1" applyAlignment="1" applyProtection="1">
      <alignment horizontal="center" vertical="center" shrinkToFit="1"/>
      <protection locked="0"/>
    </xf>
    <xf numFmtId="0" fontId="12" fillId="0" borderId="31" xfId="50" applyFont="1" applyBorder="1" applyAlignment="1" applyProtection="1">
      <alignment horizontal="center" vertical="center" shrinkToFit="1"/>
      <protection locked="0"/>
    </xf>
    <xf numFmtId="0" fontId="12" fillId="0" borderId="32" xfId="50" applyFont="1" applyBorder="1" applyAlignment="1" applyProtection="1">
      <alignment horizontal="center" vertical="center" shrinkToFit="1"/>
      <protection locked="0"/>
    </xf>
    <xf numFmtId="0" fontId="12" fillId="0" borderId="57" xfId="50" applyFont="1" applyBorder="1" applyAlignment="1" applyProtection="1">
      <alignment horizontal="center" vertical="center" shrinkToFit="1"/>
      <protection locked="0"/>
    </xf>
    <xf numFmtId="0" fontId="12" fillId="0" borderId="58" xfId="50" applyFont="1" applyBorder="1" applyAlignment="1" applyProtection="1">
      <alignment horizontal="center" vertical="center" shrinkToFit="1"/>
      <protection locked="0"/>
    </xf>
    <xf numFmtId="0" fontId="12" fillId="0" borderId="59" xfId="50" applyFont="1" applyBorder="1" applyAlignment="1" applyProtection="1">
      <alignment horizontal="center" vertical="center" shrinkToFit="1"/>
      <protection locked="0"/>
    </xf>
    <xf numFmtId="49" fontId="19" fillId="0" borderId="101" xfId="50" applyNumberFormat="1" applyFont="1" applyBorder="1" applyAlignment="1" applyProtection="1">
      <alignment horizontal="center" vertical="center"/>
      <protection locked="0"/>
    </xf>
    <xf numFmtId="49" fontId="19" fillId="0" borderId="100" xfId="50" applyNumberFormat="1" applyFont="1" applyBorder="1" applyAlignment="1" applyProtection="1">
      <alignment horizontal="center" vertical="center"/>
      <protection locked="0"/>
    </xf>
    <xf numFmtId="49" fontId="19" fillId="0" borderId="80" xfId="50" applyNumberFormat="1" applyFont="1" applyBorder="1" applyAlignment="1" applyProtection="1">
      <alignment horizontal="center" vertical="center"/>
      <protection locked="0"/>
    </xf>
    <xf numFmtId="0" fontId="28" fillId="0" borderId="0" xfId="50" applyFont="1" applyBorder="1" applyAlignment="1" applyProtection="1">
      <alignment horizontal="left" vertical="center"/>
      <protection hidden="1"/>
    </xf>
    <xf numFmtId="22" fontId="16" fillId="0" borderId="0" xfId="50" applyNumberFormat="1" applyFont="1" applyAlignment="1" applyProtection="1">
      <alignment horizontal="left" vertical="center" shrinkToFit="1"/>
      <protection hidden="1"/>
    </xf>
    <xf numFmtId="0" fontId="16" fillId="0" borderId="0" xfId="50" applyFont="1" applyAlignment="1" applyProtection="1">
      <alignment horizontal="left" vertical="center" shrinkToFit="1"/>
      <protection hidden="1"/>
    </xf>
    <xf numFmtId="0" fontId="12" fillId="0" borderId="57" xfId="50" applyFont="1" applyBorder="1" applyAlignment="1" applyProtection="1">
      <alignment horizontal="center" vertical="center"/>
      <protection locked="0"/>
    </xf>
    <xf numFmtId="0" fontId="12" fillId="0" borderId="58" xfId="50" applyFont="1" applyBorder="1" applyAlignment="1" applyProtection="1">
      <alignment horizontal="center" vertical="center"/>
      <protection locked="0"/>
    </xf>
    <xf numFmtId="0" fontId="12" fillId="0" borderId="59" xfId="50" applyFont="1" applyBorder="1" applyAlignment="1" applyProtection="1">
      <alignment horizontal="center" vertical="center"/>
      <protection locked="0"/>
    </xf>
    <xf numFmtId="4" fontId="28" fillId="0" borderId="0" xfId="50" applyNumberFormat="1" applyFont="1" applyBorder="1" applyAlignment="1" applyProtection="1">
      <alignment horizontal="center" vertical="center"/>
      <protection hidden="1"/>
    </xf>
    <xf numFmtId="1" fontId="28" fillId="0" borderId="0" xfId="50" applyNumberFormat="1" applyFont="1" applyBorder="1" applyAlignment="1" applyProtection="1">
      <alignment horizontal="center" vertical="center"/>
      <protection hidden="1"/>
    </xf>
    <xf numFmtId="0" fontId="28" fillId="0" borderId="0" xfId="50" applyFont="1" applyFill="1" applyBorder="1" applyAlignment="1" applyProtection="1">
      <alignment horizontal="left" vertical="center"/>
      <protection hidden="1"/>
    </xf>
    <xf numFmtId="0" fontId="19" fillId="0" borderId="62" xfId="50" applyFont="1" applyBorder="1" applyAlignment="1" applyProtection="1">
      <alignment horizontal="center" vertical="center"/>
      <protection locked="0"/>
    </xf>
    <xf numFmtId="0" fontId="19" fillId="0" borderId="63" xfId="50" applyFont="1" applyBorder="1" applyAlignment="1" applyProtection="1">
      <alignment horizontal="center" vertical="center"/>
      <protection locked="0"/>
    </xf>
    <xf numFmtId="49" fontId="19" fillId="0" borderId="79" xfId="50" applyNumberFormat="1" applyFont="1" applyBorder="1" applyAlignment="1" applyProtection="1">
      <alignment horizontal="center" vertical="center"/>
      <protection locked="0"/>
    </xf>
    <xf numFmtId="0" fontId="12" fillId="0" borderId="19" xfId="50" applyFont="1" applyBorder="1" applyAlignment="1" applyProtection="1">
      <alignment horizontal="center" vertical="center" shrinkToFit="1"/>
      <protection locked="0"/>
    </xf>
    <xf numFmtId="0" fontId="12" fillId="0" borderId="62" xfId="50" applyFont="1" applyBorder="1" applyAlignment="1" applyProtection="1">
      <alignment horizontal="center" vertical="center" shrinkToFit="1"/>
      <protection locked="0"/>
    </xf>
    <xf numFmtId="0" fontId="12" fillId="0" borderId="63" xfId="50" applyFont="1" applyBorder="1" applyAlignment="1" applyProtection="1">
      <alignment horizontal="center" vertical="center" shrinkToFit="1"/>
      <protection locked="0"/>
    </xf>
    <xf numFmtId="0" fontId="19" fillId="0" borderId="68" xfId="50" applyFont="1" applyBorder="1" applyAlignment="1" applyProtection="1">
      <alignment horizontal="center" vertical="center"/>
      <protection locked="0"/>
    </xf>
    <xf numFmtId="49" fontId="19" fillId="0" borderId="97" xfId="50" applyNumberFormat="1" applyFont="1" applyBorder="1" applyAlignment="1" applyProtection="1">
      <alignment horizontal="center" vertical="center"/>
      <protection locked="0"/>
    </xf>
    <xf numFmtId="0" fontId="19" fillId="0" borderId="19" xfId="50" applyFont="1" applyBorder="1" applyAlignment="1" applyProtection="1">
      <alignment horizontal="center" vertical="center"/>
      <protection locked="0"/>
    </xf>
    <xf numFmtId="0" fontId="13" fillId="0" borderId="46" xfId="50" applyFont="1" applyFill="1" applyBorder="1" applyAlignment="1" applyProtection="1">
      <alignment horizontal="center" vertical="center"/>
      <protection hidden="1"/>
    </xf>
    <xf numFmtId="0" fontId="13" fillId="0" borderId="95" xfId="50" applyFont="1" applyFill="1" applyBorder="1" applyAlignment="1" applyProtection="1">
      <alignment horizontal="center" vertical="center"/>
      <protection hidden="1"/>
    </xf>
    <xf numFmtId="0" fontId="13" fillId="0" borderId="96" xfId="50" applyFont="1" applyFill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_MEGA CUP" xfId="51"/>
    <cellStyle name="Obično_Lige0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6.jpeg" /><Relationship Id="rId22" Type="http://schemas.openxmlformats.org/officeDocument/2006/relationships/image" Target="../media/image27.jpeg" /><Relationship Id="rId23" Type="http://schemas.openxmlformats.org/officeDocument/2006/relationships/image" Target="../media/image28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333375</xdr:rowOff>
    </xdr:from>
    <xdr:to>
      <xdr:col>4</xdr:col>
      <xdr:colOff>990600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32289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38100</xdr:rowOff>
    </xdr:from>
    <xdr:to>
      <xdr:col>1</xdr:col>
      <xdr:colOff>447675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38100</xdr:rowOff>
    </xdr:from>
    <xdr:to>
      <xdr:col>1</xdr:col>
      <xdr:colOff>447675</xdr:colOff>
      <xdr:row>41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864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457200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200025</xdr:colOff>
      <xdr:row>0</xdr:row>
      <xdr:rowOff>295275</xdr:rowOff>
    </xdr:to>
    <xdr:pic macro="[0]!sortiranjestartnogbroja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200025</xdr:colOff>
      <xdr:row>0</xdr:row>
      <xdr:rowOff>295275</xdr:rowOff>
    </xdr:to>
    <xdr:pic macro="[0]!sortiranjeredoslijedaizvlačenja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2</xdr:col>
      <xdr:colOff>200025</xdr:colOff>
      <xdr:row>0</xdr:row>
      <xdr:rowOff>314325</xdr:rowOff>
    </xdr:to>
    <xdr:pic macro="[0]!sortiranjeekipaAZ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123825</xdr:rowOff>
    </xdr:from>
    <xdr:to>
      <xdr:col>2</xdr:col>
      <xdr:colOff>1876425</xdr:colOff>
      <xdr:row>0</xdr:row>
      <xdr:rowOff>304800</xdr:rowOff>
    </xdr:to>
    <xdr:pic macro="[0]!sortiranjeekipaZA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</xdr:row>
      <xdr:rowOff>57150</xdr:rowOff>
    </xdr:from>
    <xdr:to>
      <xdr:col>1</xdr:col>
      <xdr:colOff>447675</xdr:colOff>
      <xdr:row>58</xdr:row>
      <xdr:rowOff>180975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346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</xdr:row>
      <xdr:rowOff>57150</xdr:rowOff>
    </xdr:from>
    <xdr:to>
      <xdr:col>1</xdr:col>
      <xdr:colOff>438150</xdr:colOff>
      <xdr:row>114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012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165</xdr:row>
      <xdr:rowOff>57150</xdr:rowOff>
    </xdr:from>
    <xdr:to>
      <xdr:col>1</xdr:col>
      <xdr:colOff>457200</xdr:colOff>
      <xdr:row>169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14896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220</xdr:row>
      <xdr:rowOff>57150</xdr:rowOff>
    </xdr:from>
    <xdr:to>
      <xdr:col>1</xdr:col>
      <xdr:colOff>428625</xdr:colOff>
      <xdr:row>223</xdr:row>
      <xdr:rowOff>171450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196715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275</xdr:row>
      <xdr:rowOff>57150</xdr:rowOff>
    </xdr:from>
    <xdr:to>
      <xdr:col>1</xdr:col>
      <xdr:colOff>428625</xdr:colOff>
      <xdr:row>279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2444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330</xdr:row>
      <xdr:rowOff>57150</xdr:rowOff>
    </xdr:from>
    <xdr:to>
      <xdr:col>1</xdr:col>
      <xdr:colOff>447675</xdr:colOff>
      <xdr:row>334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29221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57150</xdr:rowOff>
    </xdr:from>
    <xdr:to>
      <xdr:col>1</xdr:col>
      <xdr:colOff>152400</xdr:colOff>
      <xdr:row>388</xdr:row>
      <xdr:rowOff>95250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39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57150</xdr:rowOff>
    </xdr:from>
    <xdr:to>
      <xdr:col>1</xdr:col>
      <xdr:colOff>152400</xdr:colOff>
      <xdr:row>443</xdr:row>
      <xdr:rowOff>95250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387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57150</xdr:rowOff>
    </xdr:from>
    <xdr:to>
      <xdr:col>1</xdr:col>
      <xdr:colOff>152400</xdr:colOff>
      <xdr:row>498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35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550</xdr:row>
      <xdr:rowOff>57150</xdr:rowOff>
    </xdr:from>
    <xdr:to>
      <xdr:col>1</xdr:col>
      <xdr:colOff>447675</xdr:colOff>
      <xdr:row>554</xdr:row>
      <xdr:rowOff>47625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4832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57150</xdr:rowOff>
    </xdr:from>
    <xdr:to>
      <xdr:col>1</xdr:col>
      <xdr:colOff>152400</xdr:colOff>
      <xdr:row>608</xdr:row>
      <xdr:rowOff>95250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30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57150</xdr:rowOff>
    </xdr:from>
    <xdr:to>
      <xdr:col>1</xdr:col>
      <xdr:colOff>152400</xdr:colOff>
      <xdr:row>663</xdr:row>
      <xdr:rowOff>95250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578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57150</xdr:rowOff>
    </xdr:from>
    <xdr:to>
      <xdr:col>1</xdr:col>
      <xdr:colOff>152400</xdr:colOff>
      <xdr:row>718</xdr:row>
      <xdr:rowOff>95250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3626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57150</xdr:rowOff>
    </xdr:from>
    <xdr:to>
      <xdr:col>1</xdr:col>
      <xdr:colOff>152400</xdr:colOff>
      <xdr:row>773</xdr:row>
      <xdr:rowOff>95250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4674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57150</xdr:rowOff>
    </xdr:from>
    <xdr:to>
      <xdr:col>1</xdr:col>
      <xdr:colOff>152400</xdr:colOff>
      <xdr:row>828</xdr:row>
      <xdr:rowOff>95250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721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57150</xdr:rowOff>
    </xdr:from>
    <xdr:to>
      <xdr:col>1</xdr:col>
      <xdr:colOff>152400</xdr:colOff>
      <xdr:row>883</xdr:row>
      <xdr:rowOff>95250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6769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57150</xdr:rowOff>
    </xdr:from>
    <xdr:to>
      <xdr:col>1</xdr:col>
      <xdr:colOff>152400</xdr:colOff>
      <xdr:row>938</xdr:row>
      <xdr:rowOff>95250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7817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990</xdr:row>
      <xdr:rowOff>57150</xdr:rowOff>
    </xdr:from>
    <xdr:to>
      <xdr:col>1</xdr:col>
      <xdr:colOff>152400</xdr:colOff>
      <xdr:row>993</xdr:row>
      <xdr:rowOff>95250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8865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1045</xdr:row>
      <xdr:rowOff>57150</xdr:rowOff>
    </xdr:from>
    <xdr:to>
      <xdr:col>1</xdr:col>
      <xdr:colOff>152400</xdr:colOff>
      <xdr:row>1048</xdr:row>
      <xdr:rowOff>95250</xdr:rowOff>
    </xdr:to>
    <xdr:pic>
      <xdr:nvPicPr>
        <xdr:cNvPr id="20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9912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66675</xdr:rowOff>
    </xdr:from>
    <xdr:to>
      <xdr:col>1</xdr:col>
      <xdr:colOff>476250</xdr:colOff>
      <xdr:row>389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34091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66675</xdr:rowOff>
    </xdr:from>
    <xdr:to>
      <xdr:col>1</xdr:col>
      <xdr:colOff>428625</xdr:colOff>
      <xdr:row>444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388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66675</xdr:rowOff>
    </xdr:from>
    <xdr:to>
      <xdr:col>1</xdr:col>
      <xdr:colOff>457200</xdr:colOff>
      <xdr:row>499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9436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66675</xdr:rowOff>
    </xdr:from>
    <xdr:to>
      <xdr:col>1</xdr:col>
      <xdr:colOff>438150</xdr:colOff>
      <xdr:row>609</xdr:row>
      <xdr:rowOff>19050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153191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66675</xdr:rowOff>
    </xdr:from>
    <xdr:to>
      <xdr:col>1</xdr:col>
      <xdr:colOff>476250</xdr:colOff>
      <xdr:row>664</xdr:row>
      <xdr:rowOff>19050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257966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66675</xdr:rowOff>
    </xdr:from>
    <xdr:to>
      <xdr:col>1</xdr:col>
      <xdr:colOff>409575</xdr:colOff>
      <xdr:row>719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362741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66675</xdr:rowOff>
    </xdr:from>
    <xdr:to>
      <xdr:col>1</xdr:col>
      <xdr:colOff>409575</xdr:colOff>
      <xdr:row>774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6751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66675</xdr:rowOff>
    </xdr:from>
    <xdr:to>
      <xdr:col>1</xdr:col>
      <xdr:colOff>495300</xdr:colOff>
      <xdr:row>829</xdr:row>
      <xdr:rowOff>19050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2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66675</xdr:rowOff>
    </xdr:from>
    <xdr:to>
      <xdr:col>1</xdr:col>
      <xdr:colOff>447675</xdr:colOff>
      <xdr:row>884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770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66675</xdr:rowOff>
    </xdr:from>
    <xdr:to>
      <xdr:col>1</xdr:col>
      <xdr:colOff>381000</xdr:colOff>
      <xdr:row>939</xdr:row>
      <xdr:rowOff>28575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81841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990</xdr:row>
      <xdr:rowOff>66675</xdr:rowOff>
    </xdr:from>
    <xdr:to>
      <xdr:col>1</xdr:col>
      <xdr:colOff>390525</xdr:colOff>
      <xdr:row>994</xdr:row>
      <xdr:rowOff>9525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1886616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1045</xdr:row>
      <xdr:rowOff>66675</xdr:rowOff>
    </xdr:from>
    <xdr:to>
      <xdr:col>1</xdr:col>
      <xdr:colOff>409575</xdr:colOff>
      <xdr:row>1049</xdr:row>
      <xdr:rowOff>19050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1991391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1100</xdr:row>
      <xdr:rowOff>57150</xdr:rowOff>
    </xdr:from>
    <xdr:to>
      <xdr:col>1</xdr:col>
      <xdr:colOff>152400</xdr:colOff>
      <xdr:row>1103</xdr:row>
      <xdr:rowOff>95250</xdr:rowOff>
    </xdr:to>
    <xdr:pic>
      <xdr:nvPicPr>
        <xdr:cNvPr id="33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0960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1100</xdr:row>
      <xdr:rowOff>66675</xdr:rowOff>
    </xdr:from>
    <xdr:to>
      <xdr:col>1</xdr:col>
      <xdr:colOff>400050</xdr:colOff>
      <xdr:row>1104</xdr:row>
      <xdr:rowOff>19050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2096166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1155</xdr:row>
      <xdr:rowOff>57150</xdr:rowOff>
    </xdr:from>
    <xdr:to>
      <xdr:col>1</xdr:col>
      <xdr:colOff>152400</xdr:colOff>
      <xdr:row>1158</xdr:row>
      <xdr:rowOff>95250</xdr:rowOff>
    </xdr:to>
    <xdr:pic>
      <xdr:nvPicPr>
        <xdr:cNvPr id="35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2008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1155</xdr:row>
      <xdr:rowOff>66675</xdr:rowOff>
    </xdr:from>
    <xdr:to>
      <xdr:col>1</xdr:col>
      <xdr:colOff>409575</xdr:colOff>
      <xdr:row>1159</xdr:row>
      <xdr:rowOff>19050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2200941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1210</xdr:row>
      <xdr:rowOff>57150</xdr:rowOff>
    </xdr:from>
    <xdr:to>
      <xdr:col>1</xdr:col>
      <xdr:colOff>152400</xdr:colOff>
      <xdr:row>1213</xdr:row>
      <xdr:rowOff>95250</xdr:rowOff>
    </xdr:to>
    <xdr:pic>
      <xdr:nvPicPr>
        <xdr:cNvPr id="37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3056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1210</xdr:row>
      <xdr:rowOff>66675</xdr:rowOff>
    </xdr:from>
    <xdr:to>
      <xdr:col>1</xdr:col>
      <xdr:colOff>381000</xdr:colOff>
      <xdr:row>1214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23057167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1265</xdr:row>
      <xdr:rowOff>57150</xdr:rowOff>
    </xdr:from>
    <xdr:to>
      <xdr:col>1</xdr:col>
      <xdr:colOff>152400</xdr:colOff>
      <xdr:row>1268</xdr:row>
      <xdr:rowOff>95250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4103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1265</xdr:row>
      <xdr:rowOff>66675</xdr:rowOff>
    </xdr:from>
    <xdr:to>
      <xdr:col>1</xdr:col>
      <xdr:colOff>447675</xdr:colOff>
      <xdr:row>1269</xdr:row>
      <xdr:rowOff>19050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410491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1320</xdr:row>
      <xdr:rowOff>57150</xdr:rowOff>
    </xdr:from>
    <xdr:to>
      <xdr:col>1</xdr:col>
      <xdr:colOff>152400</xdr:colOff>
      <xdr:row>1323</xdr:row>
      <xdr:rowOff>95250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5151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1320</xdr:row>
      <xdr:rowOff>66675</xdr:rowOff>
    </xdr:from>
    <xdr:to>
      <xdr:col>1</xdr:col>
      <xdr:colOff>447675</xdr:colOff>
      <xdr:row>1324</xdr:row>
      <xdr:rowOff>19050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25152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1200150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219075</xdr:colOff>
      <xdr:row>2</xdr:row>
      <xdr:rowOff>76200</xdr:rowOff>
    </xdr:to>
    <xdr:pic macro="[0]!proglašenjerezultata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C2:J14"/>
  <sheetViews>
    <sheetView showGridLines="0" showRowColHeaders="0" zoomScalePageLayoutView="0" workbookViewId="0" topLeftCell="A1">
      <selection activeCell="N11" sqref="N11"/>
    </sheetView>
  </sheetViews>
  <sheetFormatPr defaultColWidth="9.140625" defaultRowHeight="15"/>
  <cols>
    <col min="1" max="1" width="12.8515625" style="83" customWidth="1"/>
    <col min="2" max="2" width="19.7109375" style="83" customWidth="1"/>
    <col min="3" max="3" width="12.57421875" style="83" customWidth="1"/>
    <col min="4" max="4" width="3.7109375" style="83" customWidth="1"/>
    <col min="5" max="5" width="17.140625" style="83" customWidth="1"/>
    <col min="6" max="6" width="4.7109375" style="83" customWidth="1"/>
    <col min="7" max="7" width="6.140625" style="83" customWidth="1"/>
    <col min="8" max="8" width="44.00390625" style="83" customWidth="1"/>
    <col min="9" max="16384" width="8.8515625" style="83" customWidth="1"/>
  </cols>
  <sheetData>
    <row r="1" ht="30" customHeight="1" thickBot="1"/>
    <row r="2" spans="6:8" ht="30" customHeight="1" thickBot="1" thickTop="1">
      <c r="F2" s="201" t="s">
        <v>177</v>
      </c>
      <c r="G2" s="202"/>
      <c r="H2" s="203"/>
    </row>
    <row r="3" spans="6:8" ht="17.25" customHeight="1" thickTop="1">
      <c r="F3" s="204" t="s">
        <v>0</v>
      </c>
      <c r="G3" s="204"/>
      <c r="H3" s="204"/>
    </row>
    <row r="4" ht="12" customHeight="1" thickBot="1"/>
    <row r="5" spans="6:8" ht="30" customHeight="1" thickBot="1" thickTop="1">
      <c r="F5" s="198" t="s">
        <v>181</v>
      </c>
      <c r="G5" s="199"/>
      <c r="H5" s="200"/>
    </row>
    <row r="6" spans="6:8" ht="29.25" customHeight="1" thickBot="1" thickTop="1">
      <c r="F6" s="205" t="s">
        <v>1</v>
      </c>
      <c r="G6" s="205"/>
      <c r="H6" s="205"/>
    </row>
    <row r="7" spans="3:8" ht="30" customHeight="1" thickBot="1" thickTop="1">
      <c r="C7"/>
      <c r="F7" s="198" t="s">
        <v>175</v>
      </c>
      <c r="G7" s="199"/>
      <c r="H7" s="200"/>
    </row>
    <row r="8" spans="6:10" ht="29.25" customHeight="1" thickBot="1" thickTop="1">
      <c r="F8" s="205" t="s">
        <v>2</v>
      </c>
      <c r="G8" s="205"/>
      <c r="H8" s="205"/>
      <c r="J8" s="102" t="s">
        <v>180</v>
      </c>
    </row>
    <row r="9" spans="6:8" ht="30" customHeight="1" thickBot="1" thickTop="1">
      <c r="F9" s="207" t="s">
        <v>176</v>
      </c>
      <c r="G9" s="208"/>
      <c r="H9" s="209"/>
    </row>
    <row r="10" spans="6:8" ht="29.25" customHeight="1" thickBot="1" thickTop="1">
      <c r="F10" s="197" t="s">
        <v>76</v>
      </c>
      <c r="G10" s="197"/>
      <c r="H10" s="197"/>
    </row>
    <row r="11" spans="6:8" ht="30" customHeight="1" thickBot="1" thickTop="1">
      <c r="F11" s="198" t="s">
        <v>179</v>
      </c>
      <c r="G11" s="199"/>
      <c r="H11" s="200"/>
    </row>
    <row r="12" spans="6:8" ht="29.25" customHeight="1" thickBot="1" thickTop="1">
      <c r="F12" s="206" t="s">
        <v>3</v>
      </c>
      <c r="G12" s="206"/>
      <c r="H12" s="206"/>
    </row>
    <row r="13" spans="6:8" ht="30" customHeight="1" thickBot="1" thickTop="1">
      <c r="F13" s="198" t="s">
        <v>178</v>
      </c>
      <c r="G13" s="199"/>
      <c r="H13" s="200"/>
    </row>
    <row r="14" spans="6:8" ht="29.25" customHeight="1" thickTop="1">
      <c r="F14" s="197" t="s">
        <v>79</v>
      </c>
      <c r="G14" s="197"/>
      <c r="H14" s="197"/>
    </row>
  </sheetData>
  <sheetProtection password="C7E2" sheet="1" objects="1" scenarios="1"/>
  <mergeCells count="12">
    <mergeCell ref="F12:H12"/>
    <mergeCell ref="F9:H9"/>
    <mergeCell ref="F10:H10"/>
    <mergeCell ref="F13:H13"/>
    <mergeCell ref="F14:H14"/>
    <mergeCell ref="F2:H2"/>
    <mergeCell ref="F5:H5"/>
    <mergeCell ref="F7:H7"/>
    <mergeCell ref="F11:H11"/>
    <mergeCell ref="F3:H3"/>
    <mergeCell ref="F6:H6"/>
    <mergeCell ref="F8:H8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I63"/>
  <sheetViews>
    <sheetView showGridLines="0" showRowColHeaders="0" tabSelected="1" zoomScalePageLayoutView="0" workbookViewId="0" topLeftCell="A1">
      <selection activeCell="N15" sqref="N15"/>
    </sheetView>
  </sheetViews>
  <sheetFormatPr defaultColWidth="9.140625" defaultRowHeight="15"/>
  <cols>
    <col min="1" max="9" width="9.7109375" style="89" customWidth="1"/>
    <col min="10" max="16384" width="9.140625" style="89" customWidth="1"/>
  </cols>
  <sheetData>
    <row r="1" spans="1:9" ht="12.75" customHeight="1">
      <c r="A1" s="87"/>
      <c r="B1" s="87"/>
      <c r="C1" s="87"/>
      <c r="D1" s="87"/>
      <c r="E1" s="87"/>
      <c r="F1" s="87"/>
      <c r="G1" s="87"/>
      <c r="H1" s="88" t="s">
        <v>4</v>
      </c>
      <c r="I1" s="87"/>
    </row>
    <row r="2" spans="1:9" ht="19.5" customHeight="1">
      <c r="A2" s="210" t="str">
        <f>IF(ISTEXT('Organizacija natjecanja'!F2)=TRUE,'Organizacija natjecanja'!F2,"")</f>
        <v>KUP KARAS NOVSKA</v>
      </c>
      <c r="B2" s="210"/>
      <c r="C2" s="210"/>
      <c r="D2" s="210"/>
      <c r="E2" s="210"/>
      <c r="F2" s="210"/>
      <c r="G2" s="210"/>
      <c r="H2" s="210"/>
      <c r="I2" s="210"/>
    </row>
    <row r="3" spans="1:9" ht="12.7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ht="12.75" customHeight="1">
      <c r="A4" s="90"/>
      <c r="B4" s="90"/>
      <c r="C4" s="90"/>
      <c r="D4" s="90"/>
      <c r="E4" s="86" t="str">
        <f>IF(ISTEXT('Organizacija natjecanja'!F5)=TRUE,'Organizacija natjecanja'!F5,"")</f>
        <v>Novska, 16. - 18.4.2024</v>
      </c>
      <c r="F4" s="90"/>
      <c r="G4" s="90"/>
      <c r="H4" s="90"/>
      <c r="I4" s="90"/>
    </row>
    <row r="5" spans="1:9" ht="12.75" customHeight="1">
      <c r="A5" s="87"/>
      <c r="B5" s="87"/>
      <c r="C5" s="87"/>
      <c r="D5" s="90"/>
      <c r="E5" s="90"/>
      <c r="F5" s="90"/>
      <c r="G5" s="90"/>
      <c r="H5" s="91"/>
      <c r="I5" s="87"/>
    </row>
    <row r="6" spans="1:9" ht="12.75" customHeight="1">
      <c r="A6" s="87"/>
      <c r="B6" s="87"/>
      <c r="C6" s="87"/>
      <c r="D6" s="92"/>
      <c r="E6" s="92"/>
      <c r="F6" s="92"/>
      <c r="G6" s="92"/>
      <c r="H6" s="87"/>
      <c r="I6" s="87"/>
    </row>
    <row r="7" spans="1:9" ht="13.5" customHeight="1">
      <c r="A7" s="87"/>
      <c r="B7" s="87"/>
      <c r="C7" s="87"/>
      <c r="D7" s="92"/>
      <c r="E7" s="93" t="s">
        <v>5</v>
      </c>
      <c r="F7" s="92"/>
      <c r="G7" s="92"/>
      <c r="H7" s="87"/>
      <c r="I7" s="87"/>
    </row>
    <row r="8" spans="1:9" ht="12.75" customHeight="1">
      <c r="A8" s="87"/>
      <c r="B8" s="87"/>
      <c r="C8" s="87"/>
      <c r="D8" s="92"/>
      <c r="E8" s="92"/>
      <c r="F8" s="92"/>
      <c r="G8" s="92"/>
      <c r="H8" s="87"/>
      <c r="I8" s="87"/>
    </row>
    <row r="9" spans="1:9" ht="12.75" customHeight="1">
      <c r="A9" s="87"/>
      <c r="B9" s="87"/>
      <c r="C9" s="87"/>
      <c r="D9" s="92"/>
      <c r="E9" s="92"/>
      <c r="F9" s="92"/>
      <c r="G9" s="92"/>
      <c r="H9" s="87"/>
      <c r="I9" s="87"/>
    </row>
    <row r="10" spans="1:9" ht="12.75" customHeight="1">
      <c r="A10" s="87"/>
      <c r="B10" s="94" t="s">
        <v>6</v>
      </c>
      <c r="C10" s="95"/>
      <c r="D10" s="95"/>
      <c r="E10" s="95"/>
      <c r="F10" s="95"/>
      <c r="G10" s="95"/>
      <c r="H10" s="95"/>
      <c r="I10" s="87"/>
    </row>
    <row r="11" spans="1:9" ht="12.75" customHeight="1">
      <c r="A11" s="87"/>
      <c r="B11" s="94"/>
      <c r="C11" s="94"/>
      <c r="D11" s="94"/>
      <c r="E11" s="94"/>
      <c r="F11" s="94"/>
      <c r="G11" s="94"/>
      <c r="H11" s="94"/>
      <c r="I11" s="87"/>
    </row>
    <row r="12" spans="1:9" ht="12.75" customHeight="1">
      <c r="A12" s="87"/>
      <c r="B12" s="94"/>
      <c r="C12" s="94"/>
      <c r="D12" s="94"/>
      <c r="E12" s="94"/>
      <c r="F12" s="94"/>
      <c r="G12" s="94"/>
      <c r="H12" s="94"/>
      <c r="I12" s="87"/>
    </row>
    <row r="13" spans="1:9" ht="12.75" customHeight="1">
      <c r="A13" s="87"/>
      <c r="B13" s="96" t="s">
        <v>7</v>
      </c>
      <c r="C13" s="96"/>
      <c r="D13" s="95"/>
      <c r="E13" s="95"/>
      <c r="F13" s="95"/>
      <c r="G13" s="95"/>
      <c r="H13" s="95"/>
      <c r="I13" s="87"/>
    </row>
    <row r="14" spans="1:9" ht="12.75" customHeight="1">
      <c r="A14" s="87"/>
      <c r="B14" s="96"/>
      <c r="C14" s="96"/>
      <c r="D14" s="94"/>
      <c r="E14" s="94"/>
      <c r="F14" s="94"/>
      <c r="G14" s="94"/>
      <c r="H14" s="94"/>
      <c r="I14" s="87"/>
    </row>
    <row r="15" spans="1:9" ht="12.75" customHeight="1">
      <c r="A15" s="87"/>
      <c r="B15" s="96"/>
      <c r="C15" s="96"/>
      <c r="D15" s="94"/>
      <c r="E15" s="94"/>
      <c r="F15" s="94"/>
      <c r="G15" s="94"/>
      <c r="H15" s="94"/>
      <c r="I15" s="87"/>
    </row>
    <row r="16" spans="1:9" ht="12.75" customHeight="1">
      <c r="A16" s="87"/>
      <c r="B16" s="96" t="s">
        <v>16</v>
      </c>
      <c r="C16" s="96"/>
      <c r="D16" s="95"/>
      <c r="E16" s="95"/>
      <c r="F16" s="95"/>
      <c r="G16" s="95"/>
      <c r="H16" s="95"/>
      <c r="I16" s="87"/>
    </row>
    <row r="17" spans="1:9" ht="12.75" customHeight="1">
      <c r="A17" s="87"/>
      <c r="B17" s="96"/>
      <c r="C17" s="96"/>
      <c r="D17" s="94"/>
      <c r="E17" s="94"/>
      <c r="F17" s="94"/>
      <c r="G17" s="94"/>
      <c r="H17" s="94"/>
      <c r="I17" s="87"/>
    </row>
    <row r="18" spans="1:9" ht="12.75" customHeight="1">
      <c r="A18" s="87"/>
      <c r="B18" s="96"/>
      <c r="C18" s="96"/>
      <c r="D18" s="94"/>
      <c r="E18" s="94"/>
      <c r="F18" s="94"/>
      <c r="G18" s="94"/>
      <c r="H18" s="94"/>
      <c r="I18" s="87"/>
    </row>
    <row r="19" spans="1:9" ht="12.75" customHeight="1">
      <c r="A19" s="87"/>
      <c r="B19" s="97" t="s">
        <v>8</v>
      </c>
      <c r="C19" s="97"/>
      <c r="D19" s="95"/>
      <c r="E19" s="95"/>
      <c r="F19" s="95"/>
      <c r="G19" s="95"/>
      <c r="H19" s="95"/>
      <c r="I19" s="87"/>
    </row>
    <row r="20" spans="1:9" ht="12.75" customHeight="1">
      <c r="A20" s="87"/>
      <c r="B20" s="96"/>
      <c r="C20" s="96"/>
      <c r="D20" s="94"/>
      <c r="E20" s="94"/>
      <c r="F20" s="94"/>
      <c r="G20" s="94"/>
      <c r="H20" s="94"/>
      <c r="I20" s="87"/>
    </row>
    <row r="21" spans="1:9" ht="12.75" customHeight="1">
      <c r="A21" s="87"/>
      <c r="B21" s="96"/>
      <c r="C21" s="96"/>
      <c r="D21" s="94"/>
      <c r="E21" s="94"/>
      <c r="F21" s="94"/>
      <c r="G21" s="94"/>
      <c r="H21" s="94"/>
      <c r="I21" s="87"/>
    </row>
    <row r="22" spans="1:9" ht="12.75" customHeight="1">
      <c r="A22" s="87"/>
      <c r="B22" s="97" t="s">
        <v>170</v>
      </c>
      <c r="C22" s="97"/>
      <c r="D22" s="95"/>
      <c r="E22" s="95"/>
      <c r="F22" s="95"/>
      <c r="G22" s="95"/>
      <c r="H22" s="95"/>
      <c r="I22" s="87"/>
    </row>
    <row r="23" spans="1:9" ht="12.75" customHeight="1">
      <c r="A23" s="87"/>
      <c r="B23" s="96"/>
      <c r="C23" s="96"/>
      <c r="D23" s="94"/>
      <c r="E23" s="94"/>
      <c r="F23" s="94"/>
      <c r="G23" s="94"/>
      <c r="H23" s="94"/>
      <c r="I23" s="87"/>
    </row>
    <row r="24" spans="1:9" ht="12.75" customHeight="1">
      <c r="A24" s="87"/>
      <c r="B24" s="98"/>
      <c r="C24" s="98"/>
      <c r="D24" s="94"/>
      <c r="E24" s="94"/>
      <c r="F24" s="94"/>
      <c r="G24" s="94"/>
      <c r="H24" s="94"/>
      <c r="I24" s="87"/>
    </row>
    <row r="25" spans="1:9" ht="12.75" customHeight="1">
      <c r="A25" s="87"/>
      <c r="B25" s="211" t="s">
        <v>9</v>
      </c>
      <c r="C25" s="212"/>
      <c r="D25" s="213"/>
      <c r="E25" s="94"/>
      <c r="F25" s="211" t="s">
        <v>10</v>
      </c>
      <c r="G25" s="212"/>
      <c r="H25" s="213"/>
      <c r="I25" s="87"/>
    </row>
    <row r="26" spans="1:9" ht="12.75" customHeight="1">
      <c r="A26" s="87"/>
      <c r="B26" s="214"/>
      <c r="C26" s="215"/>
      <c r="D26" s="216"/>
      <c r="E26" s="90"/>
      <c r="F26" s="214"/>
      <c r="G26" s="215"/>
      <c r="H26" s="216"/>
      <c r="I26" s="87"/>
    </row>
    <row r="27" spans="1:9" ht="12.75" customHeight="1">
      <c r="A27" s="87"/>
      <c r="B27" s="214"/>
      <c r="C27" s="215"/>
      <c r="D27" s="216"/>
      <c r="E27" s="90"/>
      <c r="F27" s="214"/>
      <c r="G27" s="215"/>
      <c r="H27" s="216"/>
      <c r="I27" s="87"/>
    </row>
    <row r="28" spans="1:9" ht="12.75" customHeight="1">
      <c r="A28" s="87"/>
      <c r="B28" s="214"/>
      <c r="C28" s="215"/>
      <c r="D28" s="216"/>
      <c r="E28" s="90"/>
      <c r="F28" s="214"/>
      <c r="G28" s="215"/>
      <c r="H28" s="216"/>
      <c r="I28" s="87"/>
    </row>
    <row r="29" spans="1:9" ht="12.75" customHeight="1">
      <c r="A29" s="87"/>
      <c r="B29" s="214"/>
      <c r="C29" s="215"/>
      <c r="D29" s="216"/>
      <c r="E29" s="90"/>
      <c r="F29" s="214"/>
      <c r="G29" s="215"/>
      <c r="H29" s="216"/>
      <c r="I29" s="87"/>
    </row>
    <row r="30" spans="1:9" ht="12.75" customHeight="1">
      <c r="A30" s="87"/>
      <c r="B30" s="217"/>
      <c r="C30" s="218"/>
      <c r="D30" s="219"/>
      <c r="E30" s="90"/>
      <c r="F30" s="217"/>
      <c r="G30" s="218"/>
      <c r="H30" s="219"/>
      <c r="I30" s="87"/>
    </row>
    <row r="31" spans="1:9" ht="12.75" customHeight="1">
      <c r="A31" s="87"/>
      <c r="B31" s="99"/>
      <c r="C31" s="99"/>
      <c r="D31" s="99"/>
      <c r="E31" s="90"/>
      <c r="F31" s="99"/>
      <c r="G31" s="99"/>
      <c r="H31" s="99"/>
      <c r="I31" s="87"/>
    </row>
    <row r="32" spans="1:9" ht="12.75" customHeight="1">
      <c r="A32" s="87"/>
      <c r="B32" s="99"/>
      <c r="C32" s="99"/>
      <c r="D32" s="99"/>
      <c r="E32" s="90"/>
      <c r="F32" s="99"/>
      <c r="G32" s="99"/>
      <c r="H32" s="99"/>
      <c r="I32" s="87"/>
    </row>
    <row r="33" spans="1:9" ht="12.75" customHeight="1">
      <c r="A33" s="87"/>
      <c r="B33" s="90"/>
      <c r="C33" s="90"/>
      <c r="D33" s="90"/>
      <c r="E33" s="90"/>
      <c r="F33" s="90"/>
      <c r="G33" s="90"/>
      <c r="H33" s="90"/>
      <c r="I33" s="87"/>
    </row>
    <row r="34" spans="1:9" ht="12.75" customHeight="1">
      <c r="A34" s="87"/>
      <c r="B34" s="87"/>
      <c r="C34" s="87"/>
      <c r="D34" s="87"/>
      <c r="E34" s="87"/>
      <c r="F34" s="87"/>
      <c r="G34" s="87"/>
      <c r="H34" s="88" t="s">
        <v>4</v>
      </c>
      <c r="I34" s="87"/>
    </row>
    <row r="35" spans="1:9" ht="19.5" customHeight="1">
      <c r="A35" s="210" t="str">
        <f>IF(ISTEXT('Organizacija natjecanja'!F2)=TRUE,'Organizacija natjecanja'!F2,"")</f>
        <v>KUP KARAS NOVSKA</v>
      </c>
      <c r="B35" s="210"/>
      <c r="C35" s="210"/>
      <c r="D35" s="210"/>
      <c r="E35" s="210"/>
      <c r="F35" s="210"/>
      <c r="G35" s="210"/>
      <c r="H35" s="210"/>
      <c r="I35" s="210"/>
    </row>
    <row r="36" spans="1:9" ht="12.75" customHeight="1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2.75" customHeight="1">
      <c r="A37" s="90"/>
      <c r="B37" s="90"/>
      <c r="C37" s="90"/>
      <c r="D37" s="90"/>
      <c r="E37" s="86" t="str">
        <f>IF(ISTEXT('Organizacija natjecanja'!F5)=TRUE,'Organizacija natjecanja'!F5,"")</f>
        <v>Novska, 16. - 18.4.2024</v>
      </c>
      <c r="F37" s="90"/>
      <c r="G37" s="90"/>
      <c r="H37" s="90"/>
      <c r="I37" s="90"/>
    </row>
    <row r="38" spans="1:9" ht="12.75" customHeight="1">
      <c r="A38" s="87"/>
      <c r="B38" s="87"/>
      <c r="C38" s="87"/>
      <c r="D38" s="90"/>
      <c r="E38" s="90"/>
      <c r="F38" s="90"/>
      <c r="G38" s="90"/>
      <c r="H38" s="91"/>
      <c r="I38" s="87"/>
    </row>
    <row r="39" spans="1:9" ht="12.75" customHeight="1">
      <c r="A39" s="87"/>
      <c r="B39" s="87"/>
      <c r="C39" s="87"/>
      <c r="D39" s="92"/>
      <c r="E39" s="92"/>
      <c r="F39" s="92"/>
      <c r="G39" s="92"/>
      <c r="H39" s="87"/>
      <c r="I39" s="87"/>
    </row>
    <row r="40" spans="1:9" ht="13.5" customHeight="1">
      <c r="A40" s="87"/>
      <c r="B40" s="87"/>
      <c r="C40" s="87"/>
      <c r="D40" s="92"/>
      <c r="E40" s="93" t="s">
        <v>5</v>
      </c>
      <c r="F40" s="92"/>
      <c r="G40" s="92"/>
      <c r="H40" s="87"/>
      <c r="I40" s="87"/>
    </row>
    <row r="41" spans="1:9" ht="12.75" customHeight="1">
      <c r="A41" s="87"/>
      <c r="B41" s="87"/>
      <c r="C41" s="87"/>
      <c r="D41" s="92"/>
      <c r="E41" s="92"/>
      <c r="F41" s="92"/>
      <c r="G41" s="92"/>
      <c r="H41" s="87"/>
      <c r="I41" s="87"/>
    </row>
    <row r="42" spans="1:9" ht="12.75" customHeight="1">
      <c r="A42" s="87"/>
      <c r="B42" s="87"/>
      <c r="C42" s="87"/>
      <c r="D42" s="92"/>
      <c r="E42" s="92"/>
      <c r="F42" s="92"/>
      <c r="G42" s="92"/>
      <c r="H42" s="87"/>
      <c r="I42" s="87"/>
    </row>
    <row r="43" spans="1:9" ht="12.75" customHeight="1">
      <c r="A43" s="87"/>
      <c r="B43" s="94" t="s">
        <v>6</v>
      </c>
      <c r="C43" s="95"/>
      <c r="D43" s="95"/>
      <c r="E43" s="95"/>
      <c r="F43" s="95"/>
      <c r="G43" s="95"/>
      <c r="H43" s="95"/>
      <c r="I43" s="87"/>
    </row>
    <row r="44" spans="1:9" ht="12.75" customHeight="1">
      <c r="A44" s="87"/>
      <c r="B44" s="94"/>
      <c r="C44" s="94"/>
      <c r="D44" s="94"/>
      <c r="E44" s="94"/>
      <c r="F44" s="94"/>
      <c r="G44" s="94"/>
      <c r="H44" s="94"/>
      <c r="I44" s="87"/>
    </row>
    <row r="45" spans="1:9" ht="12.75" customHeight="1">
      <c r="A45" s="87"/>
      <c r="B45" s="94"/>
      <c r="C45" s="94"/>
      <c r="D45" s="94"/>
      <c r="E45" s="94"/>
      <c r="F45" s="94"/>
      <c r="G45" s="94"/>
      <c r="H45" s="94"/>
      <c r="I45" s="87"/>
    </row>
    <row r="46" spans="1:9" ht="12.75" customHeight="1">
      <c r="A46" s="87"/>
      <c r="B46" s="96" t="s">
        <v>7</v>
      </c>
      <c r="C46" s="96"/>
      <c r="D46" s="95"/>
      <c r="E46" s="95"/>
      <c r="F46" s="95"/>
      <c r="G46" s="95"/>
      <c r="H46" s="95"/>
      <c r="I46" s="87"/>
    </row>
    <row r="47" spans="1:9" ht="14.25">
      <c r="A47" s="87"/>
      <c r="B47" s="96"/>
      <c r="C47" s="96"/>
      <c r="D47" s="94"/>
      <c r="E47" s="94"/>
      <c r="F47" s="94"/>
      <c r="G47" s="94"/>
      <c r="H47" s="94"/>
      <c r="I47" s="87"/>
    </row>
    <row r="48" spans="1:9" ht="14.25">
      <c r="A48" s="87"/>
      <c r="B48" s="96"/>
      <c r="C48" s="96"/>
      <c r="D48" s="94"/>
      <c r="E48" s="94"/>
      <c r="F48" s="94"/>
      <c r="G48" s="94"/>
      <c r="H48" s="94"/>
      <c r="I48" s="87"/>
    </row>
    <row r="49" spans="1:9" ht="14.25">
      <c r="A49" s="87"/>
      <c r="B49" s="96" t="s">
        <v>16</v>
      </c>
      <c r="C49" s="96"/>
      <c r="D49" s="95"/>
      <c r="E49" s="95"/>
      <c r="F49" s="95"/>
      <c r="G49" s="95"/>
      <c r="H49" s="95"/>
      <c r="I49" s="87"/>
    </row>
    <row r="50" spans="1:9" ht="14.25">
      <c r="A50" s="87"/>
      <c r="B50" s="96"/>
      <c r="C50" s="96"/>
      <c r="D50" s="94"/>
      <c r="E50" s="94"/>
      <c r="F50" s="94"/>
      <c r="G50" s="94"/>
      <c r="H50" s="94"/>
      <c r="I50" s="87"/>
    </row>
    <row r="51" spans="1:9" ht="14.25">
      <c r="A51" s="87"/>
      <c r="B51" s="96"/>
      <c r="C51" s="96"/>
      <c r="D51" s="94"/>
      <c r="E51" s="94"/>
      <c r="F51" s="94"/>
      <c r="G51" s="94"/>
      <c r="H51" s="94"/>
      <c r="I51" s="87"/>
    </row>
    <row r="52" spans="1:9" ht="14.25">
      <c r="A52" s="87"/>
      <c r="B52" s="97" t="s">
        <v>17</v>
      </c>
      <c r="C52" s="97"/>
      <c r="D52" s="95"/>
      <c r="E52" s="95"/>
      <c r="F52" s="95"/>
      <c r="G52" s="95"/>
      <c r="H52" s="95"/>
      <c r="I52" s="87"/>
    </row>
    <row r="53" spans="1:9" ht="14.25">
      <c r="A53" s="87"/>
      <c r="B53" s="96"/>
      <c r="C53" s="96"/>
      <c r="D53" s="94"/>
      <c r="E53" s="94"/>
      <c r="F53" s="94"/>
      <c r="G53" s="94"/>
      <c r="H53" s="94"/>
      <c r="I53" s="87"/>
    </row>
    <row r="54" spans="1:9" ht="14.25">
      <c r="A54" s="87"/>
      <c r="B54" s="96"/>
      <c r="C54" s="96"/>
      <c r="D54" s="94"/>
      <c r="E54" s="94"/>
      <c r="F54" s="94"/>
      <c r="G54" s="94"/>
      <c r="H54" s="94"/>
      <c r="I54" s="87"/>
    </row>
    <row r="55" spans="1:9" ht="15" customHeight="1">
      <c r="A55" s="87"/>
      <c r="B55" s="97" t="s">
        <v>170</v>
      </c>
      <c r="C55" s="97"/>
      <c r="D55" s="95"/>
      <c r="E55" s="95"/>
      <c r="F55" s="95"/>
      <c r="G55" s="95"/>
      <c r="H55" s="95"/>
      <c r="I55" s="87"/>
    </row>
    <row r="56" spans="1:9" ht="14.25">
      <c r="A56" s="87"/>
      <c r="B56" s="96"/>
      <c r="C56" s="96"/>
      <c r="D56" s="94"/>
      <c r="E56" s="94"/>
      <c r="F56" s="94"/>
      <c r="G56" s="94"/>
      <c r="H56" s="94"/>
      <c r="I56" s="87"/>
    </row>
    <row r="57" spans="1:9" ht="14.25">
      <c r="A57" s="87"/>
      <c r="B57" s="98"/>
      <c r="C57" s="98"/>
      <c r="D57" s="94"/>
      <c r="E57" s="94"/>
      <c r="F57" s="94"/>
      <c r="G57" s="94"/>
      <c r="H57" s="94"/>
      <c r="I57" s="87"/>
    </row>
    <row r="58" spans="1:9" ht="15" customHeight="1">
      <c r="A58" s="87"/>
      <c r="B58" s="211" t="s">
        <v>9</v>
      </c>
      <c r="C58" s="212"/>
      <c r="D58" s="213"/>
      <c r="E58" s="94"/>
      <c r="F58" s="211" t="s">
        <v>10</v>
      </c>
      <c r="G58" s="212"/>
      <c r="H58" s="213"/>
      <c r="I58" s="87"/>
    </row>
    <row r="59" spans="1:9" ht="14.25">
      <c r="A59" s="87"/>
      <c r="B59" s="214"/>
      <c r="C59" s="215"/>
      <c r="D59" s="216"/>
      <c r="E59" s="90"/>
      <c r="F59" s="214"/>
      <c r="G59" s="215"/>
      <c r="H59" s="216"/>
      <c r="I59" s="87"/>
    </row>
    <row r="60" spans="1:9" ht="12.75" customHeight="1">
      <c r="A60" s="87"/>
      <c r="B60" s="214"/>
      <c r="C60" s="215"/>
      <c r="D60" s="216"/>
      <c r="E60" s="90"/>
      <c r="F60" s="214"/>
      <c r="G60" s="215"/>
      <c r="H60" s="216"/>
      <c r="I60" s="87"/>
    </row>
    <row r="61" spans="1:9" ht="14.25">
      <c r="A61" s="87"/>
      <c r="B61" s="214"/>
      <c r="C61" s="215"/>
      <c r="D61" s="216"/>
      <c r="E61" s="90"/>
      <c r="F61" s="214"/>
      <c r="G61" s="215"/>
      <c r="H61" s="216"/>
      <c r="I61" s="87"/>
    </row>
    <row r="62" spans="1:9" ht="14.25">
      <c r="A62" s="87"/>
      <c r="B62" s="214"/>
      <c r="C62" s="215"/>
      <c r="D62" s="216"/>
      <c r="E62" s="90"/>
      <c r="F62" s="214"/>
      <c r="G62" s="215"/>
      <c r="H62" s="216"/>
      <c r="I62" s="87"/>
    </row>
    <row r="63" spans="1:9" ht="14.25">
      <c r="A63" s="87"/>
      <c r="B63" s="217"/>
      <c r="C63" s="218"/>
      <c r="D63" s="219"/>
      <c r="E63" s="90"/>
      <c r="F63" s="217"/>
      <c r="G63" s="218"/>
      <c r="H63" s="219"/>
      <c r="I63" s="87"/>
    </row>
  </sheetData>
  <sheetProtection password="C7E2" sheet="1"/>
  <mergeCells count="6">
    <mergeCell ref="A2:I2"/>
    <mergeCell ref="B25:D30"/>
    <mergeCell ref="F25:H30"/>
    <mergeCell ref="A35:I35"/>
    <mergeCell ref="B58:D63"/>
    <mergeCell ref="F58:H6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I63"/>
  <sheetViews>
    <sheetView showGridLines="0" showRowColHeaders="0" zoomScalePageLayoutView="0" workbookViewId="0" topLeftCell="A1">
      <selection activeCell="M13" sqref="M13"/>
    </sheetView>
  </sheetViews>
  <sheetFormatPr defaultColWidth="9.140625" defaultRowHeight="15"/>
  <cols>
    <col min="1" max="8" width="9.7109375" style="89" customWidth="1"/>
    <col min="9" max="9" width="12.7109375" style="89" customWidth="1"/>
    <col min="10" max="16384" width="9.140625" style="89" customWidth="1"/>
  </cols>
  <sheetData>
    <row r="1" spans="1:9" ht="12.75" customHeight="1">
      <c r="A1" s="87"/>
      <c r="B1" s="87"/>
      <c r="C1" s="87"/>
      <c r="D1" s="87"/>
      <c r="E1" s="87"/>
      <c r="F1" s="87"/>
      <c r="G1" s="87"/>
      <c r="H1" s="88" t="s">
        <v>4</v>
      </c>
      <c r="I1" s="87"/>
    </row>
    <row r="2" spans="1:9" ht="19.5" customHeight="1">
      <c r="A2" s="210" t="str">
        <f>IF(ISTEXT('Organizacija natjecanja'!F2)=TRUE,'Organizacija natjecanja'!F2,"")</f>
        <v>KUP KARAS NOVSKA</v>
      </c>
      <c r="B2" s="210"/>
      <c r="C2" s="210"/>
      <c r="D2" s="210"/>
      <c r="E2" s="210"/>
      <c r="F2" s="210"/>
      <c r="G2" s="210"/>
      <c r="H2" s="210"/>
      <c r="I2" s="210"/>
    </row>
    <row r="3" spans="1:9" ht="12.7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ht="12.75" customHeight="1">
      <c r="A4" s="90"/>
      <c r="B4" s="90"/>
      <c r="C4" s="90"/>
      <c r="D4" s="90"/>
      <c r="E4" s="86" t="str">
        <f>IF(ISTEXT('Organizacija natjecanja'!F5)=TRUE,'Organizacija natjecanja'!F5,"")</f>
        <v>Novska, 16. - 18.4.2024</v>
      </c>
      <c r="F4" s="90"/>
      <c r="G4" s="90"/>
      <c r="H4" s="90"/>
      <c r="I4" s="90"/>
    </row>
    <row r="5" spans="1:9" ht="12.75" customHeight="1">
      <c r="A5" s="87"/>
      <c r="B5" s="87"/>
      <c r="C5" s="87"/>
      <c r="D5" s="90"/>
      <c r="E5" s="90"/>
      <c r="F5" s="90"/>
      <c r="G5" s="90"/>
      <c r="H5" s="91"/>
      <c r="I5" s="87"/>
    </row>
    <row r="6" spans="1:9" ht="12.75" customHeight="1">
      <c r="A6" s="87"/>
      <c r="B6" s="87"/>
      <c r="C6" s="87"/>
      <c r="D6" s="92"/>
      <c r="E6" s="92"/>
      <c r="F6" s="92"/>
      <c r="G6" s="92"/>
      <c r="H6" s="87"/>
      <c r="I6" s="87"/>
    </row>
    <row r="7" spans="1:9" ht="13.5" customHeight="1">
      <c r="A7" s="87"/>
      <c r="B7" s="87"/>
      <c r="C7" s="87"/>
      <c r="D7" s="92"/>
      <c r="E7" s="93" t="s">
        <v>5</v>
      </c>
      <c r="F7" s="92"/>
      <c r="G7" s="92"/>
      <c r="H7" s="87"/>
      <c r="I7" s="87"/>
    </row>
    <row r="8" spans="1:9" ht="12.75" customHeight="1">
      <c r="A8" s="87"/>
      <c r="B8" s="87"/>
      <c r="C8" s="87"/>
      <c r="D8" s="92"/>
      <c r="E8" s="92"/>
      <c r="F8" s="92"/>
      <c r="G8" s="92"/>
      <c r="H8" s="87"/>
      <c r="I8" s="87"/>
    </row>
    <row r="9" spans="1:9" ht="12.75" customHeight="1">
      <c r="A9" s="87"/>
      <c r="B9" s="87"/>
      <c r="C9" s="87"/>
      <c r="D9" s="92"/>
      <c r="E9" s="92"/>
      <c r="F9" s="92"/>
      <c r="G9" s="92"/>
      <c r="H9" s="87"/>
      <c r="I9" s="87"/>
    </row>
    <row r="10" spans="1:9" ht="12.75" customHeight="1">
      <c r="A10" s="87"/>
      <c r="B10" s="94" t="s">
        <v>6</v>
      </c>
      <c r="C10" s="95"/>
      <c r="D10" s="95"/>
      <c r="E10" s="95"/>
      <c r="F10" s="95"/>
      <c r="G10" s="95"/>
      <c r="H10" s="95"/>
      <c r="I10" s="87"/>
    </row>
    <row r="11" spans="1:9" ht="12.75" customHeight="1">
      <c r="A11" s="87"/>
      <c r="B11" s="94"/>
      <c r="C11" s="94"/>
      <c r="D11" s="94"/>
      <c r="E11" s="94"/>
      <c r="F11" s="94"/>
      <c r="G11" s="94"/>
      <c r="H11" s="94"/>
      <c r="I11" s="87"/>
    </row>
    <row r="12" spans="1:9" ht="12.75" customHeight="1">
      <c r="A12" s="87"/>
      <c r="B12" s="94"/>
      <c r="C12" s="94"/>
      <c r="D12" s="94"/>
      <c r="E12" s="94"/>
      <c r="F12" s="94"/>
      <c r="G12" s="94"/>
      <c r="H12" s="94"/>
      <c r="I12" s="87"/>
    </row>
    <row r="13" spans="1:9" ht="12.75" customHeight="1">
      <c r="A13" s="87"/>
      <c r="B13" s="96" t="s">
        <v>7</v>
      </c>
      <c r="C13" s="96"/>
      <c r="D13" s="95"/>
      <c r="E13" s="95"/>
      <c r="F13" s="95"/>
      <c r="G13" s="95"/>
      <c r="H13" s="95"/>
      <c r="I13" s="87"/>
    </row>
    <row r="14" spans="1:9" ht="12.75" customHeight="1">
      <c r="A14" s="87"/>
      <c r="B14" s="96"/>
      <c r="C14" s="96"/>
      <c r="D14" s="94"/>
      <c r="E14" s="94"/>
      <c r="F14" s="94"/>
      <c r="G14" s="94"/>
      <c r="H14" s="94"/>
      <c r="I14" s="87"/>
    </row>
    <row r="15" spans="1:9" ht="12.75" customHeight="1">
      <c r="A15" s="87"/>
      <c r="B15" s="96"/>
      <c r="C15" s="96"/>
      <c r="D15" s="94"/>
      <c r="E15" s="94"/>
      <c r="F15" s="94"/>
      <c r="G15" s="94"/>
      <c r="H15" s="94"/>
      <c r="I15" s="87"/>
    </row>
    <row r="16" spans="1:9" ht="12.75" customHeight="1">
      <c r="A16" s="87"/>
      <c r="B16" s="96" t="s">
        <v>16</v>
      </c>
      <c r="C16" s="96"/>
      <c r="D16" s="95"/>
      <c r="E16" s="95"/>
      <c r="F16" s="95"/>
      <c r="G16" s="95"/>
      <c r="H16" s="95"/>
      <c r="I16" s="87"/>
    </row>
    <row r="17" spans="1:9" ht="12.75" customHeight="1">
      <c r="A17" s="87"/>
      <c r="B17" s="96"/>
      <c r="C17" s="96"/>
      <c r="D17" s="94"/>
      <c r="E17" s="94"/>
      <c r="F17" s="94"/>
      <c r="G17" s="94"/>
      <c r="H17" s="94"/>
      <c r="I17" s="87"/>
    </row>
    <row r="18" spans="1:9" ht="12.75" customHeight="1">
      <c r="A18" s="87"/>
      <c r="B18" s="96"/>
      <c r="C18" s="96"/>
      <c r="D18" s="94"/>
      <c r="E18" s="94"/>
      <c r="F18" s="94"/>
      <c r="G18" s="94"/>
      <c r="H18" s="94"/>
      <c r="I18" s="87"/>
    </row>
    <row r="19" spans="1:9" ht="12.75" customHeight="1">
      <c r="A19" s="87"/>
      <c r="B19" s="97" t="s">
        <v>8</v>
      </c>
      <c r="C19" s="97"/>
      <c r="D19" s="95"/>
      <c r="E19" s="95"/>
      <c r="F19" s="95"/>
      <c r="G19" s="95"/>
      <c r="H19" s="95"/>
      <c r="I19" s="87"/>
    </row>
    <row r="20" spans="1:9" ht="12.75" customHeight="1">
      <c r="A20" s="87"/>
      <c r="B20" s="96"/>
      <c r="C20" s="96"/>
      <c r="D20" s="94"/>
      <c r="E20" s="94"/>
      <c r="F20" s="94"/>
      <c r="G20" s="94"/>
      <c r="H20" s="94"/>
      <c r="I20" s="87"/>
    </row>
    <row r="21" spans="1:9" ht="12.75" customHeight="1">
      <c r="A21" s="87"/>
      <c r="B21" s="96"/>
      <c r="C21" s="96"/>
      <c r="D21" s="94"/>
      <c r="E21" s="94"/>
      <c r="F21" s="94"/>
      <c r="G21" s="94"/>
      <c r="H21" s="94"/>
      <c r="I21" s="87"/>
    </row>
    <row r="22" spans="1:9" ht="12.75" customHeight="1">
      <c r="A22" s="87"/>
      <c r="B22" s="97" t="s">
        <v>170</v>
      </c>
      <c r="C22" s="97"/>
      <c r="D22" s="95"/>
      <c r="E22" s="95"/>
      <c r="F22" s="95"/>
      <c r="G22" s="95"/>
      <c r="H22" s="95"/>
      <c r="I22" s="87"/>
    </row>
    <row r="23" spans="1:9" ht="12.75" customHeight="1">
      <c r="A23" s="87"/>
      <c r="B23" s="96"/>
      <c r="C23" s="96"/>
      <c r="D23" s="94"/>
      <c r="E23" s="94"/>
      <c r="F23" s="94"/>
      <c r="G23" s="94"/>
      <c r="H23" s="94"/>
      <c r="I23" s="87"/>
    </row>
    <row r="24" spans="1:9" ht="12.75" customHeight="1">
      <c r="A24" s="87"/>
      <c r="B24" s="98"/>
      <c r="C24" s="98"/>
      <c r="D24" s="94"/>
      <c r="E24" s="94"/>
      <c r="F24" s="94"/>
      <c r="G24" s="94"/>
      <c r="H24" s="94"/>
      <c r="I24" s="87"/>
    </row>
    <row r="25" spans="1:9" ht="12.75" customHeight="1">
      <c r="A25" s="87"/>
      <c r="B25" s="211" t="s">
        <v>9</v>
      </c>
      <c r="C25" s="212"/>
      <c r="D25" s="213"/>
      <c r="E25" s="94"/>
      <c r="F25" s="211" t="s">
        <v>10</v>
      </c>
      <c r="G25" s="212"/>
      <c r="H25" s="213"/>
      <c r="I25" s="87"/>
    </row>
    <row r="26" spans="1:9" ht="12.75" customHeight="1">
      <c r="A26" s="87"/>
      <c r="B26" s="214"/>
      <c r="C26" s="215"/>
      <c r="D26" s="216"/>
      <c r="E26" s="90"/>
      <c r="F26" s="214"/>
      <c r="G26" s="215"/>
      <c r="H26" s="216"/>
      <c r="I26" s="87"/>
    </row>
    <row r="27" spans="1:9" ht="12.75" customHeight="1">
      <c r="A27" s="87"/>
      <c r="B27" s="214"/>
      <c r="C27" s="215"/>
      <c r="D27" s="216"/>
      <c r="E27" s="90"/>
      <c r="F27" s="214"/>
      <c r="G27" s="215"/>
      <c r="H27" s="216"/>
      <c r="I27" s="87"/>
    </row>
    <row r="28" spans="1:9" ht="12.75" customHeight="1">
      <c r="A28" s="87"/>
      <c r="B28" s="214"/>
      <c r="C28" s="215"/>
      <c r="D28" s="216"/>
      <c r="E28" s="90"/>
      <c r="F28" s="214"/>
      <c r="G28" s="215"/>
      <c r="H28" s="216"/>
      <c r="I28" s="87"/>
    </row>
    <row r="29" spans="1:9" ht="12.75" customHeight="1">
      <c r="A29" s="87"/>
      <c r="B29" s="214"/>
      <c r="C29" s="215"/>
      <c r="D29" s="216"/>
      <c r="E29" s="90"/>
      <c r="F29" s="214"/>
      <c r="G29" s="215"/>
      <c r="H29" s="216"/>
      <c r="I29" s="87"/>
    </row>
    <row r="30" spans="1:9" ht="12.75" customHeight="1">
      <c r="A30" s="87"/>
      <c r="B30" s="217"/>
      <c r="C30" s="218"/>
      <c r="D30" s="219"/>
      <c r="E30" s="90"/>
      <c r="F30" s="217"/>
      <c r="G30" s="218"/>
      <c r="H30" s="219"/>
      <c r="I30" s="87"/>
    </row>
    <row r="31" spans="1:9" ht="12.75" customHeight="1">
      <c r="A31" s="87"/>
      <c r="B31" s="109"/>
      <c r="C31" s="109"/>
      <c r="D31" s="109"/>
      <c r="E31" s="90"/>
      <c r="F31" s="109"/>
      <c r="G31" s="109"/>
      <c r="H31" s="109"/>
      <c r="I31" s="87"/>
    </row>
    <row r="32" spans="1:9" ht="12.75" customHeight="1">
      <c r="A32" s="87"/>
      <c r="B32" s="109"/>
      <c r="C32" s="109"/>
      <c r="D32" s="109"/>
      <c r="E32" s="90"/>
      <c r="F32" s="109"/>
      <c r="G32" s="109"/>
      <c r="H32" s="109"/>
      <c r="I32" s="87"/>
    </row>
    <row r="33" spans="1:9" ht="12.75" customHeight="1">
      <c r="A33" s="87"/>
      <c r="B33" s="109"/>
      <c r="C33" s="109"/>
      <c r="D33" s="109"/>
      <c r="E33" s="90"/>
      <c r="F33" s="109"/>
      <c r="G33" s="109"/>
      <c r="H33" s="109"/>
      <c r="I33" s="87"/>
    </row>
    <row r="34" spans="1:9" ht="12.75" customHeight="1">
      <c r="A34" s="87"/>
      <c r="B34" s="109"/>
      <c r="C34" s="109"/>
      <c r="D34" s="109"/>
      <c r="E34" s="90"/>
      <c r="F34" s="109"/>
      <c r="G34" s="109"/>
      <c r="H34" s="109"/>
      <c r="I34" s="87"/>
    </row>
    <row r="35" spans="1:9" ht="12.75" customHeight="1">
      <c r="A35" s="87"/>
      <c r="B35" s="99"/>
      <c r="C35" s="99"/>
      <c r="D35" s="99"/>
      <c r="E35" s="90"/>
      <c r="F35" s="99"/>
      <c r="G35" s="99"/>
      <c r="H35" s="99"/>
      <c r="I35" s="87"/>
    </row>
    <row r="36" spans="1:9" ht="12.75" customHeight="1">
      <c r="A36" s="87"/>
      <c r="B36" s="99"/>
      <c r="C36" s="99"/>
      <c r="D36" s="99"/>
      <c r="E36" s="90"/>
      <c r="F36" s="99"/>
      <c r="G36" s="99"/>
      <c r="H36" s="99"/>
      <c r="I36" s="87"/>
    </row>
    <row r="37" spans="1:9" ht="12.75" customHeight="1">
      <c r="A37" s="15"/>
      <c r="B37" s="15"/>
      <c r="C37" s="15"/>
      <c r="D37" s="15"/>
      <c r="E37" s="136" t="s">
        <v>123</v>
      </c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03"/>
      <c r="F38" s="15"/>
      <c r="G38" s="15"/>
      <c r="H38" s="15"/>
      <c r="I38" s="15"/>
    </row>
    <row r="39" spans="1:9" ht="19.5" customHeight="1">
      <c r="A39" s="137" t="s">
        <v>171</v>
      </c>
      <c r="B39" s="103"/>
      <c r="C39" s="59"/>
      <c r="D39" s="15"/>
      <c r="E39" s="59"/>
      <c r="F39" s="15"/>
      <c r="G39" s="15"/>
      <c r="H39" s="15"/>
      <c r="I39" s="15"/>
    </row>
    <row r="40" spans="1:9" ht="12.75" customHeight="1">
      <c r="A40" s="137" t="s">
        <v>172</v>
      </c>
      <c r="B40" s="15"/>
      <c r="C40" s="15"/>
      <c r="D40" s="15"/>
      <c r="E40" s="15"/>
      <c r="F40" s="15"/>
      <c r="G40" s="15"/>
      <c r="H40" s="59"/>
      <c r="I40" s="15"/>
    </row>
    <row r="41" spans="1:9" ht="12.75" customHeight="1">
      <c r="A41" s="138" t="s">
        <v>124</v>
      </c>
      <c r="B41" s="15"/>
      <c r="C41" s="15"/>
      <c r="D41" s="15"/>
      <c r="E41" s="15"/>
      <c r="F41" s="15"/>
      <c r="G41" s="15"/>
      <c r="H41" s="104"/>
      <c r="I41" s="15"/>
    </row>
    <row r="42" spans="1:9" ht="12.75" customHeight="1">
      <c r="A42" s="138" t="s">
        <v>125</v>
      </c>
      <c r="B42" s="15"/>
      <c r="C42" s="15"/>
      <c r="D42" s="15"/>
      <c r="E42" s="15"/>
      <c r="F42" s="15"/>
      <c r="G42" s="15"/>
      <c r="H42" s="15"/>
      <c r="I42" s="15"/>
    </row>
    <row r="43" spans="1:9" ht="12.75" customHeight="1">
      <c r="A43" s="138" t="s">
        <v>126</v>
      </c>
      <c r="B43" s="66"/>
      <c r="C43" s="66"/>
      <c r="D43" s="66"/>
      <c r="E43" s="105"/>
      <c r="F43" s="106"/>
      <c r="G43" s="105"/>
      <c r="H43" s="66"/>
      <c r="I43" s="66"/>
    </row>
    <row r="44" spans="1:9" ht="13.5" customHeight="1">
      <c r="A44" s="138" t="s">
        <v>127</v>
      </c>
      <c r="B44" s="15"/>
      <c r="C44" s="15"/>
      <c r="D44" s="15"/>
      <c r="E44" s="103"/>
      <c r="F44" s="15"/>
      <c r="G44" s="15"/>
      <c r="H44" s="15"/>
      <c r="I44" s="15"/>
    </row>
    <row r="45" spans="1:9" ht="12.75" customHeight="1">
      <c r="A45" s="138" t="s">
        <v>128</v>
      </c>
      <c r="B45" s="103"/>
      <c r="C45" s="103"/>
      <c r="D45" s="15"/>
      <c r="E45" s="103"/>
      <c r="F45" s="103"/>
      <c r="G45" s="107"/>
      <c r="H45" s="15"/>
      <c r="I45" s="15"/>
    </row>
    <row r="46" spans="1:9" ht="12.75" customHeight="1">
      <c r="A46" s="138" t="s">
        <v>129</v>
      </c>
      <c r="B46" s="103"/>
      <c r="C46" s="103"/>
      <c r="D46" s="15"/>
      <c r="E46" s="103"/>
      <c r="F46" s="103"/>
      <c r="G46" s="104"/>
      <c r="H46" s="15"/>
      <c r="I46" s="15"/>
    </row>
    <row r="47" spans="1:9" ht="12.75" customHeight="1">
      <c r="A47" s="138"/>
      <c r="B47" s="103"/>
      <c r="C47" s="103"/>
      <c r="D47" s="15"/>
      <c r="E47" s="103"/>
      <c r="F47" s="103"/>
      <c r="G47" s="15"/>
      <c r="H47" s="15"/>
      <c r="I47" s="15"/>
    </row>
    <row r="48" spans="1:9" ht="12.75" customHeight="1">
      <c r="A48" s="139" t="s">
        <v>130</v>
      </c>
      <c r="B48" s="103"/>
      <c r="C48" s="103"/>
      <c r="D48" s="15"/>
      <c r="E48" s="103"/>
      <c r="F48" s="103"/>
      <c r="G48" s="107"/>
      <c r="H48" s="15"/>
      <c r="I48" s="15"/>
    </row>
    <row r="49" spans="1:9" ht="12.75" customHeight="1">
      <c r="A49" s="139" t="s">
        <v>131</v>
      </c>
      <c r="B49" s="103"/>
      <c r="C49" s="103"/>
      <c r="D49" s="15"/>
      <c r="E49" s="103"/>
      <c r="F49" s="103"/>
      <c r="G49" s="15"/>
      <c r="H49" s="15"/>
      <c r="I49" s="15"/>
    </row>
    <row r="50" spans="1:9" ht="12.75" customHeight="1">
      <c r="A50" s="139" t="s">
        <v>132</v>
      </c>
      <c r="B50" s="103"/>
      <c r="C50" s="103"/>
      <c r="D50" s="15"/>
      <c r="E50" s="103"/>
      <c r="F50" s="103"/>
      <c r="G50" s="107"/>
      <c r="H50" s="59"/>
      <c r="I50" s="15"/>
    </row>
    <row r="51" spans="1:9" ht="14.2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4.25">
      <c r="A52" s="140" t="s">
        <v>133</v>
      </c>
      <c r="B52" s="221" t="s">
        <v>134</v>
      </c>
      <c r="C52" s="221"/>
      <c r="D52" s="221"/>
      <c r="E52" s="108"/>
      <c r="F52" s="31"/>
      <c r="G52" s="31"/>
      <c r="H52" s="31"/>
      <c r="I52" s="31"/>
    </row>
    <row r="53" spans="1:9" ht="14.25">
      <c r="A53" s="140"/>
      <c r="B53" s="140"/>
      <c r="C53" s="140"/>
      <c r="D53" s="140"/>
      <c r="E53" s="108"/>
      <c r="F53" s="31"/>
      <c r="G53" s="31"/>
      <c r="H53" s="31"/>
      <c r="I53" s="31"/>
    </row>
    <row r="54" spans="1:9" ht="14.25">
      <c r="A54" s="140" t="s">
        <v>135</v>
      </c>
      <c r="B54" s="141"/>
      <c r="C54" s="141"/>
      <c r="D54" s="141"/>
      <c r="E54" s="59"/>
      <c r="F54" s="31"/>
      <c r="G54" s="31"/>
      <c r="H54" s="31"/>
      <c r="I54" s="31"/>
    </row>
    <row r="55" spans="1:9" ht="14.25">
      <c r="A55" s="142"/>
      <c r="B55" s="141" t="s">
        <v>63</v>
      </c>
      <c r="C55" s="141"/>
      <c r="D55" s="141"/>
      <c r="E55" s="59"/>
      <c r="F55" s="31"/>
      <c r="G55" s="31"/>
      <c r="H55" s="31"/>
      <c r="I55" s="31"/>
    </row>
    <row r="56" spans="1:9" ht="14.25">
      <c r="A56" s="140" t="s">
        <v>136</v>
      </c>
      <c r="B56" s="141" t="s">
        <v>63</v>
      </c>
      <c r="C56" s="141"/>
      <c r="D56" s="141"/>
      <c r="E56" s="59"/>
      <c r="F56" s="31"/>
      <c r="G56" s="31"/>
      <c r="H56" s="31"/>
      <c r="I56" s="31"/>
    </row>
    <row r="57" spans="1:9" ht="14.25">
      <c r="A57" s="142"/>
      <c r="B57" s="220" t="s">
        <v>63</v>
      </c>
      <c r="C57" s="220"/>
      <c r="D57" s="220"/>
      <c r="E57" s="59"/>
      <c r="F57" s="31"/>
      <c r="G57" s="31"/>
      <c r="H57" s="31"/>
      <c r="I57" s="31"/>
    </row>
    <row r="58" spans="1:9" ht="15">
      <c r="A58" s="140" t="s">
        <v>15</v>
      </c>
      <c r="B58" s="141" t="s">
        <v>63</v>
      </c>
      <c r="C58" s="141"/>
      <c r="D58" s="141"/>
      <c r="E58" s="111"/>
      <c r="F58" s="111"/>
      <c r="G58" s="111"/>
      <c r="H58" s="111"/>
      <c r="I58" s="111"/>
    </row>
    <row r="59" spans="1:9" ht="14.25">
      <c r="A59" s="142"/>
      <c r="B59" s="98"/>
      <c r="C59" s="98"/>
      <c r="D59" s="94"/>
      <c r="E59" s="94"/>
      <c r="F59" s="94"/>
      <c r="G59" s="94"/>
      <c r="H59" s="94"/>
      <c r="I59" s="87"/>
    </row>
    <row r="60" spans="1:9" ht="30.75" customHeight="1">
      <c r="A60" s="143" t="s">
        <v>137</v>
      </c>
      <c r="B60" s="144"/>
      <c r="C60" s="144"/>
      <c r="D60" s="94"/>
      <c r="E60" s="94"/>
      <c r="F60" s="94"/>
      <c r="G60" s="94"/>
      <c r="H60" s="94"/>
      <c r="I60" s="87"/>
    </row>
    <row r="61" spans="1:9" ht="14.25">
      <c r="A61" s="87"/>
      <c r="B61" s="96"/>
      <c r="C61" s="96"/>
      <c r="D61" s="94"/>
      <c r="E61" s="94"/>
      <c r="F61" s="94"/>
      <c r="G61" s="94"/>
      <c r="H61" s="94"/>
      <c r="I61" s="87"/>
    </row>
    <row r="62" spans="1:9" ht="15" customHeight="1">
      <c r="A62" s="87"/>
      <c r="B62" s="110"/>
      <c r="C62" s="110"/>
      <c r="D62" s="110"/>
      <c r="E62" s="94"/>
      <c r="F62" s="110"/>
      <c r="G62" s="110"/>
      <c r="H62" s="110"/>
      <c r="I62" s="87"/>
    </row>
    <row r="63" spans="1:9" ht="14.25">
      <c r="A63" s="87"/>
      <c r="B63" s="110"/>
      <c r="C63" s="110"/>
      <c r="D63" s="110"/>
      <c r="E63" s="90"/>
      <c r="F63" s="110"/>
      <c r="G63" s="110"/>
      <c r="H63" s="110"/>
      <c r="I63" s="87"/>
    </row>
  </sheetData>
  <sheetProtection password="C7E2" sheet="1" objects="1" scenarios="1"/>
  <mergeCells count="5">
    <mergeCell ref="B57:D57"/>
    <mergeCell ref="A2:I2"/>
    <mergeCell ref="B25:D30"/>
    <mergeCell ref="F25:H30"/>
    <mergeCell ref="B52:D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&amp;CProgram za izračun rezultata i provedbu natjecanja u disciplini “lov šarana”&amp;R&amp;D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26"/>
  <sheetViews>
    <sheetView showRowColHeaders="0" zoomScalePageLayoutView="0" workbookViewId="0" topLeftCell="A1">
      <selection activeCell="A2" sqref="A2"/>
    </sheetView>
  </sheetViews>
  <sheetFormatPr defaultColWidth="9.140625" defaultRowHeight="15"/>
  <cols>
    <col min="1" max="2" width="15.140625" style="1" customWidth="1"/>
    <col min="3" max="3" width="28.8515625" style="1" customWidth="1"/>
    <col min="4" max="4" width="29.00390625" style="1" customWidth="1"/>
    <col min="5" max="7" width="28.8515625" style="1" customWidth="1"/>
    <col min="8" max="16384" width="8.8515625" style="1" customWidth="1"/>
  </cols>
  <sheetData>
    <row r="1" spans="1:8" ht="30.75" customHeight="1">
      <c r="A1" s="4" t="s">
        <v>11</v>
      </c>
      <c r="B1" s="5" t="s">
        <v>12</v>
      </c>
      <c r="C1" s="6" t="s">
        <v>13</v>
      </c>
      <c r="D1" s="6" t="s">
        <v>14</v>
      </c>
      <c r="E1" s="6" t="s">
        <v>14</v>
      </c>
      <c r="F1" s="6" t="s">
        <v>15</v>
      </c>
      <c r="G1" s="6" t="s">
        <v>84</v>
      </c>
      <c r="H1" s="101">
        <f>IF(ISTEXT(C2)=TRUE,COUNTA(C2:C26),"")</f>
        <v>16</v>
      </c>
    </row>
    <row r="2" spans="1:7" ht="21.75" customHeight="1">
      <c r="A2" s="7">
        <v>1</v>
      </c>
      <c r="B2" s="8">
        <v>10</v>
      </c>
      <c r="C2" s="2" t="s">
        <v>139</v>
      </c>
      <c r="D2" s="3" t="s">
        <v>164</v>
      </c>
      <c r="E2" s="3" t="s">
        <v>165</v>
      </c>
      <c r="F2" s="3" t="s">
        <v>166</v>
      </c>
      <c r="G2" s="100" t="s">
        <v>164</v>
      </c>
    </row>
    <row r="3" spans="1:7" ht="21.75" customHeight="1">
      <c r="A3" s="7">
        <v>2</v>
      </c>
      <c r="B3" s="8">
        <v>4</v>
      </c>
      <c r="C3" s="2" t="s">
        <v>138</v>
      </c>
      <c r="D3" s="3" t="s">
        <v>157</v>
      </c>
      <c r="E3" s="3" t="s">
        <v>158</v>
      </c>
      <c r="F3" s="3"/>
      <c r="G3" s="100" t="s">
        <v>158</v>
      </c>
    </row>
    <row r="4" spans="1:7" ht="21.75" customHeight="1">
      <c r="A4" s="7">
        <v>3</v>
      </c>
      <c r="B4" s="8">
        <v>2</v>
      </c>
      <c r="C4" s="2" t="s">
        <v>80</v>
      </c>
      <c r="D4" s="3" t="s">
        <v>81</v>
      </c>
      <c r="E4" s="3" t="s">
        <v>82</v>
      </c>
      <c r="F4" s="3" t="s">
        <v>83</v>
      </c>
      <c r="G4" s="3" t="s">
        <v>85</v>
      </c>
    </row>
    <row r="5" spans="1:7" ht="21.75" customHeight="1">
      <c r="A5" s="7">
        <v>4</v>
      </c>
      <c r="B5" s="8">
        <v>15</v>
      </c>
      <c r="C5" s="2" t="s">
        <v>103</v>
      </c>
      <c r="D5" s="3" t="s">
        <v>161</v>
      </c>
      <c r="E5" s="3" t="s">
        <v>104</v>
      </c>
      <c r="F5" s="3"/>
      <c r="G5" s="100" t="s">
        <v>161</v>
      </c>
    </row>
    <row r="6" spans="1:7" ht="21.75" customHeight="1">
      <c r="A6" s="7">
        <v>5</v>
      </c>
      <c r="B6" s="8">
        <v>5</v>
      </c>
      <c r="C6" s="2" t="s">
        <v>109</v>
      </c>
      <c r="D6" s="3" t="s">
        <v>110</v>
      </c>
      <c r="E6" s="3" t="s">
        <v>111</v>
      </c>
      <c r="F6" s="3" t="s">
        <v>112</v>
      </c>
      <c r="G6" s="100" t="s">
        <v>113</v>
      </c>
    </row>
    <row r="7" spans="1:7" ht="21.75" customHeight="1">
      <c r="A7" s="7">
        <v>6</v>
      </c>
      <c r="B7" s="8">
        <v>12</v>
      </c>
      <c r="C7" s="2" t="s">
        <v>86</v>
      </c>
      <c r="D7" s="3" t="s">
        <v>87</v>
      </c>
      <c r="E7" s="3" t="s">
        <v>88</v>
      </c>
      <c r="F7" s="3" t="s">
        <v>89</v>
      </c>
      <c r="G7" s="3" t="s">
        <v>89</v>
      </c>
    </row>
    <row r="8" spans="1:7" ht="21.75" customHeight="1">
      <c r="A8" s="7">
        <v>7</v>
      </c>
      <c r="B8" s="8">
        <v>3</v>
      </c>
      <c r="C8" s="2" t="s">
        <v>105</v>
      </c>
      <c r="D8" s="3" t="s">
        <v>106</v>
      </c>
      <c r="E8" s="3" t="s">
        <v>107</v>
      </c>
      <c r="F8" s="3" t="s">
        <v>108</v>
      </c>
      <c r="G8" s="100" t="s">
        <v>108</v>
      </c>
    </row>
    <row r="9" spans="1:7" ht="21.75" customHeight="1">
      <c r="A9" s="7">
        <v>8</v>
      </c>
      <c r="B9" s="8">
        <v>11</v>
      </c>
      <c r="C9" s="2" t="s">
        <v>142</v>
      </c>
      <c r="D9" s="3" t="s">
        <v>167</v>
      </c>
      <c r="E9" s="3" t="s">
        <v>168</v>
      </c>
      <c r="F9" s="3" t="s">
        <v>169</v>
      </c>
      <c r="G9" s="100" t="s">
        <v>167</v>
      </c>
    </row>
    <row r="10" spans="1:7" ht="21.75" customHeight="1">
      <c r="A10" s="7">
        <v>9</v>
      </c>
      <c r="B10" s="8">
        <v>8</v>
      </c>
      <c r="C10" s="2" t="s">
        <v>141</v>
      </c>
      <c r="D10" s="3" t="s">
        <v>159</v>
      </c>
      <c r="E10" s="3" t="s">
        <v>160</v>
      </c>
      <c r="F10" s="3"/>
      <c r="G10" s="100" t="s">
        <v>159</v>
      </c>
    </row>
    <row r="11" spans="1:7" ht="21.75" customHeight="1">
      <c r="A11" s="7">
        <v>10</v>
      </c>
      <c r="B11" s="8">
        <v>14</v>
      </c>
      <c r="C11" s="2" t="s">
        <v>90</v>
      </c>
      <c r="D11" s="3" t="s">
        <v>91</v>
      </c>
      <c r="E11" s="3" t="s">
        <v>92</v>
      </c>
      <c r="F11" s="3" t="s">
        <v>93</v>
      </c>
      <c r="G11" s="3" t="s">
        <v>93</v>
      </c>
    </row>
    <row r="12" spans="1:7" ht="21.75" customHeight="1">
      <c r="A12" s="7">
        <v>11</v>
      </c>
      <c r="B12" s="8">
        <v>13</v>
      </c>
      <c r="C12" s="2" t="s">
        <v>94</v>
      </c>
      <c r="D12" s="3" t="s">
        <v>95</v>
      </c>
      <c r="E12" s="3" t="s">
        <v>96</v>
      </c>
      <c r="F12" s="3" t="s">
        <v>97</v>
      </c>
      <c r="G12" s="100" t="s">
        <v>97</v>
      </c>
    </row>
    <row r="13" spans="1:7" ht="21.75" customHeight="1">
      <c r="A13" s="7">
        <v>12</v>
      </c>
      <c r="B13" s="8">
        <v>9</v>
      </c>
      <c r="C13" s="2" t="s">
        <v>114</v>
      </c>
      <c r="D13" s="3" t="s">
        <v>115</v>
      </c>
      <c r="E13" s="3" t="s">
        <v>116</v>
      </c>
      <c r="F13" s="3" t="s">
        <v>117</v>
      </c>
      <c r="G13" s="100" t="s">
        <v>118</v>
      </c>
    </row>
    <row r="14" spans="1:7" ht="21.75" customHeight="1">
      <c r="A14" s="7">
        <v>13</v>
      </c>
      <c r="B14" s="8">
        <v>7</v>
      </c>
      <c r="C14" s="2" t="s">
        <v>119</v>
      </c>
      <c r="D14" s="3" t="s">
        <v>120</v>
      </c>
      <c r="E14" s="3" t="s">
        <v>121</v>
      </c>
      <c r="F14" s="3" t="s">
        <v>122</v>
      </c>
      <c r="G14" s="100" t="s">
        <v>122</v>
      </c>
    </row>
    <row r="15" spans="1:7" ht="21.75" customHeight="1">
      <c r="A15" s="7">
        <v>14</v>
      </c>
      <c r="B15" s="8">
        <v>16</v>
      </c>
      <c r="C15" s="2" t="s">
        <v>153</v>
      </c>
      <c r="D15" s="3" t="s">
        <v>154</v>
      </c>
      <c r="E15" s="3" t="s">
        <v>155</v>
      </c>
      <c r="F15" s="3" t="s">
        <v>156</v>
      </c>
      <c r="G15" s="100" t="s">
        <v>154</v>
      </c>
    </row>
    <row r="16" spans="1:7" ht="21.75" customHeight="1">
      <c r="A16" s="7">
        <v>15</v>
      </c>
      <c r="B16" s="8">
        <v>1</v>
      </c>
      <c r="C16" s="2" t="s">
        <v>98</v>
      </c>
      <c r="D16" s="3" t="s">
        <v>99</v>
      </c>
      <c r="E16" s="3" t="s">
        <v>100</v>
      </c>
      <c r="F16" s="3" t="s">
        <v>101</v>
      </c>
      <c r="G16" s="100" t="s">
        <v>102</v>
      </c>
    </row>
    <row r="17" spans="1:7" ht="21.75" customHeight="1">
      <c r="A17" s="7">
        <v>16</v>
      </c>
      <c r="B17" s="8">
        <v>6</v>
      </c>
      <c r="C17" s="2" t="s">
        <v>140</v>
      </c>
      <c r="D17" s="3" t="s">
        <v>162</v>
      </c>
      <c r="E17" s="3" t="s">
        <v>163</v>
      </c>
      <c r="F17" s="3"/>
      <c r="G17" s="100" t="s">
        <v>162</v>
      </c>
    </row>
    <row r="18" spans="1:7" ht="21.75" customHeight="1">
      <c r="A18" s="7"/>
      <c r="B18" s="8"/>
      <c r="C18" s="2"/>
      <c r="D18" s="3"/>
      <c r="E18" s="3"/>
      <c r="F18" s="3"/>
      <c r="G18" s="85"/>
    </row>
    <row r="19" spans="1:7" ht="21.75" customHeight="1">
      <c r="A19" s="7"/>
      <c r="B19" s="8"/>
      <c r="C19" s="2"/>
      <c r="D19" s="3"/>
      <c r="E19" s="3"/>
      <c r="F19" s="3"/>
      <c r="G19" s="85"/>
    </row>
    <row r="20" spans="1:7" ht="21.75" customHeight="1">
      <c r="A20" s="7"/>
      <c r="B20" s="8"/>
      <c r="C20" s="2"/>
      <c r="D20" s="3"/>
      <c r="E20" s="3"/>
      <c r="F20" s="3"/>
      <c r="G20" s="85"/>
    </row>
    <row r="21" spans="1:7" ht="21.75" customHeight="1">
      <c r="A21" s="7"/>
      <c r="B21" s="8"/>
      <c r="C21" s="2"/>
      <c r="D21" s="3"/>
      <c r="E21" s="3"/>
      <c r="F21" s="3"/>
      <c r="G21" s="85"/>
    </row>
    <row r="22" spans="1:7" ht="21.75" customHeight="1">
      <c r="A22" s="7"/>
      <c r="B22" s="8"/>
      <c r="C22" s="2"/>
      <c r="D22" s="3"/>
      <c r="E22" s="3"/>
      <c r="F22" s="3"/>
      <c r="G22" s="85"/>
    </row>
    <row r="23" spans="1:7" ht="21.75" customHeight="1">
      <c r="A23" s="7"/>
      <c r="B23" s="8"/>
      <c r="C23" s="2"/>
      <c r="D23" s="3"/>
      <c r="E23" s="3"/>
      <c r="F23" s="3"/>
      <c r="G23" s="85"/>
    </row>
    <row r="24" spans="1:7" ht="21.75" customHeight="1">
      <c r="A24" s="7"/>
      <c r="B24" s="8"/>
      <c r="C24" s="2"/>
      <c r="D24" s="3"/>
      <c r="E24" s="3"/>
      <c r="F24" s="3"/>
      <c r="G24" s="85"/>
    </row>
    <row r="25" spans="1:7" ht="21.75" customHeight="1">
      <c r="A25" s="7"/>
      <c r="B25" s="8"/>
      <c r="C25" s="2"/>
      <c r="D25" s="3"/>
      <c r="E25" s="3"/>
      <c r="F25" s="3"/>
      <c r="G25" s="85"/>
    </row>
    <row r="26" spans="1:7" ht="21.75" customHeight="1">
      <c r="A26" s="7"/>
      <c r="B26" s="8"/>
      <c r="C26" s="2"/>
      <c r="D26" s="3"/>
      <c r="E26" s="3"/>
      <c r="F26" s="3"/>
      <c r="G26" s="85"/>
    </row>
  </sheetData>
  <sheetProtection/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4"/>
  <headerFooter>
    <oddHeader>&amp;C&amp;"Arial,Bold"&amp;20&amp;A &amp;F</oddHeader>
    <oddFooter>&amp;CProgram za izračun rezultata i provedbu natjecanja u disciplini “lov šarana”&amp;R&amp;"Arial,Regular"&amp;16&amp;D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G1374"/>
  <sheetViews>
    <sheetView showGridLines="0" showRowColHeaders="0" zoomScalePageLayoutView="0" workbookViewId="0" topLeftCell="A1">
      <selection activeCell="J14" sqref="J14"/>
    </sheetView>
  </sheetViews>
  <sheetFormatPr defaultColWidth="9.140625" defaultRowHeight="15" customHeight="1"/>
  <cols>
    <col min="1" max="1" width="5.28125" style="9" customWidth="1"/>
    <col min="2" max="2" width="24.28125" style="9" customWidth="1"/>
    <col min="3" max="6" width="17.7109375" style="9" customWidth="1"/>
    <col min="7" max="16384" width="9.140625" style="11" customWidth="1"/>
  </cols>
  <sheetData>
    <row r="1" ht="15" customHeight="1">
      <c r="E1" s="10" t="s">
        <v>18</v>
      </c>
    </row>
    <row r="2" spans="1:6" ht="15" customHeight="1">
      <c r="A2" s="224" t="str">
        <f>IF(ISTEXT('Organizacija natjecanja'!$F$2)=TRUE,'Organizacija natjecanja'!$F$2,"")</f>
        <v>KUP KARAS NOVSKA</v>
      </c>
      <c r="B2" s="224"/>
      <c r="C2" s="224"/>
      <c r="D2" s="224"/>
      <c r="E2" s="224"/>
      <c r="F2" s="224"/>
    </row>
    <row r="3" spans="1:6" ht="15" customHeight="1">
      <c r="A3" s="225" t="str">
        <f>IF(ISTEXT('Organizacija natjecanja'!$F$5)=TRUE,'Organizacija natjecanja'!$F$5,"")</f>
        <v>Novska, 16. - 18.4.2024</v>
      </c>
      <c r="B3" s="225"/>
      <c r="C3" s="225"/>
      <c r="D3" s="225"/>
      <c r="E3" s="225"/>
      <c r="F3" s="225"/>
    </row>
    <row r="4" spans="1:6" ht="15" customHeight="1">
      <c r="A4" s="12"/>
      <c r="B4" s="12"/>
      <c r="C4" s="12"/>
      <c r="D4" s="12"/>
      <c r="F4" s="12"/>
    </row>
    <row r="5" spans="1:6" ht="15" customHeight="1">
      <c r="A5" s="226" t="s">
        <v>19</v>
      </c>
      <c r="B5" s="226"/>
      <c r="C5" s="226"/>
      <c r="D5" s="226"/>
      <c r="E5" s="226"/>
      <c r="F5" s="226"/>
    </row>
    <row r="6" spans="1:6" ht="15" customHeight="1">
      <c r="A6" s="13"/>
      <c r="B6" s="13"/>
      <c r="C6" s="13"/>
      <c r="D6" s="13"/>
      <c r="E6" s="13"/>
      <c r="F6" s="13"/>
    </row>
    <row r="7" spans="1:7" ht="15" customHeight="1">
      <c r="A7" s="227" t="str">
        <f>IF(ISTEXT('Prijava i izvlačenje brojeva'!$C$2)=TRUE,'Prijava i izvlačenje brojeva'!$C$2,"")</f>
        <v>Šaran Velika Ludina</v>
      </c>
      <c r="B7" s="227"/>
      <c r="C7" s="227"/>
      <c r="D7" s="227"/>
      <c r="E7" s="14" t="s">
        <v>20</v>
      </c>
      <c r="F7" s="14" t="s">
        <v>21</v>
      </c>
      <c r="G7" s="145"/>
    </row>
    <row r="8" spans="1:7" ht="15" customHeight="1">
      <c r="A8" s="227"/>
      <c r="B8" s="227"/>
      <c r="C8" s="227"/>
      <c r="D8" s="227"/>
      <c r="E8" s="228">
        <f>IF(ISNUMBER('Prijava i izvlačenje brojeva'!$A$2)=TRUE,'Prijava i izvlačenje brojeva'!$A$2,"")</f>
        <v>1</v>
      </c>
      <c r="F8" s="230"/>
      <c r="G8" s="145"/>
    </row>
    <row r="9" spans="1:6" ht="15" customHeight="1">
      <c r="A9" s="227" t="str">
        <f>IF(ISTEXT('Prijava i izvlačenje brojeva'!C2)=TRUE,VLOOKUP('Startne liste'!A7,'Prijava i izvlačenje brojeva'!$C$2:$F$26,2,FALSE),"")</f>
        <v>Josip Stipčević</v>
      </c>
      <c r="B9" s="227"/>
      <c r="C9" s="227"/>
      <c r="D9" s="227"/>
      <c r="E9" s="229"/>
      <c r="F9" s="231"/>
    </row>
    <row r="10" spans="1:6" ht="15" customHeight="1">
      <c r="A10" s="227"/>
      <c r="B10" s="227"/>
      <c r="C10" s="227"/>
      <c r="D10" s="227"/>
      <c r="E10" s="229"/>
      <c r="F10" s="231"/>
    </row>
    <row r="11" spans="1:6" ht="15" customHeight="1">
      <c r="A11" s="227" t="str">
        <f>IF(ISTEXT('Prijava i izvlačenje brojeva'!C2)=TRUE,VLOOKUP('Startne liste'!A7,'Prijava i izvlačenje brojeva'!$C$2:$F$26,3,FALSE),"")</f>
        <v>Ivan Matijević</v>
      </c>
      <c r="B11" s="227"/>
      <c r="C11" s="227"/>
      <c r="D11" s="227"/>
      <c r="E11" s="229"/>
      <c r="F11" s="231"/>
    </row>
    <row r="12" spans="1:6" ht="15" customHeight="1">
      <c r="A12" s="227"/>
      <c r="B12" s="227"/>
      <c r="C12" s="227"/>
      <c r="D12" s="227"/>
      <c r="E12" s="229"/>
      <c r="F12" s="231"/>
    </row>
    <row r="13" spans="1:6" ht="15" customHeight="1">
      <c r="A13" s="222" t="s">
        <v>22</v>
      </c>
      <c r="B13" s="222" t="s">
        <v>23</v>
      </c>
      <c r="C13" s="222" t="s">
        <v>24</v>
      </c>
      <c r="D13" s="222" t="s">
        <v>25</v>
      </c>
      <c r="E13" s="222" t="s">
        <v>26</v>
      </c>
      <c r="F13" s="222" t="s">
        <v>27</v>
      </c>
    </row>
    <row r="14" spans="1:6" ht="15" customHeight="1">
      <c r="A14" s="222"/>
      <c r="B14" s="222"/>
      <c r="C14" s="222"/>
      <c r="D14" s="222"/>
      <c r="E14" s="222"/>
      <c r="F14" s="222"/>
    </row>
    <row r="15" spans="1:6" ht="15" customHeight="1">
      <c r="A15" s="223" t="s">
        <v>28</v>
      </c>
      <c r="B15" s="223"/>
      <c r="C15" s="223"/>
      <c r="D15" s="223"/>
      <c r="E15" s="223"/>
      <c r="F15" s="223"/>
    </row>
    <row r="16" spans="1:6" ht="15" customHeight="1">
      <c r="A16" s="223"/>
      <c r="B16" s="223"/>
      <c r="C16" s="223"/>
      <c r="D16" s="223"/>
      <c r="E16" s="223"/>
      <c r="F16" s="223"/>
    </row>
    <row r="17" spans="1:6" ht="15" customHeight="1">
      <c r="A17" s="223" t="s">
        <v>29</v>
      </c>
      <c r="B17" s="223"/>
      <c r="C17" s="223"/>
      <c r="D17" s="223"/>
      <c r="E17" s="223"/>
      <c r="F17" s="223"/>
    </row>
    <row r="18" spans="1:6" ht="15" customHeight="1">
      <c r="A18" s="223"/>
      <c r="B18" s="223"/>
      <c r="C18" s="223"/>
      <c r="D18" s="223"/>
      <c r="E18" s="223"/>
      <c r="F18" s="223"/>
    </row>
    <row r="19" spans="1:6" ht="15" customHeight="1">
      <c r="A19" s="223" t="s">
        <v>30</v>
      </c>
      <c r="B19" s="223"/>
      <c r="C19" s="223"/>
      <c r="D19" s="223"/>
      <c r="E19" s="223"/>
      <c r="F19" s="223"/>
    </row>
    <row r="20" spans="1:6" ht="15" customHeight="1">
      <c r="A20" s="223"/>
      <c r="B20" s="223"/>
      <c r="C20" s="223"/>
      <c r="D20" s="223"/>
      <c r="E20" s="223"/>
      <c r="F20" s="223"/>
    </row>
    <row r="21" spans="1:6" ht="15" customHeight="1">
      <c r="A21" s="223" t="s">
        <v>31</v>
      </c>
      <c r="B21" s="223"/>
      <c r="C21" s="223"/>
      <c r="D21" s="223"/>
      <c r="E21" s="223"/>
      <c r="F21" s="223"/>
    </row>
    <row r="22" spans="1:6" ht="15" customHeight="1">
      <c r="A22" s="223"/>
      <c r="B22" s="223"/>
      <c r="C22" s="223"/>
      <c r="D22" s="223"/>
      <c r="E22" s="223"/>
      <c r="F22" s="223"/>
    </row>
    <row r="23" spans="1:6" ht="15" customHeight="1">
      <c r="A23" s="223" t="s">
        <v>32</v>
      </c>
      <c r="B23" s="223"/>
      <c r="C23" s="223"/>
      <c r="D23" s="223"/>
      <c r="E23" s="223"/>
      <c r="F23" s="223"/>
    </row>
    <row r="24" spans="1:6" ht="15" customHeight="1">
      <c r="A24" s="223"/>
      <c r="B24" s="223"/>
      <c r="C24" s="223"/>
      <c r="D24" s="223"/>
      <c r="E24" s="223"/>
      <c r="F24" s="223"/>
    </row>
    <row r="25" spans="1:6" ht="15" customHeight="1">
      <c r="A25" s="223" t="s">
        <v>33</v>
      </c>
      <c r="B25" s="223"/>
      <c r="C25" s="223"/>
      <c r="D25" s="223"/>
      <c r="E25" s="223"/>
      <c r="F25" s="223"/>
    </row>
    <row r="26" spans="1:6" ht="15" customHeight="1">
      <c r="A26" s="223"/>
      <c r="B26" s="223"/>
      <c r="C26" s="223"/>
      <c r="D26" s="223"/>
      <c r="E26" s="223"/>
      <c r="F26" s="223"/>
    </row>
    <row r="27" spans="1:6" ht="15" customHeight="1">
      <c r="A27" s="223" t="s">
        <v>34</v>
      </c>
      <c r="B27" s="223"/>
      <c r="C27" s="223"/>
      <c r="D27" s="223"/>
      <c r="E27" s="223"/>
      <c r="F27" s="223"/>
    </row>
    <row r="28" spans="1:6" ht="15" customHeight="1">
      <c r="A28" s="223"/>
      <c r="B28" s="223"/>
      <c r="C28" s="223"/>
      <c r="D28" s="223"/>
      <c r="E28" s="223"/>
      <c r="F28" s="223"/>
    </row>
    <row r="29" spans="1:6" ht="15" customHeight="1">
      <c r="A29" s="223" t="s">
        <v>35</v>
      </c>
      <c r="B29" s="223"/>
      <c r="C29" s="223"/>
      <c r="D29" s="223"/>
      <c r="E29" s="223"/>
      <c r="F29" s="223"/>
    </row>
    <row r="30" spans="1:6" ht="15" customHeight="1">
      <c r="A30" s="223"/>
      <c r="B30" s="223"/>
      <c r="C30" s="223"/>
      <c r="D30" s="223"/>
      <c r="E30" s="223"/>
      <c r="F30" s="223"/>
    </row>
    <row r="31" spans="1:6" ht="15" customHeight="1">
      <c r="A31" s="223" t="s">
        <v>36</v>
      </c>
      <c r="B31" s="223"/>
      <c r="C31" s="223"/>
      <c r="D31" s="223"/>
      <c r="E31" s="223"/>
      <c r="F31" s="223"/>
    </row>
    <row r="32" spans="1:6" ht="15" customHeight="1">
      <c r="A32" s="223"/>
      <c r="B32" s="223"/>
      <c r="C32" s="223"/>
      <c r="D32" s="223"/>
      <c r="E32" s="223"/>
      <c r="F32" s="223"/>
    </row>
    <row r="33" spans="1:6" ht="15" customHeight="1">
      <c r="A33" s="223" t="s">
        <v>37</v>
      </c>
      <c r="B33" s="223"/>
      <c r="C33" s="223"/>
      <c r="D33" s="223"/>
      <c r="E33" s="223"/>
      <c r="F33" s="223"/>
    </row>
    <row r="34" spans="1:6" ht="15" customHeight="1">
      <c r="A34" s="223"/>
      <c r="B34" s="223"/>
      <c r="C34" s="223"/>
      <c r="D34" s="223"/>
      <c r="E34" s="223"/>
      <c r="F34" s="223"/>
    </row>
    <row r="35" spans="1:6" ht="15" customHeight="1">
      <c r="A35" s="223" t="s">
        <v>38</v>
      </c>
      <c r="B35" s="223"/>
      <c r="C35" s="223"/>
      <c r="D35" s="223"/>
      <c r="E35" s="223"/>
      <c r="F35" s="223"/>
    </row>
    <row r="36" spans="1:6" ht="15" customHeight="1">
      <c r="A36" s="223"/>
      <c r="B36" s="223"/>
      <c r="C36" s="223"/>
      <c r="D36" s="223"/>
      <c r="E36" s="223"/>
      <c r="F36" s="223"/>
    </row>
    <row r="37" spans="1:6" ht="15" customHeight="1">
      <c r="A37" s="223" t="s">
        <v>39</v>
      </c>
      <c r="B37" s="223"/>
      <c r="C37" s="223"/>
      <c r="D37" s="223"/>
      <c r="E37" s="223"/>
      <c r="F37" s="223"/>
    </row>
    <row r="38" spans="1:6" ht="15" customHeight="1">
      <c r="A38" s="223"/>
      <c r="B38" s="223"/>
      <c r="C38" s="223"/>
      <c r="D38" s="223"/>
      <c r="E38" s="223"/>
      <c r="F38" s="223"/>
    </row>
    <row r="39" spans="1:6" ht="15" customHeight="1">
      <c r="A39" s="223" t="s">
        <v>40</v>
      </c>
      <c r="B39" s="223"/>
      <c r="C39" s="223"/>
      <c r="D39" s="223"/>
      <c r="E39" s="223"/>
      <c r="F39" s="223"/>
    </row>
    <row r="40" spans="1:6" ht="15" customHeight="1">
      <c r="A40" s="223"/>
      <c r="B40" s="223"/>
      <c r="C40" s="223"/>
      <c r="D40" s="223"/>
      <c r="E40" s="223"/>
      <c r="F40" s="223"/>
    </row>
    <row r="41" spans="1:6" ht="15" customHeight="1">
      <c r="A41" s="223" t="s">
        <v>41</v>
      </c>
      <c r="B41" s="223"/>
      <c r="C41" s="223"/>
      <c r="D41" s="223"/>
      <c r="E41" s="223"/>
      <c r="F41" s="223"/>
    </row>
    <row r="42" spans="1:6" ht="15" customHeight="1">
      <c r="A42" s="223"/>
      <c r="B42" s="223"/>
      <c r="C42" s="223"/>
      <c r="D42" s="223"/>
      <c r="E42" s="223"/>
      <c r="F42" s="223"/>
    </row>
    <row r="43" spans="1:6" ht="15" customHeight="1">
      <c r="A43" s="223" t="s">
        <v>42</v>
      </c>
      <c r="B43" s="223"/>
      <c r="C43" s="223"/>
      <c r="D43" s="223"/>
      <c r="E43" s="223"/>
      <c r="F43" s="223"/>
    </row>
    <row r="44" spans="1:6" ht="15" customHeight="1">
      <c r="A44" s="223"/>
      <c r="B44" s="223"/>
      <c r="C44" s="223"/>
      <c r="D44" s="223"/>
      <c r="E44" s="223"/>
      <c r="F44" s="223"/>
    </row>
    <row r="45" spans="1:6" ht="15" customHeight="1">
      <c r="A45" s="223" t="s">
        <v>43</v>
      </c>
      <c r="B45" s="223"/>
      <c r="C45" s="223"/>
      <c r="D45" s="223"/>
      <c r="E45" s="223"/>
      <c r="F45" s="223"/>
    </row>
    <row r="46" spans="1:6" ht="15" customHeight="1">
      <c r="A46" s="223"/>
      <c r="B46" s="223"/>
      <c r="C46" s="223"/>
      <c r="D46" s="223"/>
      <c r="E46" s="223"/>
      <c r="F46" s="223"/>
    </row>
    <row r="47" spans="1:6" ht="15" customHeight="1">
      <c r="A47" s="223" t="s">
        <v>44</v>
      </c>
      <c r="B47" s="223"/>
      <c r="C47" s="223"/>
      <c r="D47" s="223"/>
      <c r="E47" s="223"/>
      <c r="F47" s="223"/>
    </row>
    <row r="48" spans="1:6" ht="15" customHeight="1">
      <c r="A48" s="223"/>
      <c r="B48" s="223"/>
      <c r="C48" s="223"/>
      <c r="D48" s="223"/>
      <c r="E48" s="223"/>
      <c r="F48" s="223"/>
    </row>
    <row r="49" spans="1:6" ht="15" customHeight="1">
      <c r="A49" s="223" t="s">
        <v>45</v>
      </c>
      <c r="B49" s="223"/>
      <c r="C49" s="223"/>
      <c r="D49" s="223"/>
      <c r="E49" s="223"/>
      <c r="F49" s="223"/>
    </row>
    <row r="50" spans="1:6" ht="15" customHeight="1">
      <c r="A50" s="223"/>
      <c r="B50" s="223"/>
      <c r="C50" s="223"/>
      <c r="D50" s="223"/>
      <c r="E50" s="223"/>
      <c r="F50" s="223"/>
    </row>
    <row r="51" spans="1:6" ht="15" customHeight="1">
      <c r="A51" s="223" t="s">
        <v>46</v>
      </c>
      <c r="B51" s="223"/>
      <c r="C51" s="223"/>
      <c r="D51" s="223"/>
      <c r="E51" s="223"/>
      <c r="F51" s="223"/>
    </row>
    <row r="52" spans="1:6" ht="15" customHeight="1">
      <c r="A52" s="223"/>
      <c r="B52" s="223"/>
      <c r="C52" s="223"/>
      <c r="D52" s="223"/>
      <c r="E52" s="223"/>
      <c r="F52" s="223"/>
    </row>
    <row r="53" spans="1:6" ht="15" customHeight="1">
      <c r="A53" s="223" t="s">
        <v>47</v>
      </c>
      <c r="B53" s="223"/>
      <c r="C53" s="223"/>
      <c r="D53" s="223"/>
      <c r="E53" s="223"/>
      <c r="F53" s="223"/>
    </row>
    <row r="54" spans="1:6" ht="15" customHeight="1">
      <c r="A54" s="223"/>
      <c r="B54" s="223"/>
      <c r="C54" s="223"/>
      <c r="D54" s="223"/>
      <c r="E54" s="223"/>
      <c r="F54" s="223"/>
    </row>
    <row r="56" ht="15" customHeight="1">
      <c r="E56" s="10" t="s">
        <v>18</v>
      </c>
    </row>
    <row r="57" spans="1:6" ht="15" customHeight="1">
      <c r="A57" s="224" t="str">
        <f>IF(ISTEXT('Organizacija natjecanja'!$F$2)=TRUE,'Organizacija natjecanja'!$F$2,"")</f>
        <v>KUP KARAS NOVSKA</v>
      </c>
      <c r="B57" s="224"/>
      <c r="C57" s="224"/>
      <c r="D57" s="224"/>
      <c r="E57" s="224"/>
      <c r="F57" s="224"/>
    </row>
    <row r="58" spans="1:6" ht="15" customHeight="1">
      <c r="A58" s="225" t="str">
        <f>IF(ISTEXT('Organizacija natjecanja'!$F$5)=TRUE,'Organizacija natjecanja'!$F$5,"")</f>
        <v>Novska, 16. - 18.4.2024</v>
      </c>
      <c r="B58" s="225"/>
      <c r="C58" s="225"/>
      <c r="D58" s="225"/>
      <c r="E58" s="225"/>
      <c r="F58" s="225"/>
    </row>
    <row r="59" spans="1:6" ht="15" customHeight="1">
      <c r="A59" s="12"/>
      <c r="B59" s="12"/>
      <c r="C59" s="12"/>
      <c r="D59" s="12"/>
      <c r="F59" s="12"/>
    </row>
    <row r="60" spans="1:6" ht="15" customHeight="1">
      <c r="A60" s="226" t="s">
        <v>19</v>
      </c>
      <c r="B60" s="226"/>
      <c r="C60" s="226"/>
      <c r="D60" s="226"/>
      <c r="E60" s="226"/>
      <c r="F60" s="226"/>
    </row>
    <row r="61" spans="1:6" ht="15" customHeight="1">
      <c r="A61" s="13"/>
      <c r="B61" s="13"/>
      <c r="C61" s="13"/>
      <c r="D61" s="13"/>
      <c r="E61" s="13"/>
      <c r="F61" s="13"/>
    </row>
    <row r="62" spans="1:6" ht="15" customHeight="1">
      <c r="A62" s="227" t="str">
        <f>IF(ISTEXT('Prijava i izvlačenje brojeva'!$C$3)=TRUE,'Prijava i izvlačenje brojeva'!$C$3,"")</f>
        <v>Klen Nova Gradiška</v>
      </c>
      <c r="B62" s="227"/>
      <c r="C62" s="227"/>
      <c r="D62" s="227"/>
      <c r="E62" s="14" t="s">
        <v>20</v>
      </c>
      <c r="F62" s="14" t="s">
        <v>21</v>
      </c>
    </row>
    <row r="63" spans="1:6" ht="15" customHeight="1">
      <c r="A63" s="227"/>
      <c r="B63" s="227"/>
      <c r="C63" s="227"/>
      <c r="D63" s="227"/>
      <c r="E63" s="228">
        <f>IF(ISNUMBER('Prijava i izvlačenje brojeva'!$A$3)=TRUE,'Prijava i izvlačenje brojeva'!$A$3,"")</f>
        <v>2</v>
      </c>
      <c r="F63" s="230"/>
    </row>
    <row r="64" spans="1:6" ht="15" customHeight="1">
      <c r="A64" s="227" t="str">
        <f>IF(ISTEXT('Prijava i izvlačenje brojeva'!C3)=TRUE,VLOOKUP('Startne liste'!A62,'Prijava i izvlačenje brojeva'!$C$2:$F$26,2,FALSE),"")</f>
        <v>Danijel Džebić</v>
      </c>
      <c r="B64" s="227"/>
      <c r="C64" s="227"/>
      <c r="D64" s="227"/>
      <c r="E64" s="229"/>
      <c r="F64" s="231"/>
    </row>
    <row r="65" spans="1:6" ht="15" customHeight="1">
      <c r="A65" s="227"/>
      <c r="B65" s="227"/>
      <c r="C65" s="227"/>
      <c r="D65" s="227"/>
      <c r="E65" s="229"/>
      <c r="F65" s="231"/>
    </row>
    <row r="66" spans="1:6" ht="15" customHeight="1">
      <c r="A66" s="227" t="str">
        <f>IF(ISTEXT('Prijava i izvlačenje brojeva'!C3)=TRUE,VLOOKUP('Startne liste'!A62,'Prijava i izvlačenje brojeva'!$C$2:$F$26,3,FALSE),"")</f>
        <v>Leo Paurić</v>
      </c>
      <c r="B66" s="227"/>
      <c r="C66" s="227"/>
      <c r="D66" s="227"/>
      <c r="E66" s="229"/>
      <c r="F66" s="231"/>
    </row>
    <row r="67" spans="1:6" ht="15" customHeight="1">
      <c r="A67" s="227"/>
      <c r="B67" s="227"/>
      <c r="C67" s="227"/>
      <c r="D67" s="227"/>
      <c r="E67" s="229"/>
      <c r="F67" s="231"/>
    </row>
    <row r="68" spans="1:6" ht="15" customHeight="1">
      <c r="A68" s="222" t="s">
        <v>22</v>
      </c>
      <c r="B68" s="222" t="s">
        <v>23</v>
      </c>
      <c r="C68" s="222" t="s">
        <v>24</v>
      </c>
      <c r="D68" s="222" t="s">
        <v>25</v>
      </c>
      <c r="E68" s="222" t="s">
        <v>26</v>
      </c>
      <c r="F68" s="222" t="s">
        <v>27</v>
      </c>
    </row>
    <row r="69" spans="1:6" ht="15" customHeight="1">
      <c r="A69" s="222"/>
      <c r="B69" s="222"/>
      <c r="C69" s="222"/>
      <c r="D69" s="222"/>
      <c r="E69" s="222"/>
      <c r="F69" s="222"/>
    </row>
    <row r="70" spans="1:6" ht="15" customHeight="1">
      <c r="A70" s="223" t="s">
        <v>28</v>
      </c>
      <c r="B70" s="223"/>
      <c r="C70" s="223"/>
      <c r="D70" s="223"/>
      <c r="E70" s="223"/>
      <c r="F70" s="223"/>
    </row>
    <row r="71" spans="1:6" ht="15" customHeight="1">
      <c r="A71" s="223"/>
      <c r="B71" s="223"/>
      <c r="C71" s="223"/>
      <c r="D71" s="223"/>
      <c r="E71" s="223"/>
      <c r="F71" s="223"/>
    </row>
    <row r="72" spans="1:6" ht="15" customHeight="1">
      <c r="A72" s="223" t="s">
        <v>29</v>
      </c>
      <c r="B72" s="223"/>
      <c r="C72" s="223"/>
      <c r="D72" s="223"/>
      <c r="E72" s="223"/>
      <c r="F72" s="223"/>
    </row>
    <row r="73" spans="1:6" ht="15" customHeight="1">
      <c r="A73" s="223"/>
      <c r="B73" s="223"/>
      <c r="C73" s="223"/>
      <c r="D73" s="223"/>
      <c r="E73" s="223"/>
      <c r="F73" s="223"/>
    </row>
    <row r="74" spans="1:6" ht="15" customHeight="1">
      <c r="A74" s="223" t="s">
        <v>30</v>
      </c>
      <c r="B74" s="223"/>
      <c r="C74" s="223"/>
      <c r="D74" s="223"/>
      <c r="E74" s="223"/>
      <c r="F74" s="223"/>
    </row>
    <row r="75" spans="1:6" ht="15" customHeight="1">
      <c r="A75" s="223"/>
      <c r="B75" s="223"/>
      <c r="C75" s="223"/>
      <c r="D75" s="223"/>
      <c r="E75" s="223"/>
      <c r="F75" s="223"/>
    </row>
    <row r="76" spans="1:6" ht="15" customHeight="1">
      <c r="A76" s="223" t="s">
        <v>31</v>
      </c>
      <c r="B76" s="223"/>
      <c r="C76" s="223"/>
      <c r="D76" s="223"/>
      <c r="E76" s="223"/>
      <c r="F76" s="223"/>
    </row>
    <row r="77" spans="1:6" ht="15" customHeight="1">
      <c r="A77" s="223"/>
      <c r="B77" s="223"/>
      <c r="C77" s="223"/>
      <c r="D77" s="223"/>
      <c r="E77" s="223"/>
      <c r="F77" s="223"/>
    </row>
    <row r="78" spans="1:6" ht="15" customHeight="1">
      <c r="A78" s="223" t="s">
        <v>32</v>
      </c>
      <c r="B78" s="223"/>
      <c r="C78" s="223"/>
      <c r="D78" s="223"/>
      <c r="E78" s="223"/>
      <c r="F78" s="223"/>
    </row>
    <row r="79" spans="1:6" ht="15" customHeight="1">
      <c r="A79" s="223"/>
      <c r="B79" s="223"/>
      <c r="C79" s="223"/>
      <c r="D79" s="223"/>
      <c r="E79" s="223"/>
      <c r="F79" s="223"/>
    </row>
    <row r="80" spans="1:6" ht="15" customHeight="1">
      <c r="A80" s="223" t="s">
        <v>33</v>
      </c>
      <c r="B80" s="223"/>
      <c r="C80" s="223"/>
      <c r="D80" s="223"/>
      <c r="E80" s="223"/>
      <c r="F80" s="223"/>
    </row>
    <row r="81" spans="1:6" ht="15" customHeight="1">
      <c r="A81" s="223"/>
      <c r="B81" s="223"/>
      <c r="C81" s="223"/>
      <c r="D81" s="223"/>
      <c r="E81" s="223"/>
      <c r="F81" s="223"/>
    </row>
    <row r="82" spans="1:6" ht="15" customHeight="1">
      <c r="A82" s="223" t="s">
        <v>34</v>
      </c>
      <c r="B82" s="223"/>
      <c r="C82" s="223"/>
      <c r="D82" s="223"/>
      <c r="E82" s="223"/>
      <c r="F82" s="223"/>
    </row>
    <row r="83" spans="1:6" ht="15" customHeight="1">
      <c r="A83" s="223"/>
      <c r="B83" s="223"/>
      <c r="C83" s="223"/>
      <c r="D83" s="223"/>
      <c r="E83" s="223"/>
      <c r="F83" s="223"/>
    </row>
    <row r="84" spans="1:6" ht="15" customHeight="1">
      <c r="A84" s="223" t="s">
        <v>35</v>
      </c>
      <c r="B84" s="223"/>
      <c r="C84" s="223"/>
      <c r="D84" s="223"/>
      <c r="E84" s="223"/>
      <c r="F84" s="223"/>
    </row>
    <row r="85" spans="1:6" ht="15" customHeight="1">
      <c r="A85" s="223"/>
      <c r="B85" s="223"/>
      <c r="C85" s="223"/>
      <c r="D85" s="223"/>
      <c r="E85" s="223"/>
      <c r="F85" s="223"/>
    </row>
    <row r="86" spans="1:6" ht="15" customHeight="1">
      <c r="A86" s="223" t="s">
        <v>36</v>
      </c>
      <c r="B86" s="223"/>
      <c r="C86" s="223"/>
      <c r="D86" s="223"/>
      <c r="E86" s="223"/>
      <c r="F86" s="223"/>
    </row>
    <row r="87" spans="1:6" ht="15" customHeight="1">
      <c r="A87" s="223"/>
      <c r="B87" s="223"/>
      <c r="C87" s="223"/>
      <c r="D87" s="223"/>
      <c r="E87" s="223"/>
      <c r="F87" s="223"/>
    </row>
    <row r="88" spans="1:6" ht="15" customHeight="1">
      <c r="A88" s="223" t="s">
        <v>37</v>
      </c>
      <c r="B88" s="223"/>
      <c r="C88" s="223"/>
      <c r="D88" s="223"/>
      <c r="E88" s="223"/>
      <c r="F88" s="223"/>
    </row>
    <row r="89" spans="1:6" ht="15" customHeight="1">
      <c r="A89" s="223"/>
      <c r="B89" s="223"/>
      <c r="C89" s="223"/>
      <c r="D89" s="223"/>
      <c r="E89" s="223"/>
      <c r="F89" s="223"/>
    </row>
    <row r="90" spans="1:6" ht="15" customHeight="1">
      <c r="A90" s="223" t="s">
        <v>38</v>
      </c>
      <c r="B90" s="223"/>
      <c r="C90" s="223"/>
      <c r="D90" s="223"/>
      <c r="E90" s="223"/>
      <c r="F90" s="223"/>
    </row>
    <row r="91" spans="1:6" ht="15" customHeight="1">
      <c r="A91" s="223"/>
      <c r="B91" s="223"/>
      <c r="C91" s="223"/>
      <c r="D91" s="223"/>
      <c r="E91" s="223"/>
      <c r="F91" s="223"/>
    </row>
    <row r="92" spans="1:6" ht="15" customHeight="1">
      <c r="A92" s="223" t="s">
        <v>39</v>
      </c>
      <c r="B92" s="223"/>
      <c r="C92" s="223"/>
      <c r="D92" s="223"/>
      <c r="E92" s="223"/>
      <c r="F92" s="223"/>
    </row>
    <row r="93" spans="1:6" ht="15" customHeight="1">
      <c r="A93" s="223"/>
      <c r="B93" s="223"/>
      <c r="C93" s="223"/>
      <c r="D93" s="223"/>
      <c r="E93" s="223"/>
      <c r="F93" s="223"/>
    </row>
    <row r="94" spans="1:6" ht="15" customHeight="1">
      <c r="A94" s="223" t="s">
        <v>40</v>
      </c>
      <c r="B94" s="223"/>
      <c r="C94" s="223"/>
      <c r="D94" s="223"/>
      <c r="E94" s="223"/>
      <c r="F94" s="223"/>
    </row>
    <row r="95" spans="1:6" ht="15" customHeight="1">
      <c r="A95" s="223"/>
      <c r="B95" s="223"/>
      <c r="C95" s="223"/>
      <c r="D95" s="223"/>
      <c r="E95" s="223"/>
      <c r="F95" s="223"/>
    </row>
    <row r="96" spans="1:6" ht="15" customHeight="1">
      <c r="A96" s="223" t="s">
        <v>41</v>
      </c>
      <c r="B96" s="223"/>
      <c r="C96" s="223"/>
      <c r="D96" s="223"/>
      <c r="E96" s="223"/>
      <c r="F96" s="223"/>
    </row>
    <row r="97" spans="1:6" ht="15" customHeight="1">
      <c r="A97" s="223"/>
      <c r="B97" s="223"/>
      <c r="C97" s="223"/>
      <c r="D97" s="223"/>
      <c r="E97" s="223"/>
      <c r="F97" s="223"/>
    </row>
    <row r="98" spans="1:6" ht="15" customHeight="1">
      <c r="A98" s="223" t="s">
        <v>42</v>
      </c>
      <c r="B98" s="223"/>
      <c r="C98" s="223"/>
      <c r="D98" s="223"/>
      <c r="E98" s="223"/>
      <c r="F98" s="223"/>
    </row>
    <row r="99" spans="1:6" ht="15" customHeight="1">
      <c r="A99" s="223"/>
      <c r="B99" s="223"/>
      <c r="C99" s="223"/>
      <c r="D99" s="223"/>
      <c r="E99" s="223"/>
      <c r="F99" s="223"/>
    </row>
    <row r="100" spans="1:6" ht="15" customHeight="1">
      <c r="A100" s="223" t="s">
        <v>43</v>
      </c>
      <c r="B100" s="223"/>
      <c r="C100" s="223"/>
      <c r="D100" s="223"/>
      <c r="E100" s="223"/>
      <c r="F100" s="223"/>
    </row>
    <row r="101" spans="1:6" ht="15" customHeight="1">
      <c r="A101" s="223"/>
      <c r="B101" s="223"/>
      <c r="C101" s="223"/>
      <c r="D101" s="223"/>
      <c r="E101" s="223"/>
      <c r="F101" s="223"/>
    </row>
    <row r="102" spans="1:6" ht="15" customHeight="1">
      <c r="A102" s="223" t="s">
        <v>44</v>
      </c>
      <c r="B102" s="223"/>
      <c r="C102" s="223"/>
      <c r="D102" s="223"/>
      <c r="E102" s="223"/>
      <c r="F102" s="223"/>
    </row>
    <row r="103" spans="1:6" ht="15" customHeight="1">
      <c r="A103" s="223"/>
      <c r="B103" s="223"/>
      <c r="C103" s="223"/>
      <c r="D103" s="223"/>
      <c r="E103" s="223"/>
      <c r="F103" s="223"/>
    </row>
    <row r="104" spans="1:6" ht="15" customHeight="1">
      <c r="A104" s="223" t="s">
        <v>45</v>
      </c>
      <c r="B104" s="223"/>
      <c r="C104" s="223"/>
      <c r="D104" s="223"/>
      <c r="E104" s="223"/>
      <c r="F104" s="223"/>
    </row>
    <row r="105" spans="1:6" ht="15" customHeight="1">
      <c r="A105" s="223"/>
      <c r="B105" s="223"/>
      <c r="C105" s="223"/>
      <c r="D105" s="223"/>
      <c r="E105" s="223"/>
      <c r="F105" s="223"/>
    </row>
    <row r="106" spans="1:6" ht="15" customHeight="1">
      <c r="A106" s="223" t="s">
        <v>46</v>
      </c>
      <c r="B106" s="223"/>
      <c r="C106" s="223"/>
      <c r="D106" s="223"/>
      <c r="E106" s="223"/>
      <c r="F106" s="223"/>
    </row>
    <row r="107" spans="1:6" ht="15" customHeight="1">
      <c r="A107" s="223"/>
      <c r="B107" s="223"/>
      <c r="C107" s="223"/>
      <c r="D107" s="223"/>
      <c r="E107" s="223"/>
      <c r="F107" s="223"/>
    </row>
    <row r="108" spans="1:6" ht="15" customHeight="1">
      <c r="A108" s="223" t="s">
        <v>47</v>
      </c>
      <c r="B108" s="223"/>
      <c r="C108" s="223"/>
      <c r="D108" s="223"/>
      <c r="E108" s="223"/>
      <c r="F108" s="223"/>
    </row>
    <row r="109" spans="1:6" ht="15" customHeight="1">
      <c r="A109" s="223"/>
      <c r="B109" s="223"/>
      <c r="C109" s="223"/>
      <c r="D109" s="223"/>
      <c r="E109" s="223"/>
      <c r="F109" s="223"/>
    </row>
    <row r="111" ht="15" customHeight="1">
      <c r="E111" s="10" t="s">
        <v>18</v>
      </c>
    </row>
    <row r="112" spans="1:6" ht="15" customHeight="1">
      <c r="A112" s="224" t="str">
        <f>IF(ISTEXT('Organizacija natjecanja'!$F$2)=TRUE,'Organizacija natjecanja'!$F$2,"")</f>
        <v>KUP KARAS NOVSKA</v>
      </c>
      <c r="B112" s="224"/>
      <c r="C112" s="224"/>
      <c r="D112" s="224"/>
      <c r="E112" s="224"/>
      <c r="F112" s="224"/>
    </row>
    <row r="113" spans="1:6" ht="15" customHeight="1">
      <c r="A113" s="225" t="str">
        <f>IF(ISTEXT('Organizacija natjecanja'!$F$5)=TRUE,'Organizacija natjecanja'!$F$5,"")</f>
        <v>Novska, 16. - 18.4.2024</v>
      </c>
      <c r="B113" s="225"/>
      <c r="C113" s="225"/>
      <c r="D113" s="225"/>
      <c r="E113" s="225"/>
      <c r="F113" s="225"/>
    </row>
    <row r="114" spans="1:6" ht="15" customHeight="1">
      <c r="A114" s="12"/>
      <c r="B114" s="12"/>
      <c r="C114" s="12"/>
      <c r="D114" s="12"/>
      <c r="F114" s="12"/>
    </row>
    <row r="115" spans="1:6" ht="15" customHeight="1">
      <c r="A115" s="226" t="s">
        <v>19</v>
      </c>
      <c r="B115" s="226"/>
      <c r="C115" s="226"/>
      <c r="D115" s="226"/>
      <c r="E115" s="226"/>
      <c r="F115" s="226"/>
    </row>
    <row r="116" spans="1:6" ht="15" customHeight="1">
      <c r="A116" s="13"/>
      <c r="B116" s="13"/>
      <c r="C116" s="13"/>
      <c r="D116" s="13"/>
      <c r="E116" s="13"/>
      <c r="F116" s="13"/>
    </row>
    <row r="117" spans="1:6" ht="15" customHeight="1">
      <c r="A117" s="227" t="str">
        <f>IF(ISTEXT('Prijava i izvlačenje brojeva'!$C$4)=TRUE,'Prijava i izvlačenje brojeva'!$C$4,"")</f>
        <v>Dugo Selo Dugo Selo</v>
      </c>
      <c r="B117" s="227"/>
      <c r="C117" s="227"/>
      <c r="D117" s="227"/>
      <c r="E117" s="14" t="s">
        <v>20</v>
      </c>
      <c r="F117" s="14" t="s">
        <v>21</v>
      </c>
    </row>
    <row r="118" spans="1:6" ht="15" customHeight="1">
      <c r="A118" s="227"/>
      <c r="B118" s="227"/>
      <c r="C118" s="227"/>
      <c r="D118" s="227"/>
      <c r="E118" s="228">
        <f>IF(ISNUMBER('Prijava i izvlačenje brojeva'!$A$4)=TRUE,'Prijava i izvlačenje brojeva'!$A$4,"")</f>
        <v>3</v>
      </c>
      <c r="F118" s="230"/>
    </row>
    <row r="119" spans="1:6" ht="15" customHeight="1">
      <c r="A119" s="227" t="str">
        <f>IF(ISTEXT('Prijava i izvlačenje brojeva'!C4)=TRUE,VLOOKUP('Startne liste'!A117,'Prijava i izvlačenje brojeva'!$C$2:$F$26,2,FALSE),"")</f>
        <v>Denis Pongrac</v>
      </c>
      <c r="B119" s="227"/>
      <c r="C119" s="227"/>
      <c r="D119" s="227"/>
      <c r="E119" s="229"/>
      <c r="F119" s="231"/>
    </row>
    <row r="120" spans="1:6" ht="15" customHeight="1">
      <c r="A120" s="227"/>
      <c r="B120" s="227"/>
      <c r="C120" s="227"/>
      <c r="D120" s="227"/>
      <c r="E120" s="229"/>
      <c r="F120" s="231"/>
    </row>
    <row r="121" spans="1:6" ht="15" customHeight="1">
      <c r="A121" s="227" t="str">
        <f>IF(ISTEXT('Prijava i izvlačenje brojeva'!C4)=TRUE,VLOOKUP('Startne liste'!A117,'Prijava i izvlačenje brojeva'!$C$2:$F$26,3,FALSE),"")</f>
        <v>Tomislav Vurnek</v>
      </c>
      <c r="B121" s="227"/>
      <c r="C121" s="227"/>
      <c r="D121" s="227"/>
      <c r="E121" s="229"/>
      <c r="F121" s="231"/>
    </row>
    <row r="122" spans="1:6" ht="15" customHeight="1">
      <c r="A122" s="227"/>
      <c r="B122" s="227"/>
      <c r="C122" s="227"/>
      <c r="D122" s="227"/>
      <c r="E122" s="229"/>
      <c r="F122" s="231"/>
    </row>
    <row r="123" spans="1:6" ht="15" customHeight="1">
      <c r="A123" s="222" t="s">
        <v>22</v>
      </c>
      <c r="B123" s="222" t="s">
        <v>23</v>
      </c>
      <c r="C123" s="222" t="s">
        <v>24</v>
      </c>
      <c r="D123" s="222" t="s">
        <v>25</v>
      </c>
      <c r="E123" s="222" t="s">
        <v>26</v>
      </c>
      <c r="F123" s="222" t="s">
        <v>27</v>
      </c>
    </row>
    <row r="124" spans="1:6" ht="15" customHeight="1">
      <c r="A124" s="222"/>
      <c r="B124" s="222"/>
      <c r="C124" s="222"/>
      <c r="D124" s="222"/>
      <c r="E124" s="222"/>
      <c r="F124" s="222"/>
    </row>
    <row r="125" spans="1:6" ht="15" customHeight="1">
      <c r="A125" s="223" t="s">
        <v>28</v>
      </c>
      <c r="B125" s="223"/>
      <c r="C125" s="223"/>
      <c r="D125" s="223"/>
      <c r="E125" s="223"/>
      <c r="F125" s="223"/>
    </row>
    <row r="126" spans="1:6" ht="15" customHeight="1">
      <c r="A126" s="223"/>
      <c r="B126" s="223"/>
      <c r="C126" s="223"/>
      <c r="D126" s="223"/>
      <c r="E126" s="223"/>
      <c r="F126" s="223"/>
    </row>
    <row r="127" spans="1:6" ht="15" customHeight="1">
      <c r="A127" s="223" t="s">
        <v>29</v>
      </c>
      <c r="B127" s="223"/>
      <c r="C127" s="223"/>
      <c r="D127" s="223"/>
      <c r="E127" s="223"/>
      <c r="F127" s="223"/>
    </row>
    <row r="128" spans="1:6" ht="15" customHeight="1">
      <c r="A128" s="223"/>
      <c r="B128" s="223"/>
      <c r="C128" s="223"/>
      <c r="D128" s="223"/>
      <c r="E128" s="223"/>
      <c r="F128" s="223"/>
    </row>
    <row r="129" spans="1:6" ht="15" customHeight="1">
      <c r="A129" s="223" t="s">
        <v>30</v>
      </c>
      <c r="B129" s="223"/>
      <c r="C129" s="223"/>
      <c r="D129" s="223"/>
      <c r="E129" s="223"/>
      <c r="F129" s="223"/>
    </row>
    <row r="130" spans="1:6" ht="15" customHeight="1">
      <c r="A130" s="223"/>
      <c r="B130" s="223"/>
      <c r="C130" s="223"/>
      <c r="D130" s="223"/>
      <c r="E130" s="223"/>
      <c r="F130" s="223"/>
    </row>
    <row r="131" spans="1:6" ht="15" customHeight="1">
      <c r="A131" s="223" t="s">
        <v>31</v>
      </c>
      <c r="B131" s="223"/>
      <c r="C131" s="223"/>
      <c r="D131" s="223"/>
      <c r="E131" s="223"/>
      <c r="F131" s="223"/>
    </row>
    <row r="132" spans="1:6" ht="15" customHeight="1">
      <c r="A132" s="223"/>
      <c r="B132" s="223"/>
      <c r="C132" s="223"/>
      <c r="D132" s="223"/>
      <c r="E132" s="223"/>
      <c r="F132" s="223"/>
    </row>
    <row r="133" spans="1:6" ht="15" customHeight="1">
      <c r="A133" s="223" t="s">
        <v>32</v>
      </c>
      <c r="B133" s="223"/>
      <c r="C133" s="223"/>
      <c r="D133" s="223"/>
      <c r="E133" s="223"/>
      <c r="F133" s="223"/>
    </row>
    <row r="134" spans="1:6" ht="15" customHeight="1">
      <c r="A134" s="223"/>
      <c r="B134" s="223"/>
      <c r="C134" s="223"/>
      <c r="D134" s="223"/>
      <c r="E134" s="223"/>
      <c r="F134" s="223"/>
    </row>
    <row r="135" spans="1:6" ht="15" customHeight="1">
      <c r="A135" s="223" t="s">
        <v>33</v>
      </c>
      <c r="B135" s="223"/>
      <c r="C135" s="223"/>
      <c r="D135" s="223"/>
      <c r="E135" s="223"/>
      <c r="F135" s="223"/>
    </row>
    <row r="136" spans="1:6" ht="15" customHeight="1">
      <c r="A136" s="223"/>
      <c r="B136" s="223"/>
      <c r="C136" s="223"/>
      <c r="D136" s="223"/>
      <c r="E136" s="223"/>
      <c r="F136" s="223"/>
    </row>
    <row r="137" spans="1:6" ht="15" customHeight="1">
      <c r="A137" s="223" t="s">
        <v>34</v>
      </c>
      <c r="B137" s="223"/>
      <c r="C137" s="223"/>
      <c r="D137" s="223"/>
      <c r="E137" s="223"/>
      <c r="F137" s="223"/>
    </row>
    <row r="138" spans="1:6" ht="15" customHeight="1">
      <c r="A138" s="223"/>
      <c r="B138" s="223"/>
      <c r="C138" s="223"/>
      <c r="D138" s="223"/>
      <c r="E138" s="223"/>
      <c r="F138" s="223"/>
    </row>
    <row r="139" spans="1:6" ht="15" customHeight="1">
      <c r="A139" s="223" t="s">
        <v>35</v>
      </c>
      <c r="B139" s="223"/>
      <c r="C139" s="223"/>
      <c r="D139" s="223"/>
      <c r="E139" s="223"/>
      <c r="F139" s="223"/>
    </row>
    <row r="140" spans="1:6" ht="15" customHeight="1">
      <c r="A140" s="223"/>
      <c r="B140" s="223"/>
      <c r="C140" s="223"/>
      <c r="D140" s="223"/>
      <c r="E140" s="223"/>
      <c r="F140" s="223"/>
    </row>
    <row r="141" spans="1:6" ht="15" customHeight="1">
      <c r="A141" s="223" t="s">
        <v>36</v>
      </c>
      <c r="B141" s="223"/>
      <c r="C141" s="223"/>
      <c r="D141" s="223"/>
      <c r="E141" s="223"/>
      <c r="F141" s="223"/>
    </row>
    <row r="142" spans="1:6" ht="15" customHeight="1">
      <c r="A142" s="223"/>
      <c r="B142" s="223"/>
      <c r="C142" s="223"/>
      <c r="D142" s="223"/>
      <c r="E142" s="223"/>
      <c r="F142" s="223"/>
    </row>
    <row r="143" spans="1:6" ht="15" customHeight="1">
      <c r="A143" s="223" t="s">
        <v>37</v>
      </c>
      <c r="B143" s="223"/>
      <c r="C143" s="223"/>
      <c r="D143" s="223"/>
      <c r="E143" s="223"/>
      <c r="F143" s="223"/>
    </row>
    <row r="144" spans="1:6" ht="15" customHeight="1">
      <c r="A144" s="223"/>
      <c r="B144" s="223"/>
      <c r="C144" s="223"/>
      <c r="D144" s="223"/>
      <c r="E144" s="223"/>
      <c r="F144" s="223"/>
    </row>
    <row r="145" spans="1:6" ht="15" customHeight="1">
      <c r="A145" s="223" t="s">
        <v>38</v>
      </c>
      <c r="B145" s="223"/>
      <c r="C145" s="223"/>
      <c r="D145" s="223"/>
      <c r="E145" s="223"/>
      <c r="F145" s="223"/>
    </row>
    <row r="146" spans="1:6" ht="15" customHeight="1">
      <c r="A146" s="223"/>
      <c r="B146" s="223"/>
      <c r="C146" s="223"/>
      <c r="D146" s="223"/>
      <c r="E146" s="223"/>
      <c r="F146" s="223"/>
    </row>
    <row r="147" spans="1:6" ht="15" customHeight="1">
      <c r="A147" s="223" t="s">
        <v>39</v>
      </c>
      <c r="B147" s="223"/>
      <c r="C147" s="223"/>
      <c r="D147" s="223"/>
      <c r="E147" s="223"/>
      <c r="F147" s="223"/>
    </row>
    <row r="148" spans="1:6" ht="15" customHeight="1">
      <c r="A148" s="223"/>
      <c r="B148" s="223"/>
      <c r="C148" s="223"/>
      <c r="D148" s="223"/>
      <c r="E148" s="223"/>
      <c r="F148" s="223"/>
    </row>
    <row r="149" spans="1:6" ht="15" customHeight="1">
      <c r="A149" s="223" t="s">
        <v>40</v>
      </c>
      <c r="B149" s="223"/>
      <c r="C149" s="223"/>
      <c r="D149" s="223"/>
      <c r="E149" s="223"/>
      <c r="F149" s="223"/>
    </row>
    <row r="150" spans="1:6" ht="15" customHeight="1">
      <c r="A150" s="223"/>
      <c r="B150" s="223"/>
      <c r="C150" s="223"/>
      <c r="D150" s="223"/>
      <c r="E150" s="223"/>
      <c r="F150" s="223"/>
    </row>
    <row r="151" spans="1:6" ht="15" customHeight="1">
      <c r="A151" s="223" t="s">
        <v>41</v>
      </c>
      <c r="B151" s="223"/>
      <c r="C151" s="223"/>
      <c r="D151" s="223"/>
      <c r="E151" s="223"/>
      <c r="F151" s="223"/>
    </row>
    <row r="152" spans="1:6" ht="15" customHeight="1">
      <c r="A152" s="223"/>
      <c r="B152" s="223"/>
      <c r="C152" s="223"/>
      <c r="D152" s="223"/>
      <c r="E152" s="223"/>
      <c r="F152" s="223"/>
    </row>
    <row r="153" spans="1:6" ht="15" customHeight="1">
      <c r="A153" s="223" t="s">
        <v>42</v>
      </c>
      <c r="B153" s="223"/>
      <c r="C153" s="223"/>
      <c r="D153" s="223"/>
      <c r="E153" s="223"/>
      <c r="F153" s="223"/>
    </row>
    <row r="154" spans="1:6" ht="15" customHeight="1">
      <c r="A154" s="223"/>
      <c r="B154" s="223"/>
      <c r="C154" s="223"/>
      <c r="D154" s="223"/>
      <c r="E154" s="223"/>
      <c r="F154" s="223"/>
    </row>
    <row r="155" spans="1:6" ht="15" customHeight="1">
      <c r="A155" s="223" t="s">
        <v>43</v>
      </c>
      <c r="B155" s="223"/>
      <c r="C155" s="223"/>
      <c r="D155" s="223"/>
      <c r="E155" s="223"/>
      <c r="F155" s="223"/>
    </row>
    <row r="156" spans="1:6" ht="15" customHeight="1">
      <c r="A156" s="223"/>
      <c r="B156" s="223"/>
      <c r="C156" s="223"/>
      <c r="D156" s="223"/>
      <c r="E156" s="223"/>
      <c r="F156" s="223"/>
    </row>
    <row r="157" spans="1:6" ht="15" customHeight="1">
      <c r="A157" s="223" t="s">
        <v>44</v>
      </c>
      <c r="B157" s="223"/>
      <c r="C157" s="223"/>
      <c r="D157" s="223"/>
      <c r="E157" s="223"/>
      <c r="F157" s="223"/>
    </row>
    <row r="158" spans="1:6" ht="15" customHeight="1">
      <c r="A158" s="223"/>
      <c r="B158" s="223"/>
      <c r="C158" s="223"/>
      <c r="D158" s="223"/>
      <c r="E158" s="223"/>
      <c r="F158" s="223"/>
    </row>
    <row r="159" spans="1:6" ht="15" customHeight="1">
      <c r="A159" s="223" t="s">
        <v>45</v>
      </c>
      <c r="B159" s="223"/>
      <c r="C159" s="223"/>
      <c r="D159" s="223"/>
      <c r="E159" s="223"/>
      <c r="F159" s="223"/>
    </row>
    <row r="160" spans="1:6" ht="15" customHeight="1">
      <c r="A160" s="223"/>
      <c r="B160" s="223"/>
      <c r="C160" s="223"/>
      <c r="D160" s="223"/>
      <c r="E160" s="223"/>
      <c r="F160" s="223"/>
    </row>
    <row r="161" spans="1:6" ht="15" customHeight="1">
      <c r="A161" s="223" t="s">
        <v>46</v>
      </c>
      <c r="B161" s="223"/>
      <c r="C161" s="223"/>
      <c r="D161" s="223"/>
      <c r="E161" s="223"/>
      <c r="F161" s="223"/>
    </row>
    <row r="162" spans="1:6" ht="15" customHeight="1">
      <c r="A162" s="223"/>
      <c r="B162" s="223"/>
      <c r="C162" s="223"/>
      <c r="D162" s="223"/>
      <c r="E162" s="223"/>
      <c r="F162" s="223"/>
    </row>
    <row r="163" spans="1:6" ht="15" customHeight="1">
      <c r="A163" s="223" t="s">
        <v>47</v>
      </c>
      <c r="B163" s="223"/>
      <c r="C163" s="223"/>
      <c r="D163" s="223"/>
      <c r="E163" s="223"/>
      <c r="F163" s="223"/>
    </row>
    <row r="164" spans="1:6" ht="15" customHeight="1">
      <c r="A164" s="223"/>
      <c r="B164" s="223"/>
      <c r="C164" s="223"/>
      <c r="D164" s="223"/>
      <c r="E164" s="223"/>
      <c r="F164" s="223"/>
    </row>
    <row r="166" ht="15" customHeight="1">
      <c r="E166" s="10" t="s">
        <v>18</v>
      </c>
    </row>
    <row r="167" spans="1:6" ht="15" customHeight="1">
      <c r="A167" s="224" t="str">
        <f>IF(ISTEXT('Organizacija natjecanja'!$F$2)=TRUE,'Organizacija natjecanja'!$F$2,"")</f>
        <v>KUP KARAS NOVSKA</v>
      </c>
      <c r="B167" s="224"/>
      <c r="C167" s="224"/>
      <c r="D167" s="224"/>
      <c r="E167" s="224"/>
      <c r="F167" s="224"/>
    </row>
    <row r="168" spans="1:6" ht="15" customHeight="1">
      <c r="A168" s="225" t="str">
        <f>IF(ISTEXT('Organizacija natjecanja'!$F$5)=TRUE,'Organizacija natjecanja'!$F$5,"")</f>
        <v>Novska, 16. - 18.4.2024</v>
      </c>
      <c r="B168" s="225"/>
      <c r="C168" s="225"/>
      <c r="D168" s="225"/>
      <c r="E168" s="225"/>
      <c r="F168" s="225"/>
    </row>
    <row r="169" spans="1:6" ht="15" customHeight="1">
      <c r="A169" s="12"/>
      <c r="B169" s="12"/>
      <c r="C169" s="12"/>
      <c r="D169" s="12"/>
      <c r="F169" s="12"/>
    </row>
    <row r="170" spans="1:6" ht="15" customHeight="1">
      <c r="A170" s="226" t="s">
        <v>19</v>
      </c>
      <c r="B170" s="226"/>
      <c r="C170" s="226"/>
      <c r="D170" s="226"/>
      <c r="E170" s="226"/>
      <c r="F170" s="226"/>
    </row>
    <row r="171" spans="1:6" ht="15" customHeight="1">
      <c r="A171" s="13"/>
      <c r="B171" s="13"/>
      <c r="C171" s="13"/>
      <c r="D171" s="13"/>
      <c r="E171" s="13"/>
      <c r="F171" s="13"/>
    </row>
    <row r="172" spans="1:6" ht="15" customHeight="1">
      <c r="A172" s="227" t="str">
        <f>IF(ISTEXT('Prijava i izvlačenje brojeva'!$C$5)=TRUE,'Prijava i izvlačenje brojeva'!$C$5,"")</f>
        <v>Križevci Križevci</v>
      </c>
      <c r="B172" s="227"/>
      <c r="C172" s="227"/>
      <c r="D172" s="227"/>
      <c r="E172" s="14" t="s">
        <v>20</v>
      </c>
      <c r="F172" s="14" t="s">
        <v>21</v>
      </c>
    </row>
    <row r="173" spans="1:6" ht="15" customHeight="1">
      <c r="A173" s="227"/>
      <c r="B173" s="227"/>
      <c r="C173" s="227"/>
      <c r="D173" s="227"/>
      <c r="E173" s="228">
        <f>IF(ISNUMBER('Prijava i izvlačenje brojeva'!$A$5)=TRUE,'Prijava i izvlačenje brojeva'!$A$5,"")</f>
        <v>4</v>
      </c>
      <c r="F173" s="230"/>
    </row>
    <row r="174" spans="1:6" ht="15" customHeight="1">
      <c r="A174" s="227" t="str">
        <f>IF(ISTEXT('Prijava i izvlačenje brojeva'!C5)=TRUE,VLOOKUP('Startne liste'!A172,'Prijava i izvlačenje brojeva'!$C$2:$F$26,2,FALSE),"")</f>
        <v>Petar Sinković</v>
      </c>
      <c r="B174" s="227"/>
      <c r="C174" s="227"/>
      <c r="D174" s="227"/>
      <c r="E174" s="229"/>
      <c r="F174" s="231"/>
    </row>
    <row r="175" spans="1:6" ht="15" customHeight="1">
      <c r="A175" s="227"/>
      <c r="B175" s="227"/>
      <c r="C175" s="227"/>
      <c r="D175" s="227"/>
      <c r="E175" s="229"/>
      <c r="F175" s="231"/>
    </row>
    <row r="176" spans="1:6" ht="15" customHeight="1">
      <c r="A176" s="227" t="str">
        <f>IF(ISTEXT('Prijava i izvlačenje brojeva'!C5)=TRUE,VLOOKUP('Startne liste'!A172,'Prijava i izvlačenje brojeva'!$C$2:$F$26,3,FALSE),"")</f>
        <v>Ivan Magdić</v>
      </c>
      <c r="B176" s="227"/>
      <c r="C176" s="227"/>
      <c r="D176" s="227"/>
      <c r="E176" s="229"/>
      <c r="F176" s="231"/>
    </row>
    <row r="177" spans="1:6" ht="15" customHeight="1">
      <c r="A177" s="227"/>
      <c r="B177" s="227"/>
      <c r="C177" s="227"/>
      <c r="D177" s="227"/>
      <c r="E177" s="229"/>
      <c r="F177" s="231"/>
    </row>
    <row r="178" spans="1:6" ht="15" customHeight="1">
      <c r="A178" s="222" t="s">
        <v>22</v>
      </c>
      <c r="B178" s="222" t="s">
        <v>23</v>
      </c>
      <c r="C178" s="222" t="s">
        <v>24</v>
      </c>
      <c r="D178" s="222" t="s">
        <v>25</v>
      </c>
      <c r="E178" s="222" t="s">
        <v>26</v>
      </c>
      <c r="F178" s="222" t="s">
        <v>27</v>
      </c>
    </row>
    <row r="179" spans="1:6" ht="15" customHeight="1">
      <c r="A179" s="222"/>
      <c r="B179" s="222"/>
      <c r="C179" s="222"/>
      <c r="D179" s="222"/>
      <c r="E179" s="222"/>
      <c r="F179" s="222"/>
    </row>
    <row r="180" spans="1:6" ht="15" customHeight="1">
      <c r="A180" s="223" t="s">
        <v>28</v>
      </c>
      <c r="B180" s="223"/>
      <c r="C180" s="223"/>
      <c r="D180" s="223"/>
      <c r="E180" s="223"/>
      <c r="F180" s="223"/>
    </row>
    <row r="181" spans="1:6" ht="15" customHeight="1">
      <c r="A181" s="223"/>
      <c r="B181" s="223"/>
      <c r="C181" s="223"/>
      <c r="D181" s="223"/>
      <c r="E181" s="223"/>
      <c r="F181" s="223"/>
    </row>
    <row r="182" spans="1:6" ht="15" customHeight="1">
      <c r="A182" s="223" t="s">
        <v>29</v>
      </c>
      <c r="B182" s="223"/>
      <c r="C182" s="223"/>
      <c r="D182" s="223"/>
      <c r="E182" s="223"/>
      <c r="F182" s="223"/>
    </row>
    <row r="183" spans="1:6" ht="15" customHeight="1">
      <c r="A183" s="223"/>
      <c r="B183" s="223"/>
      <c r="C183" s="223"/>
      <c r="D183" s="223"/>
      <c r="E183" s="223"/>
      <c r="F183" s="223"/>
    </row>
    <row r="184" spans="1:6" ht="15" customHeight="1">
      <c r="A184" s="223" t="s">
        <v>30</v>
      </c>
      <c r="B184" s="223"/>
      <c r="C184" s="223"/>
      <c r="D184" s="223"/>
      <c r="E184" s="223"/>
      <c r="F184" s="223"/>
    </row>
    <row r="185" spans="1:6" ht="15" customHeight="1">
      <c r="A185" s="223"/>
      <c r="B185" s="223"/>
      <c r="C185" s="223"/>
      <c r="D185" s="223"/>
      <c r="E185" s="223"/>
      <c r="F185" s="223"/>
    </row>
    <row r="186" spans="1:6" ht="15" customHeight="1">
      <c r="A186" s="223" t="s">
        <v>31</v>
      </c>
      <c r="B186" s="223"/>
      <c r="C186" s="223"/>
      <c r="D186" s="223"/>
      <c r="E186" s="223"/>
      <c r="F186" s="223"/>
    </row>
    <row r="187" spans="1:6" ht="15" customHeight="1">
      <c r="A187" s="223"/>
      <c r="B187" s="223"/>
      <c r="C187" s="223"/>
      <c r="D187" s="223"/>
      <c r="E187" s="223"/>
      <c r="F187" s="223"/>
    </row>
    <row r="188" spans="1:6" ht="15" customHeight="1">
      <c r="A188" s="223" t="s">
        <v>32</v>
      </c>
      <c r="B188" s="223"/>
      <c r="C188" s="223"/>
      <c r="D188" s="223"/>
      <c r="E188" s="223"/>
      <c r="F188" s="223"/>
    </row>
    <row r="189" spans="1:6" ht="15" customHeight="1">
      <c r="A189" s="223"/>
      <c r="B189" s="223"/>
      <c r="C189" s="223"/>
      <c r="D189" s="223"/>
      <c r="E189" s="223"/>
      <c r="F189" s="223"/>
    </row>
    <row r="190" spans="1:6" ht="15" customHeight="1">
      <c r="A190" s="223" t="s">
        <v>33</v>
      </c>
      <c r="B190" s="223"/>
      <c r="C190" s="223"/>
      <c r="D190" s="223"/>
      <c r="E190" s="223"/>
      <c r="F190" s="223"/>
    </row>
    <row r="191" spans="1:6" ht="15" customHeight="1">
      <c r="A191" s="223"/>
      <c r="B191" s="223"/>
      <c r="C191" s="223"/>
      <c r="D191" s="223"/>
      <c r="E191" s="223"/>
      <c r="F191" s="223"/>
    </row>
    <row r="192" spans="1:6" ht="15" customHeight="1">
      <c r="A192" s="223" t="s">
        <v>34</v>
      </c>
      <c r="B192" s="223"/>
      <c r="C192" s="223"/>
      <c r="D192" s="223"/>
      <c r="E192" s="223"/>
      <c r="F192" s="223"/>
    </row>
    <row r="193" spans="1:6" ht="15" customHeight="1">
      <c r="A193" s="223"/>
      <c r="B193" s="223"/>
      <c r="C193" s="223"/>
      <c r="D193" s="223"/>
      <c r="E193" s="223"/>
      <c r="F193" s="223"/>
    </row>
    <row r="194" spans="1:6" ht="15" customHeight="1">
      <c r="A194" s="223" t="s">
        <v>35</v>
      </c>
      <c r="B194" s="223"/>
      <c r="C194" s="223"/>
      <c r="D194" s="223"/>
      <c r="E194" s="223"/>
      <c r="F194" s="223"/>
    </row>
    <row r="195" spans="1:6" ht="15" customHeight="1">
      <c r="A195" s="223"/>
      <c r="B195" s="223"/>
      <c r="C195" s="223"/>
      <c r="D195" s="223"/>
      <c r="E195" s="223"/>
      <c r="F195" s="223"/>
    </row>
    <row r="196" spans="1:6" ht="15" customHeight="1">
      <c r="A196" s="223" t="s">
        <v>36</v>
      </c>
      <c r="B196" s="223"/>
      <c r="C196" s="223"/>
      <c r="D196" s="223"/>
      <c r="E196" s="223"/>
      <c r="F196" s="223"/>
    </row>
    <row r="197" spans="1:6" ht="15" customHeight="1">
      <c r="A197" s="223"/>
      <c r="B197" s="223"/>
      <c r="C197" s="223"/>
      <c r="D197" s="223"/>
      <c r="E197" s="223"/>
      <c r="F197" s="223"/>
    </row>
    <row r="198" spans="1:6" ht="15" customHeight="1">
      <c r="A198" s="223" t="s">
        <v>37</v>
      </c>
      <c r="B198" s="223"/>
      <c r="C198" s="223"/>
      <c r="D198" s="223"/>
      <c r="E198" s="223"/>
      <c r="F198" s="223"/>
    </row>
    <row r="199" spans="1:6" ht="15" customHeight="1">
      <c r="A199" s="223"/>
      <c r="B199" s="223"/>
      <c r="C199" s="223"/>
      <c r="D199" s="223"/>
      <c r="E199" s="223"/>
      <c r="F199" s="223"/>
    </row>
    <row r="200" spans="1:6" ht="15" customHeight="1">
      <c r="A200" s="223" t="s">
        <v>38</v>
      </c>
      <c r="B200" s="223"/>
      <c r="C200" s="223"/>
      <c r="D200" s="223"/>
      <c r="E200" s="223"/>
      <c r="F200" s="223"/>
    </row>
    <row r="201" spans="1:6" ht="15" customHeight="1">
      <c r="A201" s="223"/>
      <c r="B201" s="223"/>
      <c r="C201" s="223"/>
      <c r="D201" s="223"/>
      <c r="E201" s="223"/>
      <c r="F201" s="223"/>
    </row>
    <row r="202" spans="1:6" ht="15" customHeight="1">
      <c r="A202" s="223" t="s">
        <v>39</v>
      </c>
      <c r="B202" s="223"/>
      <c r="C202" s="223"/>
      <c r="D202" s="223"/>
      <c r="E202" s="223"/>
      <c r="F202" s="223"/>
    </row>
    <row r="203" spans="1:6" ht="15" customHeight="1">
      <c r="A203" s="223"/>
      <c r="B203" s="223"/>
      <c r="C203" s="223"/>
      <c r="D203" s="223"/>
      <c r="E203" s="223"/>
      <c r="F203" s="223"/>
    </row>
    <row r="204" spans="1:6" ht="15" customHeight="1">
      <c r="A204" s="223" t="s">
        <v>40</v>
      </c>
      <c r="B204" s="223"/>
      <c r="C204" s="223"/>
      <c r="D204" s="223"/>
      <c r="E204" s="223"/>
      <c r="F204" s="223"/>
    </row>
    <row r="205" spans="1:6" ht="15" customHeight="1">
      <c r="A205" s="223"/>
      <c r="B205" s="223"/>
      <c r="C205" s="223"/>
      <c r="D205" s="223"/>
      <c r="E205" s="223"/>
      <c r="F205" s="223"/>
    </row>
    <row r="206" spans="1:6" ht="15" customHeight="1">
      <c r="A206" s="223" t="s">
        <v>41</v>
      </c>
      <c r="B206" s="223"/>
      <c r="C206" s="223"/>
      <c r="D206" s="223"/>
      <c r="E206" s="223"/>
      <c r="F206" s="223"/>
    </row>
    <row r="207" spans="1:6" ht="15" customHeight="1">
      <c r="A207" s="223"/>
      <c r="B207" s="223"/>
      <c r="C207" s="223"/>
      <c r="D207" s="223"/>
      <c r="E207" s="223"/>
      <c r="F207" s="223"/>
    </row>
    <row r="208" spans="1:6" ht="15" customHeight="1">
      <c r="A208" s="223" t="s">
        <v>42</v>
      </c>
      <c r="B208" s="223"/>
      <c r="C208" s="223"/>
      <c r="D208" s="223"/>
      <c r="E208" s="223"/>
      <c r="F208" s="223"/>
    </row>
    <row r="209" spans="1:6" ht="15" customHeight="1">
      <c r="A209" s="223"/>
      <c r="B209" s="223"/>
      <c r="C209" s="223"/>
      <c r="D209" s="223"/>
      <c r="E209" s="223"/>
      <c r="F209" s="223"/>
    </row>
    <row r="210" spans="1:6" ht="15" customHeight="1">
      <c r="A210" s="223" t="s">
        <v>43</v>
      </c>
      <c r="B210" s="223"/>
      <c r="C210" s="223"/>
      <c r="D210" s="223"/>
      <c r="E210" s="223"/>
      <c r="F210" s="223"/>
    </row>
    <row r="211" spans="1:6" ht="15" customHeight="1">
      <c r="A211" s="223"/>
      <c r="B211" s="223"/>
      <c r="C211" s="223"/>
      <c r="D211" s="223"/>
      <c r="E211" s="223"/>
      <c r="F211" s="223"/>
    </row>
    <row r="212" spans="1:6" ht="15" customHeight="1">
      <c r="A212" s="223" t="s">
        <v>44</v>
      </c>
      <c r="B212" s="223"/>
      <c r="C212" s="223"/>
      <c r="D212" s="223"/>
      <c r="E212" s="223"/>
      <c r="F212" s="223"/>
    </row>
    <row r="213" spans="1:6" ht="15" customHeight="1">
      <c r="A213" s="223"/>
      <c r="B213" s="223"/>
      <c r="C213" s="223"/>
      <c r="D213" s="223"/>
      <c r="E213" s="223"/>
      <c r="F213" s="223"/>
    </row>
    <row r="214" spans="1:6" ht="15" customHeight="1">
      <c r="A214" s="223" t="s">
        <v>45</v>
      </c>
      <c r="B214" s="223"/>
      <c r="C214" s="223"/>
      <c r="D214" s="223"/>
      <c r="E214" s="223"/>
      <c r="F214" s="223"/>
    </row>
    <row r="215" spans="1:6" ht="15" customHeight="1">
      <c r="A215" s="223"/>
      <c r="B215" s="223"/>
      <c r="C215" s="223"/>
      <c r="D215" s="223"/>
      <c r="E215" s="223"/>
      <c r="F215" s="223"/>
    </row>
    <row r="216" spans="1:6" ht="15" customHeight="1">
      <c r="A216" s="223" t="s">
        <v>46</v>
      </c>
      <c r="B216" s="223"/>
      <c r="C216" s="223"/>
      <c r="D216" s="223"/>
      <c r="E216" s="223"/>
      <c r="F216" s="223"/>
    </row>
    <row r="217" spans="1:6" ht="15" customHeight="1">
      <c r="A217" s="223"/>
      <c r="B217" s="223"/>
      <c r="C217" s="223"/>
      <c r="D217" s="223"/>
      <c r="E217" s="223"/>
      <c r="F217" s="223"/>
    </row>
    <row r="218" spans="1:6" ht="15" customHeight="1">
      <c r="A218" s="223" t="s">
        <v>47</v>
      </c>
      <c r="B218" s="223"/>
      <c r="C218" s="223"/>
      <c r="D218" s="223"/>
      <c r="E218" s="223"/>
      <c r="F218" s="223"/>
    </row>
    <row r="219" spans="1:6" ht="15" customHeight="1">
      <c r="A219" s="223"/>
      <c r="B219" s="223"/>
      <c r="C219" s="223"/>
      <c r="D219" s="223"/>
      <c r="E219" s="223"/>
      <c r="F219" s="223"/>
    </row>
    <row r="221" ht="15" customHeight="1">
      <c r="E221" s="10" t="s">
        <v>18</v>
      </c>
    </row>
    <row r="222" spans="1:6" ht="15" customHeight="1">
      <c r="A222" s="224" t="str">
        <f>IF(ISTEXT('Organizacija natjecanja'!$F$2)=TRUE,'Organizacija natjecanja'!$F$2,"")</f>
        <v>KUP KARAS NOVSKA</v>
      </c>
      <c r="B222" s="224"/>
      <c r="C222" s="224"/>
      <c r="D222" s="224"/>
      <c r="E222" s="224"/>
      <c r="F222" s="224"/>
    </row>
    <row r="223" spans="1:6" ht="15" customHeight="1">
      <c r="A223" s="225" t="str">
        <f>IF(ISTEXT('Organizacija natjecanja'!$F$5)=TRUE,'Organizacija natjecanja'!$F$5,"")</f>
        <v>Novska, 16. - 18.4.2024</v>
      </c>
      <c r="B223" s="225"/>
      <c r="C223" s="225"/>
      <c r="D223" s="225"/>
      <c r="E223" s="225"/>
      <c r="F223" s="225"/>
    </row>
    <row r="224" spans="1:6" ht="15" customHeight="1">
      <c r="A224" s="12"/>
      <c r="B224" s="12"/>
      <c r="C224" s="12"/>
      <c r="D224" s="12"/>
      <c r="F224" s="12"/>
    </row>
    <row r="225" spans="1:6" ht="15" customHeight="1">
      <c r="A225" s="226" t="s">
        <v>19</v>
      </c>
      <c r="B225" s="226"/>
      <c r="C225" s="226"/>
      <c r="D225" s="226"/>
      <c r="E225" s="226"/>
      <c r="F225" s="226"/>
    </row>
    <row r="226" spans="1:6" ht="15" customHeight="1">
      <c r="A226" s="13"/>
      <c r="B226" s="13"/>
      <c r="C226" s="13"/>
      <c r="D226" s="13"/>
      <c r="E226" s="13"/>
      <c r="F226" s="13"/>
    </row>
    <row r="227" spans="1:6" ht="15" customHeight="1">
      <c r="A227" s="227" t="str">
        <f>IF(ISTEXT('Prijava i izvlačenje brojeva'!$C$6)=TRUE,'Prijava i izvlačenje brojeva'!$C$6,"")</f>
        <v>Šaran Eminovci</v>
      </c>
      <c r="B227" s="227"/>
      <c r="C227" s="227"/>
      <c r="D227" s="227"/>
      <c r="E227" s="14" t="s">
        <v>20</v>
      </c>
      <c r="F227" s="14" t="s">
        <v>21</v>
      </c>
    </row>
    <row r="228" spans="1:6" ht="15" customHeight="1">
      <c r="A228" s="227"/>
      <c r="B228" s="227"/>
      <c r="C228" s="227"/>
      <c r="D228" s="227"/>
      <c r="E228" s="228">
        <f>IF(ISNUMBER('Prijava i izvlačenje brojeva'!$A$6)=TRUE,'Prijava i izvlačenje brojeva'!$A$6,"")</f>
        <v>5</v>
      </c>
      <c r="F228" s="230"/>
    </row>
    <row r="229" spans="1:6" ht="15" customHeight="1">
      <c r="A229" s="227" t="str">
        <f>IF(ISTEXT('Prijava i izvlačenje brojeva'!C6)=TRUE,VLOOKUP('Startne liste'!A227,'Prijava i izvlačenje brojeva'!$C$2:$F$26,2,FALSE),"")</f>
        <v>Hrvoje Poljanac</v>
      </c>
      <c r="B229" s="227"/>
      <c r="C229" s="227"/>
      <c r="D229" s="227"/>
      <c r="E229" s="229"/>
      <c r="F229" s="231"/>
    </row>
    <row r="230" spans="1:6" ht="15" customHeight="1">
      <c r="A230" s="227"/>
      <c r="B230" s="227"/>
      <c r="C230" s="227"/>
      <c r="D230" s="227"/>
      <c r="E230" s="229"/>
      <c r="F230" s="231"/>
    </row>
    <row r="231" spans="1:6" ht="15" customHeight="1">
      <c r="A231" s="227" t="str">
        <f>IF(ISTEXT('Prijava i izvlačenje brojeva'!C6)=TRUE,VLOOKUP('Startne liste'!A227,'Prijava i izvlačenje brojeva'!$C$2:$F$26,3,FALSE),"")</f>
        <v>Josip Vernot</v>
      </c>
      <c r="B231" s="227"/>
      <c r="C231" s="227"/>
      <c r="D231" s="227"/>
      <c r="E231" s="229"/>
      <c r="F231" s="231"/>
    </row>
    <row r="232" spans="1:6" ht="15" customHeight="1">
      <c r="A232" s="227"/>
      <c r="B232" s="227"/>
      <c r="C232" s="227"/>
      <c r="D232" s="227"/>
      <c r="E232" s="229"/>
      <c r="F232" s="231"/>
    </row>
    <row r="233" spans="1:6" ht="15" customHeight="1">
      <c r="A233" s="222" t="s">
        <v>22</v>
      </c>
      <c r="B233" s="222" t="s">
        <v>23</v>
      </c>
      <c r="C233" s="222" t="s">
        <v>24</v>
      </c>
      <c r="D233" s="222" t="s">
        <v>25</v>
      </c>
      <c r="E233" s="222" t="s">
        <v>26</v>
      </c>
      <c r="F233" s="222" t="s">
        <v>27</v>
      </c>
    </row>
    <row r="234" spans="1:6" ht="15" customHeight="1">
      <c r="A234" s="222"/>
      <c r="B234" s="222"/>
      <c r="C234" s="222"/>
      <c r="D234" s="222"/>
      <c r="E234" s="222"/>
      <c r="F234" s="222"/>
    </row>
    <row r="235" spans="1:6" ht="15" customHeight="1">
      <c r="A235" s="223" t="s">
        <v>28</v>
      </c>
      <c r="B235" s="223"/>
      <c r="C235" s="223"/>
      <c r="D235" s="223"/>
      <c r="E235" s="223"/>
      <c r="F235" s="223"/>
    </row>
    <row r="236" spans="1:6" ht="15" customHeight="1">
      <c r="A236" s="223"/>
      <c r="B236" s="223"/>
      <c r="C236" s="223"/>
      <c r="D236" s="223"/>
      <c r="E236" s="223"/>
      <c r="F236" s="223"/>
    </row>
    <row r="237" spans="1:6" ht="15" customHeight="1">
      <c r="A237" s="223" t="s">
        <v>29</v>
      </c>
      <c r="B237" s="223"/>
      <c r="C237" s="223"/>
      <c r="D237" s="223"/>
      <c r="E237" s="223"/>
      <c r="F237" s="223"/>
    </row>
    <row r="238" spans="1:6" ht="15" customHeight="1">
      <c r="A238" s="223"/>
      <c r="B238" s="223"/>
      <c r="C238" s="223"/>
      <c r="D238" s="223"/>
      <c r="E238" s="223"/>
      <c r="F238" s="223"/>
    </row>
    <row r="239" spans="1:6" ht="15" customHeight="1">
      <c r="A239" s="223" t="s">
        <v>30</v>
      </c>
      <c r="B239" s="223"/>
      <c r="C239" s="223"/>
      <c r="D239" s="223"/>
      <c r="E239" s="223"/>
      <c r="F239" s="223"/>
    </row>
    <row r="240" spans="1:6" ht="15" customHeight="1">
      <c r="A240" s="223"/>
      <c r="B240" s="223"/>
      <c r="C240" s="223"/>
      <c r="D240" s="223"/>
      <c r="E240" s="223"/>
      <c r="F240" s="223"/>
    </row>
    <row r="241" spans="1:6" ht="15" customHeight="1">
      <c r="A241" s="223" t="s">
        <v>31</v>
      </c>
      <c r="B241" s="223"/>
      <c r="C241" s="223"/>
      <c r="D241" s="223"/>
      <c r="E241" s="223"/>
      <c r="F241" s="223"/>
    </row>
    <row r="242" spans="1:6" ht="15" customHeight="1">
      <c r="A242" s="223"/>
      <c r="B242" s="223"/>
      <c r="C242" s="223"/>
      <c r="D242" s="223"/>
      <c r="E242" s="223"/>
      <c r="F242" s="223"/>
    </row>
    <row r="243" spans="1:6" ht="15" customHeight="1">
      <c r="A243" s="223" t="s">
        <v>32</v>
      </c>
      <c r="B243" s="223"/>
      <c r="C243" s="223"/>
      <c r="D243" s="223"/>
      <c r="E243" s="223"/>
      <c r="F243" s="223"/>
    </row>
    <row r="244" spans="1:6" ht="15" customHeight="1">
      <c r="A244" s="223"/>
      <c r="B244" s="223"/>
      <c r="C244" s="223"/>
      <c r="D244" s="223"/>
      <c r="E244" s="223"/>
      <c r="F244" s="223"/>
    </row>
    <row r="245" spans="1:6" ht="15" customHeight="1">
      <c r="A245" s="223" t="s">
        <v>33</v>
      </c>
      <c r="B245" s="223"/>
      <c r="C245" s="223"/>
      <c r="D245" s="223"/>
      <c r="E245" s="223"/>
      <c r="F245" s="223"/>
    </row>
    <row r="246" spans="1:6" ht="15" customHeight="1">
      <c r="A246" s="223"/>
      <c r="B246" s="223"/>
      <c r="C246" s="223"/>
      <c r="D246" s="223"/>
      <c r="E246" s="223"/>
      <c r="F246" s="223"/>
    </row>
    <row r="247" spans="1:6" ht="15" customHeight="1">
      <c r="A247" s="223" t="s">
        <v>34</v>
      </c>
      <c r="B247" s="223"/>
      <c r="C247" s="223"/>
      <c r="D247" s="223"/>
      <c r="E247" s="223"/>
      <c r="F247" s="223"/>
    </row>
    <row r="248" spans="1:6" ht="15" customHeight="1">
      <c r="A248" s="223"/>
      <c r="B248" s="223"/>
      <c r="C248" s="223"/>
      <c r="D248" s="223"/>
      <c r="E248" s="223"/>
      <c r="F248" s="223"/>
    </row>
    <row r="249" spans="1:6" ht="15" customHeight="1">
      <c r="A249" s="223" t="s">
        <v>35</v>
      </c>
      <c r="B249" s="223"/>
      <c r="C249" s="223"/>
      <c r="D249" s="223"/>
      <c r="E249" s="223"/>
      <c r="F249" s="223"/>
    </row>
    <row r="250" spans="1:6" ht="15" customHeight="1">
      <c r="A250" s="223"/>
      <c r="B250" s="223"/>
      <c r="C250" s="223"/>
      <c r="D250" s="223"/>
      <c r="E250" s="223"/>
      <c r="F250" s="223"/>
    </row>
    <row r="251" spans="1:6" ht="15" customHeight="1">
      <c r="A251" s="223" t="s">
        <v>36</v>
      </c>
      <c r="B251" s="223"/>
      <c r="C251" s="223"/>
      <c r="D251" s="223"/>
      <c r="E251" s="223"/>
      <c r="F251" s="223"/>
    </row>
    <row r="252" spans="1:6" ht="15" customHeight="1">
      <c r="A252" s="223"/>
      <c r="B252" s="223"/>
      <c r="C252" s="223"/>
      <c r="D252" s="223"/>
      <c r="E252" s="223"/>
      <c r="F252" s="223"/>
    </row>
    <row r="253" spans="1:6" ht="15" customHeight="1">
      <c r="A253" s="223" t="s">
        <v>37</v>
      </c>
      <c r="B253" s="223"/>
      <c r="C253" s="223"/>
      <c r="D253" s="223"/>
      <c r="E253" s="223"/>
      <c r="F253" s="223"/>
    </row>
    <row r="254" spans="1:6" ht="15" customHeight="1">
      <c r="A254" s="223"/>
      <c r="B254" s="223"/>
      <c r="C254" s="223"/>
      <c r="D254" s="223"/>
      <c r="E254" s="223"/>
      <c r="F254" s="223"/>
    </row>
    <row r="255" spans="1:6" ht="15" customHeight="1">
      <c r="A255" s="223" t="s">
        <v>38</v>
      </c>
      <c r="B255" s="223"/>
      <c r="C255" s="223"/>
      <c r="D255" s="223"/>
      <c r="E255" s="223"/>
      <c r="F255" s="223"/>
    </row>
    <row r="256" spans="1:6" ht="15" customHeight="1">
      <c r="A256" s="223"/>
      <c r="B256" s="223"/>
      <c r="C256" s="223"/>
      <c r="D256" s="223"/>
      <c r="E256" s="223"/>
      <c r="F256" s="223"/>
    </row>
    <row r="257" spans="1:6" ht="15" customHeight="1">
      <c r="A257" s="223" t="s">
        <v>39</v>
      </c>
      <c r="B257" s="223"/>
      <c r="C257" s="223"/>
      <c r="D257" s="223"/>
      <c r="E257" s="223"/>
      <c r="F257" s="223"/>
    </row>
    <row r="258" spans="1:6" ht="15" customHeight="1">
      <c r="A258" s="223"/>
      <c r="B258" s="223"/>
      <c r="C258" s="223"/>
      <c r="D258" s="223"/>
      <c r="E258" s="223"/>
      <c r="F258" s="223"/>
    </row>
    <row r="259" spans="1:6" ht="15" customHeight="1">
      <c r="A259" s="223" t="s">
        <v>40</v>
      </c>
      <c r="B259" s="223"/>
      <c r="C259" s="223"/>
      <c r="D259" s="223"/>
      <c r="E259" s="223"/>
      <c r="F259" s="223"/>
    </row>
    <row r="260" spans="1:6" ht="15" customHeight="1">
      <c r="A260" s="223"/>
      <c r="B260" s="223"/>
      <c r="C260" s="223"/>
      <c r="D260" s="223"/>
      <c r="E260" s="223"/>
      <c r="F260" s="223"/>
    </row>
    <row r="261" spans="1:6" ht="15" customHeight="1">
      <c r="A261" s="223" t="s">
        <v>41</v>
      </c>
      <c r="B261" s="223"/>
      <c r="C261" s="223"/>
      <c r="D261" s="223"/>
      <c r="E261" s="223"/>
      <c r="F261" s="223"/>
    </row>
    <row r="262" spans="1:6" ht="15" customHeight="1">
      <c r="A262" s="223"/>
      <c r="B262" s="223"/>
      <c r="C262" s="223"/>
      <c r="D262" s="223"/>
      <c r="E262" s="223"/>
      <c r="F262" s="223"/>
    </row>
    <row r="263" spans="1:6" ht="15" customHeight="1">
      <c r="A263" s="223" t="s">
        <v>42</v>
      </c>
      <c r="B263" s="223"/>
      <c r="C263" s="223"/>
      <c r="D263" s="223"/>
      <c r="E263" s="223"/>
      <c r="F263" s="223"/>
    </row>
    <row r="264" spans="1:6" ht="15" customHeight="1">
      <c r="A264" s="223"/>
      <c r="B264" s="223"/>
      <c r="C264" s="223"/>
      <c r="D264" s="223"/>
      <c r="E264" s="223"/>
      <c r="F264" s="223"/>
    </row>
    <row r="265" spans="1:6" ht="15" customHeight="1">
      <c r="A265" s="223" t="s">
        <v>43</v>
      </c>
      <c r="B265" s="223"/>
      <c r="C265" s="223"/>
      <c r="D265" s="223"/>
      <c r="E265" s="223"/>
      <c r="F265" s="223"/>
    </row>
    <row r="266" spans="1:6" ht="15" customHeight="1">
      <c r="A266" s="223"/>
      <c r="B266" s="223"/>
      <c r="C266" s="223"/>
      <c r="D266" s="223"/>
      <c r="E266" s="223"/>
      <c r="F266" s="223"/>
    </row>
    <row r="267" spans="1:6" ht="15" customHeight="1">
      <c r="A267" s="223" t="s">
        <v>44</v>
      </c>
      <c r="B267" s="223"/>
      <c r="C267" s="223"/>
      <c r="D267" s="223"/>
      <c r="E267" s="223"/>
      <c r="F267" s="223"/>
    </row>
    <row r="268" spans="1:6" ht="15" customHeight="1">
      <c r="A268" s="223"/>
      <c r="B268" s="223"/>
      <c r="C268" s="223"/>
      <c r="D268" s="223"/>
      <c r="E268" s="223"/>
      <c r="F268" s="223"/>
    </row>
    <row r="269" spans="1:6" ht="15" customHeight="1">
      <c r="A269" s="223" t="s">
        <v>45</v>
      </c>
      <c r="B269" s="223"/>
      <c r="C269" s="223"/>
      <c r="D269" s="223"/>
      <c r="E269" s="223"/>
      <c r="F269" s="223"/>
    </row>
    <row r="270" spans="1:6" ht="15" customHeight="1">
      <c r="A270" s="223"/>
      <c r="B270" s="223"/>
      <c r="C270" s="223"/>
      <c r="D270" s="223"/>
      <c r="E270" s="223"/>
      <c r="F270" s="223"/>
    </row>
    <row r="271" spans="1:6" ht="15" customHeight="1">
      <c r="A271" s="223" t="s">
        <v>46</v>
      </c>
      <c r="B271" s="223"/>
      <c r="C271" s="223"/>
      <c r="D271" s="223"/>
      <c r="E271" s="223"/>
      <c r="F271" s="223"/>
    </row>
    <row r="272" spans="1:6" ht="15" customHeight="1">
      <c r="A272" s="223"/>
      <c r="B272" s="223"/>
      <c r="C272" s="223"/>
      <c r="D272" s="223"/>
      <c r="E272" s="223"/>
      <c r="F272" s="223"/>
    </row>
    <row r="273" spans="1:6" ht="15" customHeight="1">
      <c r="A273" s="223" t="s">
        <v>47</v>
      </c>
      <c r="B273" s="223"/>
      <c r="C273" s="223"/>
      <c r="D273" s="223"/>
      <c r="E273" s="223"/>
      <c r="F273" s="223"/>
    </row>
    <row r="274" spans="1:6" ht="15" customHeight="1">
      <c r="A274" s="223"/>
      <c r="B274" s="223"/>
      <c r="C274" s="223"/>
      <c r="D274" s="223"/>
      <c r="E274" s="223"/>
      <c r="F274" s="223"/>
    </row>
    <row r="276" ht="15" customHeight="1">
      <c r="E276" s="10" t="s">
        <v>18</v>
      </c>
    </row>
    <row r="277" spans="1:6" ht="15" customHeight="1">
      <c r="A277" s="224" t="str">
        <f>IF(ISTEXT('Organizacija natjecanja'!$F$2)=TRUE,'Organizacija natjecanja'!$F$2,"")</f>
        <v>KUP KARAS NOVSKA</v>
      </c>
      <c r="B277" s="224"/>
      <c r="C277" s="224"/>
      <c r="D277" s="224"/>
      <c r="E277" s="224"/>
      <c r="F277" s="224"/>
    </row>
    <row r="278" spans="1:6" ht="15" customHeight="1">
      <c r="A278" s="225" t="str">
        <f>IF(ISTEXT('Organizacija natjecanja'!$F$5)=TRUE,'Organizacija natjecanja'!$F$5,"")</f>
        <v>Novska, 16. - 18.4.2024</v>
      </c>
      <c r="B278" s="225"/>
      <c r="C278" s="225"/>
      <c r="D278" s="225"/>
      <c r="E278" s="225"/>
      <c r="F278" s="225"/>
    </row>
    <row r="279" spans="1:6" ht="15" customHeight="1">
      <c r="A279" s="12"/>
      <c r="B279" s="12"/>
      <c r="C279" s="12"/>
      <c r="D279" s="12"/>
      <c r="F279" s="12"/>
    </row>
    <row r="280" spans="1:6" ht="15" customHeight="1">
      <c r="A280" s="226" t="s">
        <v>19</v>
      </c>
      <c r="B280" s="226"/>
      <c r="C280" s="226"/>
      <c r="D280" s="226"/>
      <c r="E280" s="226"/>
      <c r="F280" s="226"/>
    </row>
    <row r="281" spans="1:6" ht="15" customHeight="1">
      <c r="A281" s="13"/>
      <c r="B281" s="13"/>
      <c r="C281" s="13"/>
      <c r="D281" s="13"/>
      <c r="E281" s="13"/>
      <c r="F281" s="13"/>
    </row>
    <row r="282" spans="1:6" ht="15" customHeight="1">
      <c r="A282" s="227" t="str">
        <f>IF(ISTEXT('Prijava i izvlačenje brojeva'!$C$7)=TRUE,'Prijava i izvlačenje brojeva'!$C$7,"")</f>
        <v>Bandar Bizovac</v>
      </c>
      <c r="B282" s="227"/>
      <c r="C282" s="227"/>
      <c r="D282" s="227"/>
      <c r="E282" s="14" t="s">
        <v>20</v>
      </c>
      <c r="F282" s="14" t="s">
        <v>21</v>
      </c>
    </row>
    <row r="283" spans="1:6" ht="15" customHeight="1">
      <c r="A283" s="227"/>
      <c r="B283" s="227"/>
      <c r="C283" s="227"/>
      <c r="D283" s="227"/>
      <c r="E283" s="228">
        <f>IF(ISNUMBER('Prijava i izvlačenje brojeva'!$A$7)=TRUE,'Prijava i izvlačenje brojeva'!$A$7,"")</f>
        <v>6</v>
      </c>
      <c r="F283" s="230"/>
    </row>
    <row r="284" spans="1:6" ht="15" customHeight="1">
      <c r="A284" s="227" t="str">
        <f>IF(ISTEXT('Prijava i izvlačenje brojeva'!C7)=TRUE,VLOOKUP('Startne liste'!A282,'Prijava i izvlačenje brojeva'!$C$2:$F$26,2,FALSE),"")</f>
        <v>Dino Mandić</v>
      </c>
      <c r="B284" s="227"/>
      <c r="C284" s="227"/>
      <c r="D284" s="227"/>
      <c r="E284" s="229"/>
      <c r="F284" s="231"/>
    </row>
    <row r="285" spans="1:6" ht="15" customHeight="1">
      <c r="A285" s="227"/>
      <c r="B285" s="227"/>
      <c r="C285" s="227"/>
      <c r="D285" s="227"/>
      <c r="E285" s="229"/>
      <c r="F285" s="231"/>
    </row>
    <row r="286" spans="1:6" ht="15" customHeight="1">
      <c r="A286" s="227" t="str">
        <f>IF(ISTEXT('Prijava i izvlačenje brojeva'!C7)=TRUE,VLOOKUP('Startne liste'!A282,'Prijava i izvlačenje brojeva'!$C$2:$F$26,3,FALSE),"")</f>
        <v>Alen Lešnjaković</v>
      </c>
      <c r="B286" s="227"/>
      <c r="C286" s="227"/>
      <c r="D286" s="227"/>
      <c r="E286" s="229"/>
      <c r="F286" s="231"/>
    </row>
    <row r="287" spans="1:6" ht="15" customHeight="1">
      <c r="A287" s="227"/>
      <c r="B287" s="227"/>
      <c r="C287" s="227"/>
      <c r="D287" s="227"/>
      <c r="E287" s="229"/>
      <c r="F287" s="231"/>
    </row>
    <row r="288" spans="1:6" ht="15" customHeight="1">
      <c r="A288" s="222" t="s">
        <v>22</v>
      </c>
      <c r="B288" s="222" t="s">
        <v>23</v>
      </c>
      <c r="C288" s="222" t="s">
        <v>24</v>
      </c>
      <c r="D288" s="222" t="s">
        <v>25</v>
      </c>
      <c r="E288" s="222" t="s">
        <v>26</v>
      </c>
      <c r="F288" s="222" t="s">
        <v>27</v>
      </c>
    </row>
    <row r="289" spans="1:6" ht="15" customHeight="1">
      <c r="A289" s="222"/>
      <c r="B289" s="222"/>
      <c r="C289" s="222"/>
      <c r="D289" s="222"/>
      <c r="E289" s="222"/>
      <c r="F289" s="222"/>
    </row>
    <row r="290" spans="1:6" ht="15" customHeight="1">
      <c r="A290" s="223" t="s">
        <v>28</v>
      </c>
      <c r="B290" s="223"/>
      <c r="C290" s="223"/>
      <c r="D290" s="223"/>
      <c r="E290" s="223"/>
      <c r="F290" s="223"/>
    </row>
    <row r="291" spans="1:6" ht="15" customHeight="1">
      <c r="A291" s="223"/>
      <c r="B291" s="223"/>
      <c r="C291" s="223"/>
      <c r="D291" s="223"/>
      <c r="E291" s="223"/>
      <c r="F291" s="223"/>
    </row>
    <row r="292" spans="1:6" ht="15" customHeight="1">
      <c r="A292" s="223" t="s">
        <v>29</v>
      </c>
      <c r="B292" s="223"/>
      <c r="C292" s="223"/>
      <c r="D292" s="223"/>
      <c r="E292" s="223"/>
      <c r="F292" s="223"/>
    </row>
    <row r="293" spans="1:6" ht="15" customHeight="1">
      <c r="A293" s="223"/>
      <c r="B293" s="223"/>
      <c r="C293" s="223"/>
      <c r="D293" s="223"/>
      <c r="E293" s="223"/>
      <c r="F293" s="223"/>
    </row>
    <row r="294" spans="1:6" ht="15" customHeight="1">
      <c r="A294" s="223" t="s">
        <v>30</v>
      </c>
      <c r="B294" s="223"/>
      <c r="C294" s="223"/>
      <c r="D294" s="223"/>
      <c r="E294" s="223"/>
      <c r="F294" s="223"/>
    </row>
    <row r="295" spans="1:6" ht="15" customHeight="1">
      <c r="A295" s="223"/>
      <c r="B295" s="223"/>
      <c r="C295" s="223"/>
      <c r="D295" s="223"/>
      <c r="E295" s="223"/>
      <c r="F295" s="223"/>
    </row>
    <row r="296" spans="1:6" ht="15" customHeight="1">
      <c r="A296" s="223" t="s">
        <v>31</v>
      </c>
      <c r="B296" s="223"/>
      <c r="C296" s="223"/>
      <c r="D296" s="223"/>
      <c r="E296" s="223"/>
      <c r="F296" s="223"/>
    </row>
    <row r="297" spans="1:6" ht="15" customHeight="1">
      <c r="A297" s="223"/>
      <c r="B297" s="223"/>
      <c r="C297" s="223"/>
      <c r="D297" s="223"/>
      <c r="E297" s="223"/>
      <c r="F297" s="223"/>
    </row>
    <row r="298" spans="1:6" ht="15" customHeight="1">
      <c r="A298" s="223" t="s">
        <v>32</v>
      </c>
      <c r="B298" s="223"/>
      <c r="C298" s="223"/>
      <c r="D298" s="223"/>
      <c r="E298" s="223"/>
      <c r="F298" s="223"/>
    </row>
    <row r="299" spans="1:6" ht="15" customHeight="1">
      <c r="A299" s="223"/>
      <c r="B299" s="223"/>
      <c r="C299" s="223"/>
      <c r="D299" s="223"/>
      <c r="E299" s="223"/>
      <c r="F299" s="223"/>
    </row>
    <row r="300" spans="1:6" ht="15" customHeight="1">
      <c r="A300" s="223" t="s">
        <v>33</v>
      </c>
      <c r="B300" s="223"/>
      <c r="C300" s="223"/>
      <c r="D300" s="223"/>
      <c r="E300" s="223"/>
      <c r="F300" s="223"/>
    </row>
    <row r="301" spans="1:6" ht="15" customHeight="1">
      <c r="A301" s="223"/>
      <c r="B301" s="223"/>
      <c r="C301" s="223"/>
      <c r="D301" s="223"/>
      <c r="E301" s="223"/>
      <c r="F301" s="223"/>
    </row>
    <row r="302" spans="1:6" ht="15" customHeight="1">
      <c r="A302" s="223" t="s">
        <v>34</v>
      </c>
      <c r="B302" s="223"/>
      <c r="C302" s="223"/>
      <c r="D302" s="223"/>
      <c r="E302" s="223"/>
      <c r="F302" s="223"/>
    </row>
    <row r="303" spans="1:6" ht="15" customHeight="1">
      <c r="A303" s="223"/>
      <c r="B303" s="223"/>
      <c r="C303" s="223"/>
      <c r="D303" s="223"/>
      <c r="E303" s="223"/>
      <c r="F303" s="223"/>
    </row>
    <row r="304" spans="1:6" ht="15" customHeight="1">
      <c r="A304" s="223" t="s">
        <v>35</v>
      </c>
      <c r="B304" s="223"/>
      <c r="C304" s="223"/>
      <c r="D304" s="223"/>
      <c r="E304" s="223"/>
      <c r="F304" s="223"/>
    </row>
    <row r="305" spans="1:6" ht="15" customHeight="1">
      <c r="A305" s="223"/>
      <c r="B305" s="223"/>
      <c r="C305" s="223"/>
      <c r="D305" s="223"/>
      <c r="E305" s="223"/>
      <c r="F305" s="223"/>
    </row>
    <row r="306" spans="1:6" ht="15" customHeight="1">
      <c r="A306" s="223" t="s">
        <v>36</v>
      </c>
      <c r="B306" s="223"/>
      <c r="C306" s="223"/>
      <c r="D306" s="223"/>
      <c r="E306" s="223"/>
      <c r="F306" s="223"/>
    </row>
    <row r="307" spans="1:6" ht="15" customHeight="1">
      <c r="A307" s="223"/>
      <c r="B307" s="223"/>
      <c r="C307" s="223"/>
      <c r="D307" s="223"/>
      <c r="E307" s="223"/>
      <c r="F307" s="223"/>
    </row>
    <row r="308" spans="1:6" ht="15" customHeight="1">
      <c r="A308" s="223" t="s">
        <v>37</v>
      </c>
      <c r="B308" s="223"/>
      <c r="C308" s="223"/>
      <c r="D308" s="223"/>
      <c r="E308" s="223"/>
      <c r="F308" s="223"/>
    </row>
    <row r="309" spans="1:6" ht="15" customHeight="1">
      <c r="A309" s="223"/>
      <c r="B309" s="223"/>
      <c r="C309" s="223"/>
      <c r="D309" s="223"/>
      <c r="E309" s="223"/>
      <c r="F309" s="223"/>
    </row>
    <row r="310" spans="1:6" ht="15" customHeight="1">
      <c r="A310" s="223" t="s">
        <v>38</v>
      </c>
      <c r="B310" s="223"/>
      <c r="C310" s="223"/>
      <c r="D310" s="223"/>
      <c r="E310" s="223"/>
      <c r="F310" s="223"/>
    </row>
    <row r="311" spans="1:6" ht="15" customHeight="1">
      <c r="A311" s="223"/>
      <c r="B311" s="223"/>
      <c r="C311" s="223"/>
      <c r="D311" s="223"/>
      <c r="E311" s="223"/>
      <c r="F311" s="223"/>
    </row>
    <row r="312" spans="1:6" ht="15" customHeight="1">
      <c r="A312" s="223" t="s">
        <v>39</v>
      </c>
      <c r="B312" s="223"/>
      <c r="C312" s="223"/>
      <c r="D312" s="223"/>
      <c r="E312" s="223"/>
      <c r="F312" s="223"/>
    </row>
    <row r="313" spans="1:6" ht="15" customHeight="1">
      <c r="A313" s="223"/>
      <c r="B313" s="223"/>
      <c r="C313" s="223"/>
      <c r="D313" s="223"/>
      <c r="E313" s="223"/>
      <c r="F313" s="223"/>
    </row>
    <row r="314" spans="1:6" ht="15" customHeight="1">
      <c r="A314" s="223" t="s">
        <v>40</v>
      </c>
      <c r="B314" s="223"/>
      <c r="C314" s="223"/>
      <c r="D314" s="223"/>
      <c r="E314" s="223"/>
      <c r="F314" s="223"/>
    </row>
    <row r="315" spans="1:6" ht="15" customHeight="1">
      <c r="A315" s="223"/>
      <c r="B315" s="223"/>
      <c r="C315" s="223"/>
      <c r="D315" s="223"/>
      <c r="E315" s="223"/>
      <c r="F315" s="223"/>
    </row>
    <row r="316" spans="1:6" ht="15" customHeight="1">
      <c r="A316" s="223" t="s">
        <v>41</v>
      </c>
      <c r="B316" s="223"/>
      <c r="C316" s="223"/>
      <c r="D316" s="223"/>
      <c r="E316" s="223"/>
      <c r="F316" s="223"/>
    </row>
    <row r="317" spans="1:6" ht="15" customHeight="1">
      <c r="A317" s="223"/>
      <c r="B317" s="223"/>
      <c r="C317" s="223"/>
      <c r="D317" s="223"/>
      <c r="E317" s="223"/>
      <c r="F317" s="223"/>
    </row>
    <row r="318" spans="1:6" ht="15" customHeight="1">
      <c r="A318" s="223" t="s">
        <v>42</v>
      </c>
      <c r="B318" s="223"/>
      <c r="C318" s="223"/>
      <c r="D318" s="223"/>
      <c r="E318" s="223"/>
      <c r="F318" s="223"/>
    </row>
    <row r="319" spans="1:6" ht="15" customHeight="1">
      <c r="A319" s="223"/>
      <c r="B319" s="223"/>
      <c r="C319" s="223"/>
      <c r="D319" s="223"/>
      <c r="E319" s="223"/>
      <c r="F319" s="223"/>
    </row>
    <row r="320" spans="1:6" ht="15" customHeight="1">
      <c r="A320" s="223" t="s">
        <v>43</v>
      </c>
      <c r="B320" s="223"/>
      <c r="C320" s="223"/>
      <c r="D320" s="223"/>
      <c r="E320" s="223"/>
      <c r="F320" s="223"/>
    </row>
    <row r="321" spans="1:6" ht="15" customHeight="1">
      <c r="A321" s="223"/>
      <c r="B321" s="223"/>
      <c r="C321" s="223"/>
      <c r="D321" s="223"/>
      <c r="E321" s="223"/>
      <c r="F321" s="223"/>
    </row>
    <row r="322" spans="1:6" ht="15" customHeight="1">
      <c r="A322" s="223" t="s">
        <v>44</v>
      </c>
      <c r="B322" s="223"/>
      <c r="C322" s="223"/>
      <c r="D322" s="223"/>
      <c r="E322" s="223"/>
      <c r="F322" s="223"/>
    </row>
    <row r="323" spans="1:6" ht="15" customHeight="1">
      <c r="A323" s="223"/>
      <c r="B323" s="223"/>
      <c r="C323" s="223"/>
      <c r="D323" s="223"/>
      <c r="E323" s="223"/>
      <c r="F323" s="223"/>
    </row>
    <row r="324" spans="1:6" ht="15" customHeight="1">
      <c r="A324" s="223" t="s">
        <v>45</v>
      </c>
      <c r="B324" s="223"/>
      <c r="C324" s="223"/>
      <c r="D324" s="223"/>
      <c r="E324" s="223"/>
      <c r="F324" s="223"/>
    </row>
    <row r="325" spans="1:6" ht="15" customHeight="1">
      <c r="A325" s="223"/>
      <c r="B325" s="223"/>
      <c r="C325" s="223"/>
      <c r="D325" s="223"/>
      <c r="E325" s="223"/>
      <c r="F325" s="223"/>
    </row>
    <row r="326" spans="1:6" ht="15" customHeight="1">
      <c r="A326" s="223" t="s">
        <v>46</v>
      </c>
      <c r="B326" s="223"/>
      <c r="C326" s="223"/>
      <c r="D326" s="223"/>
      <c r="E326" s="223"/>
      <c r="F326" s="223"/>
    </row>
    <row r="327" spans="1:6" ht="15" customHeight="1">
      <c r="A327" s="223"/>
      <c r="B327" s="223"/>
      <c r="C327" s="223"/>
      <c r="D327" s="223"/>
      <c r="E327" s="223"/>
      <c r="F327" s="223"/>
    </row>
    <row r="328" spans="1:6" ht="15" customHeight="1">
      <c r="A328" s="223" t="s">
        <v>47</v>
      </c>
      <c r="B328" s="223"/>
      <c r="C328" s="223"/>
      <c r="D328" s="223"/>
      <c r="E328" s="223"/>
      <c r="F328" s="223"/>
    </row>
    <row r="329" spans="1:6" ht="15" customHeight="1">
      <c r="A329" s="223"/>
      <c r="B329" s="223"/>
      <c r="C329" s="223"/>
      <c r="D329" s="223"/>
      <c r="E329" s="223"/>
      <c r="F329" s="223"/>
    </row>
    <row r="331" ht="15" customHeight="1">
      <c r="E331" s="10" t="s">
        <v>18</v>
      </c>
    </row>
    <row r="332" spans="1:6" ht="15" customHeight="1">
      <c r="A332" s="224" t="str">
        <f>IF(ISTEXT('Organizacija natjecanja'!$F$2)=TRUE,'Organizacija natjecanja'!$F$2,"")</f>
        <v>KUP KARAS NOVSKA</v>
      </c>
      <c r="B332" s="224"/>
      <c r="C332" s="224"/>
      <c r="D332" s="224"/>
      <c r="E332" s="224"/>
      <c r="F332" s="224"/>
    </row>
    <row r="333" spans="1:6" ht="15" customHeight="1">
      <c r="A333" s="225" t="str">
        <f>IF(ISTEXT('Organizacija natjecanja'!$F$5)=TRUE,'Organizacija natjecanja'!$F$5,"")</f>
        <v>Novska, 16. - 18.4.2024</v>
      </c>
      <c r="B333" s="225"/>
      <c r="C333" s="225"/>
      <c r="D333" s="225"/>
      <c r="E333" s="225"/>
      <c r="F333" s="225"/>
    </row>
    <row r="334" spans="1:6" ht="15" customHeight="1">
      <c r="A334" s="12"/>
      <c r="B334" s="12"/>
      <c r="C334" s="12"/>
      <c r="D334" s="12"/>
      <c r="F334" s="12"/>
    </row>
    <row r="335" spans="1:6" ht="15" customHeight="1">
      <c r="A335" s="226" t="s">
        <v>19</v>
      </c>
      <c r="B335" s="226"/>
      <c r="C335" s="226"/>
      <c r="D335" s="226"/>
      <c r="E335" s="226"/>
      <c r="F335" s="226"/>
    </row>
    <row r="336" spans="1:6" ht="15" customHeight="1">
      <c r="A336" s="13"/>
      <c r="B336" s="13"/>
      <c r="C336" s="13"/>
      <c r="D336" s="13"/>
      <c r="E336" s="13"/>
      <c r="F336" s="13"/>
    </row>
    <row r="337" spans="1:6" ht="15" customHeight="1">
      <c r="A337" s="227" t="str">
        <f>IF(ISTEXT('Prijava i izvlačenje brojeva'!$C$8)=TRUE,'Prijava i izvlačenje brojeva'!$C$8,"")</f>
        <v>Slavonac Jakšić</v>
      </c>
      <c r="B337" s="227"/>
      <c r="C337" s="227"/>
      <c r="D337" s="227"/>
      <c r="E337" s="14" t="s">
        <v>20</v>
      </c>
      <c r="F337" s="14" t="s">
        <v>21</v>
      </c>
    </row>
    <row r="338" spans="1:6" ht="15" customHeight="1">
      <c r="A338" s="227"/>
      <c r="B338" s="227"/>
      <c r="C338" s="227"/>
      <c r="D338" s="227"/>
      <c r="E338" s="228">
        <f>IF(ISNUMBER('Prijava i izvlačenje brojeva'!$A$8)=TRUE,'Prijava i izvlačenje brojeva'!$A$8,"")</f>
        <v>7</v>
      </c>
      <c r="F338" s="230"/>
    </row>
    <row r="339" spans="1:6" ht="15" customHeight="1">
      <c r="A339" s="227" t="str">
        <f>IF(ISTEXT('Prijava i izvlačenje brojeva'!C8)=TRUE,VLOOKUP('Startne liste'!A337,'Prijava i izvlačenje brojeva'!$C$2:$F$26,2,FALSE),"")</f>
        <v>Ivan Malčić</v>
      </c>
      <c r="B339" s="227"/>
      <c r="C339" s="227"/>
      <c r="D339" s="227"/>
      <c r="E339" s="229"/>
      <c r="F339" s="231"/>
    </row>
    <row r="340" spans="1:6" ht="15" customHeight="1">
      <c r="A340" s="227"/>
      <c r="B340" s="227"/>
      <c r="C340" s="227"/>
      <c r="D340" s="227"/>
      <c r="E340" s="229"/>
      <c r="F340" s="231"/>
    </row>
    <row r="341" spans="1:6" ht="15" customHeight="1">
      <c r="A341" s="227" t="str">
        <f>IF(ISTEXT('Prijava i izvlačenje brojeva'!C8)=TRUE,VLOOKUP('Startne liste'!A337,'Prijava i izvlačenje brojeva'!$C$2:$F$26,3,FALSE),"")</f>
        <v>Ivan Ganić</v>
      </c>
      <c r="B341" s="227"/>
      <c r="C341" s="227"/>
      <c r="D341" s="227"/>
      <c r="E341" s="229"/>
      <c r="F341" s="231"/>
    </row>
    <row r="342" spans="1:6" ht="15" customHeight="1">
      <c r="A342" s="227"/>
      <c r="B342" s="227"/>
      <c r="C342" s="227"/>
      <c r="D342" s="227"/>
      <c r="E342" s="229"/>
      <c r="F342" s="231"/>
    </row>
    <row r="343" spans="1:6" ht="15" customHeight="1">
      <c r="A343" s="222" t="s">
        <v>22</v>
      </c>
      <c r="B343" s="222" t="s">
        <v>23</v>
      </c>
      <c r="C343" s="222" t="s">
        <v>24</v>
      </c>
      <c r="D343" s="222" t="s">
        <v>25</v>
      </c>
      <c r="E343" s="222" t="s">
        <v>26</v>
      </c>
      <c r="F343" s="222" t="s">
        <v>27</v>
      </c>
    </row>
    <row r="344" spans="1:6" ht="15" customHeight="1">
      <c r="A344" s="222"/>
      <c r="B344" s="222"/>
      <c r="C344" s="222"/>
      <c r="D344" s="222"/>
      <c r="E344" s="222"/>
      <c r="F344" s="222"/>
    </row>
    <row r="345" spans="1:6" ht="15" customHeight="1">
      <c r="A345" s="223" t="s">
        <v>28</v>
      </c>
      <c r="B345" s="223"/>
      <c r="C345" s="223"/>
      <c r="D345" s="223"/>
      <c r="E345" s="223"/>
      <c r="F345" s="223"/>
    </row>
    <row r="346" spans="1:6" ht="15" customHeight="1">
      <c r="A346" s="223"/>
      <c r="B346" s="223"/>
      <c r="C346" s="223"/>
      <c r="D346" s="223"/>
      <c r="E346" s="223"/>
      <c r="F346" s="223"/>
    </row>
    <row r="347" spans="1:6" ht="15" customHeight="1">
      <c r="A347" s="223" t="s">
        <v>29</v>
      </c>
      <c r="B347" s="223"/>
      <c r="C347" s="223"/>
      <c r="D347" s="223"/>
      <c r="E347" s="223"/>
      <c r="F347" s="223"/>
    </row>
    <row r="348" spans="1:6" ht="15" customHeight="1">
      <c r="A348" s="223"/>
      <c r="B348" s="223"/>
      <c r="C348" s="223"/>
      <c r="D348" s="223"/>
      <c r="E348" s="223"/>
      <c r="F348" s="223"/>
    </row>
    <row r="349" spans="1:6" ht="15" customHeight="1">
      <c r="A349" s="223" t="s">
        <v>30</v>
      </c>
      <c r="B349" s="223"/>
      <c r="C349" s="223"/>
      <c r="D349" s="223"/>
      <c r="E349" s="223"/>
      <c r="F349" s="223"/>
    </row>
    <row r="350" spans="1:6" ht="15" customHeight="1">
      <c r="A350" s="223"/>
      <c r="B350" s="223"/>
      <c r="C350" s="223"/>
      <c r="D350" s="223"/>
      <c r="E350" s="223"/>
      <c r="F350" s="223"/>
    </row>
    <row r="351" spans="1:6" ht="15" customHeight="1">
      <c r="A351" s="223" t="s">
        <v>31</v>
      </c>
      <c r="B351" s="223"/>
      <c r="C351" s="223"/>
      <c r="D351" s="223"/>
      <c r="E351" s="223"/>
      <c r="F351" s="223"/>
    </row>
    <row r="352" spans="1:6" ht="15" customHeight="1">
      <c r="A352" s="223"/>
      <c r="B352" s="223"/>
      <c r="C352" s="223"/>
      <c r="D352" s="223"/>
      <c r="E352" s="223"/>
      <c r="F352" s="223"/>
    </row>
    <row r="353" spans="1:6" ht="15" customHeight="1">
      <c r="A353" s="223" t="s">
        <v>32</v>
      </c>
      <c r="B353" s="223"/>
      <c r="C353" s="223"/>
      <c r="D353" s="223"/>
      <c r="E353" s="223"/>
      <c r="F353" s="223"/>
    </row>
    <row r="354" spans="1:6" ht="15" customHeight="1">
      <c r="A354" s="223"/>
      <c r="B354" s="223"/>
      <c r="C354" s="223"/>
      <c r="D354" s="223"/>
      <c r="E354" s="223"/>
      <c r="F354" s="223"/>
    </row>
    <row r="355" spans="1:6" ht="15" customHeight="1">
      <c r="A355" s="223" t="s">
        <v>33</v>
      </c>
      <c r="B355" s="223"/>
      <c r="C355" s="223"/>
      <c r="D355" s="223"/>
      <c r="E355" s="223"/>
      <c r="F355" s="223"/>
    </row>
    <row r="356" spans="1:6" ht="15" customHeight="1">
      <c r="A356" s="223"/>
      <c r="B356" s="223"/>
      <c r="C356" s="223"/>
      <c r="D356" s="223"/>
      <c r="E356" s="223"/>
      <c r="F356" s="223"/>
    </row>
    <row r="357" spans="1:6" ht="15" customHeight="1">
      <c r="A357" s="223" t="s">
        <v>34</v>
      </c>
      <c r="B357" s="223"/>
      <c r="C357" s="223"/>
      <c r="D357" s="223"/>
      <c r="E357" s="223"/>
      <c r="F357" s="223"/>
    </row>
    <row r="358" spans="1:6" ht="15" customHeight="1">
      <c r="A358" s="223"/>
      <c r="B358" s="223"/>
      <c r="C358" s="223"/>
      <c r="D358" s="223"/>
      <c r="E358" s="223"/>
      <c r="F358" s="223"/>
    </row>
    <row r="359" spans="1:6" ht="15" customHeight="1">
      <c r="A359" s="223" t="s">
        <v>35</v>
      </c>
      <c r="B359" s="223"/>
      <c r="C359" s="223"/>
      <c r="D359" s="223"/>
      <c r="E359" s="223"/>
      <c r="F359" s="223"/>
    </row>
    <row r="360" spans="1:6" ht="15" customHeight="1">
      <c r="A360" s="223"/>
      <c r="B360" s="223"/>
      <c r="C360" s="223"/>
      <c r="D360" s="223"/>
      <c r="E360" s="223"/>
      <c r="F360" s="223"/>
    </row>
    <row r="361" spans="1:6" ht="15" customHeight="1">
      <c r="A361" s="223" t="s">
        <v>36</v>
      </c>
      <c r="B361" s="223"/>
      <c r="C361" s="223"/>
      <c r="D361" s="223"/>
      <c r="E361" s="223"/>
      <c r="F361" s="223"/>
    </row>
    <row r="362" spans="1:6" ht="15" customHeight="1">
      <c r="A362" s="223"/>
      <c r="B362" s="223"/>
      <c r="C362" s="223"/>
      <c r="D362" s="223"/>
      <c r="E362" s="223"/>
      <c r="F362" s="223"/>
    </row>
    <row r="363" spans="1:6" ht="15" customHeight="1">
      <c r="A363" s="223" t="s">
        <v>37</v>
      </c>
      <c r="B363" s="223"/>
      <c r="C363" s="223"/>
      <c r="D363" s="223"/>
      <c r="E363" s="223"/>
      <c r="F363" s="223"/>
    </row>
    <row r="364" spans="1:6" ht="15" customHeight="1">
      <c r="A364" s="223"/>
      <c r="B364" s="223"/>
      <c r="C364" s="223"/>
      <c r="D364" s="223"/>
      <c r="E364" s="223"/>
      <c r="F364" s="223"/>
    </row>
    <row r="365" spans="1:6" ht="15" customHeight="1">
      <c r="A365" s="223" t="s">
        <v>38</v>
      </c>
      <c r="B365" s="223"/>
      <c r="C365" s="223"/>
      <c r="D365" s="223"/>
      <c r="E365" s="223"/>
      <c r="F365" s="223"/>
    </row>
    <row r="366" spans="1:6" ht="15" customHeight="1">
      <c r="A366" s="223"/>
      <c r="B366" s="223"/>
      <c r="C366" s="223"/>
      <c r="D366" s="223"/>
      <c r="E366" s="223"/>
      <c r="F366" s="223"/>
    </row>
    <row r="367" spans="1:6" ht="15" customHeight="1">
      <c r="A367" s="223" t="s">
        <v>39</v>
      </c>
      <c r="B367" s="223"/>
      <c r="C367" s="223"/>
      <c r="D367" s="223"/>
      <c r="E367" s="223"/>
      <c r="F367" s="223"/>
    </row>
    <row r="368" spans="1:6" ht="15" customHeight="1">
      <c r="A368" s="223"/>
      <c r="B368" s="223"/>
      <c r="C368" s="223"/>
      <c r="D368" s="223"/>
      <c r="E368" s="223"/>
      <c r="F368" s="223"/>
    </row>
    <row r="369" spans="1:6" ht="15" customHeight="1">
      <c r="A369" s="223" t="s">
        <v>40</v>
      </c>
      <c r="B369" s="223"/>
      <c r="C369" s="223"/>
      <c r="D369" s="223"/>
      <c r="E369" s="223"/>
      <c r="F369" s="223"/>
    </row>
    <row r="370" spans="1:6" ht="15" customHeight="1">
      <c r="A370" s="223"/>
      <c r="B370" s="223"/>
      <c r="C370" s="223"/>
      <c r="D370" s="223"/>
      <c r="E370" s="223"/>
      <c r="F370" s="223"/>
    </row>
    <row r="371" spans="1:6" ht="15" customHeight="1">
      <c r="A371" s="223" t="s">
        <v>41</v>
      </c>
      <c r="B371" s="223"/>
      <c r="C371" s="223"/>
      <c r="D371" s="223"/>
      <c r="E371" s="223"/>
      <c r="F371" s="223"/>
    </row>
    <row r="372" spans="1:6" ht="15" customHeight="1">
      <c r="A372" s="223"/>
      <c r="B372" s="223"/>
      <c r="C372" s="223"/>
      <c r="D372" s="223"/>
      <c r="E372" s="223"/>
      <c r="F372" s="223"/>
    </row>
    <row r="373" spans="1:6" ht="15" customHeight="1">
      <c r="A373" s="223" t="s">
        <v>42</v>
      </c>
      <c r="B373" s="223"/>
      <c r="C373" s="223"/>
      <c r="D373" s="223"/>
      <c r="E373" s="223"/>
      <c r="F373" s="223"/>
    </row>
    <row r="374" spans="1:6" ht="15" customHeight="1">
      <c r="A374" s="223"/>
      <c r="B374" s="223"/>
      <c r="C374" s="223"/>
      <c r="D374" s="223"/>
      <c r="E374" s="223"/>
      <c r="F374" s="223"/>
    </row>
    <row r="375" spans="1:6" ht="15" customHeight="1">
      <c r="A375" s="223" t="s">
        <v>43</v>
      </c>
      <c r="B375" s="223"/>
      <c r="C375" s="223"/>
      <c r="D375" s="223"/>
      <c r="E375" s="223"/>
      <c r="F375" s="223"/>
    </row>
    <row r="376" spans="1:6" ht="15" customHeight="1">
      <c r="A376" s="223"/>
      <c r="B376" s="223"/>
      <c r="C376" s="223"/>
      <c r="D376" s="223"/>
      <c r="E376" s="223"/>
      <c r="F376" s="223"/>
    </row>
    <row r="377" spans="1:6" ht="15" customHeight="1">
      <c r="A377" s="223" t="s">
        <v>44</v>
      </c>
      <c r="B377" s="223"/>
      <c r="C377" s="223"/>
      <c r="D377" s="223"/>
      <c r="E377" s="223"/>
      <c r="F377" s="223"/>
    </row>
    <row r="378" spans="1:6" ht="15" customHeight="1">
      <c r="A378" s="223"/>
      <c r="B378" s="223"/>
      <c r="C378" s="223"/>
      <c r="D378" s="223"/>
      <c r="E378" s="223"/>
      <c r="F378" s="223"/>
    </row>
    <row r="379" spans="1:6" ht="15" customHeight="1">
      <c r="A379" s="223" t="s">
        <v>45</v>
      </c>
      <c r="B379" s="223"/>
      <c r="C379" s="223"/>
      <c r="D379" s="223"/>
      <c r="E379" s="223"/>
      <c r="F379" s="223"/>
    </row>
    <row r="380" spans="1:6" ht="15" customHeight="1">
      <c r="A380" s="223"/>
      <c r="B380" s="223"/>
      <c r="C380" s="223"/>
      <c r="D380" s="223"/>
      <c r="E380" s="223"/>
      <c r="F380" s="223"/>
    </row>
    <row r="381" spans="1:6" ht="15" customHeight="1">
      <c r="A381" s="223" t="s">
        <v>46</v>
      </c>
      <c r="B381" s="223"/>
      <c r="C381" s="223"/>
      <c r="D381" s="223"/>
      <c r="E381" s="223"/>
      <c r="F381" s="223"/>
    </row>
    <row r="382" spans="1:6" ht="15" customHeight="1">
      <c r="A382" s="223"/>
      <c r="B382" s="223"/>
      <c r="C382" s="223"/>
      <c r="D382" s="223"/>
      <c r="E382" s="223"/>
      <c r="F382" s="223"/>
    </row>
    <row r="383" spans="1:6" ht="15" customHeight="1">
      <c r="A383" s="223" t="s">
        <v>47</v>
      </c>
      <c r="B383" s="223"/>
      <c r="C383" s="223"/>
      <c r="D383" s="223"/>
      <c r="E383" s="223"/>
      <c r="F383" s="223"/>
    </row>
    <row r="384" spans="1:6" ht="15" customHeight="1">
      <c r="A384" s="223"/>
      <c r="B384" s="223"/>
      <c r="C384" s="223"/>
      <c r="D384" s="223"/>
      <c r="E384" s="223"/>
      <c r="F384" s="223"/>
    </row>
    <row r="386" ht="15" customHeight="1">
      <c r="E386" s="10" t="s">
        <v>18</v>
      </c>
    </row>
    <row r="387" spans="1:6" ht="15" customHeight="1">
      <c r="A387" s="224" t="str">
        <f>IF(ISTEXT('Organizacija natjecanja'!$F$2)=TRUE,'Organizacija natjecanja'!$F$2,"")</f>
        <v>KUP KARAS NOVSKA</v>
      </c>
      <c r="B387" s="224"/>
      <c r="C387" s="224"/>
      <c r="D387" s="224"/>
      <c r="E387" s="224"/>
      <c r="F387" s="224"/>
    </row>
    <row r="388" spans="1:6" ht="15" customHeight="1">
      <c r="A388" s="225" t="str">
        <f>IF(ISTEXT('Organizacija natjecanja'!$F$5)=TRUE,'Organizacija natjecanja'!$F$5,"")</f>
        <v>Novska, 16. - 18.4.2024</v>
      </c>
      <c r="B388" s="225"/>
      <c r="C388" s="225"/>
      <c r="D388" s="225"/>
      <c r="E388" s="225"/>
      <c r="F388" s="225"/>
    </row>
    <row r="389" spans="1:6" ht="15" customHeight="1">
      <c r="A389" s="12"/>
      <c r="B389" s="12"/>
      <c r="C389" s="12"/>
      <c r="D389" s="12"/>
      <c r="F389" s="12"/>
    </row>
    <row r="390" spans="1:6" ht="15" customHeight="1">
      <c r="A390" s="226" t="s">
        <v>19</v>
      </c>
      <c r="B390" s="226"/>
      <c r="C390" s="226"/>
      <c r="D390" s="226"/>
      <c r="E390" s="226"/>
      <c r="F390" s="226"/>
    </row>
    <row r="391" spans="1:6" ht="15" customHeight="1">
      <c r="A391" s="13"/>
      <c r="B391" s="13"/>
      <c r="C391" s="13"/>
      <c r="D391" s="13"/>
      <c r="E391" s="13"/>
      <c r="F391" s="13"/>
    </row>
    <row r="392" spans="1:6" ht="15" customHeight="1">
      <c r="A392" s="227" t="str">
        <f>IF(ISTEXT('Prijava i izvlačenje brojeva'!$C$9)=TRUE,'Prijava i izvlačenje brojeva'!$C$9,"")</f>
        <v>Sava Šćitarjevo</v>
      </c>
      <c r="B392" s="227"/>
      <c r="C392" s="227"/>
      <c r="D392" s="227"/>
      <c r="E392" s="14" t="s">
        <v>20</v>
      </c>
      <c r="F392" s="14" t="s">
        <v>21</v>
      </c>
    </row>
    <row r="393" spans="1:6" ht="15" customHeight="1">
      <c r="A393" s="227"/>
      <c r="B393" s="227"/>
      <c r="C393" s="227"/>
      <c r="D393" s="227"/>
      <c r="E393" s="228">
        <f>IF(ISNUMBER('Prijava i izvlačenje brojeva'!$A$9)=TRUE,'Prijava i izvlačenje brojeva'!$A$9,"")</f>
        <v>8</v>
      </c>
      <c r="F393" s="230"/>
    </row>
    <row r="394" spans="1:6" ht="15" customHeight="1">
      <c r="A394" s="227" t="str">
        <f>IF(ISTEXT('Prijava i izvlačenje brojeva'!C9)=TRUE,VLOOKUP('Startne liste'!A392,'Prijava i izvlačenje brojeva'!$C$2:$F$26,2,FALSE),"")</f>
        <v>Igor Benšak</v>
      </c>
      <c r="B394" s="227"/>
      <c r="C394" s="227"/>
      <c r="D394" s="227"/>
      <c r="E394" s="229"/>
      <c r="F394" s="231"/>
    </row>
    <row r="395" spans="1:6" ht="15" customHeight="1">
      <c r="A395" s="227"/>
      <c r="B395" s="227"/>
      <c r="C395" s="227"/>
      <c r="D395" s="227"/>
      <c r="E395" s="229"/>
      <c r="F395" s="231"/>
    </row>
    <row r="396" spans="1:6" ht="15" customHeight="1">
      <c r="A396" s="227" t="str">
        <f>IF(ISTEXT('Prijava i izvlačenje brojeva'!C9)=TRUE,VLOOKUP('Startne liste'!A392,'Prijava i izvlačenje brojeva'!$C$2:$F$26,3,FALSE),"")</f>
        <v>Vlado Petrinčić</v>
      </c>
      <c r="B396" s="227"/>
      <c r="C396" s="227"/>
      <c r="D396" s="227"/>
      <c r="E396" s="229"/>
      <c r="F396" s="231"/>
    </row>
    <row r="397" spans="1:6" ht="15" customHeight="1">
      <c r="A397" s="227"/>
      <c r="B397" s="227"/>
      <c r="C397" s="227"/>
      <c r="D397" s="227"/>
      <c r="E397" s="229"/>
      <c r="F397" s="231"/>
    </row>
    <row r="398" spans="1:6" ht="15" customHeight="1">
      <c r="A398" s="222" t="s">
        <v>22</v>
      </c>
      <c r="B398" s="222" t="s">
        <v>23</v>
      </c>
      <c r="C398" s="222" t="s">
        <v>24</v>
      </c>
      <c r="D398" s="222" t="s">
        <v>25</v>
      </c>
      <c r="E398" s="222" t="s">
        <v>26</v>
      </c>
      <c r="F398" s="222" t="s">
        <v>27</v>
      </c>
    </row>
    <row r="399" spans="1:6" ht="15" customHeight="1">
      <c r="A399" s="222"/>
      <c r="B399" s="222"/>
      <c r="C399" s="222"/>
      <c r="D399" s="222"/>
      <c r="E399" s="222"/>
      <c r="F399" s="222"/>
    </row>
    <row r="400" spans="1:6" ht="15" customHeight="1">
      <c r="A400" s="223" t="s">
        <v>28</v>
      </c>
      <c r="B400" s="223"/>
      <c r="C400" s="223"/>
      <c r="D400" s="223"/>
      <c r="E400" s="223"/>
      <c r="F400" s="223"/>
    </row>
    <row r="401" spans="1:6" ht="15" customHeight="1">
      <c r="A401" s="223"/>
      <c r="B401" s="223"/>
      <c r="C401" s="223"/>
      <c r="D401" s="223"/>
      <c r="E401" s="223"/>
      <c r="F401" s="223"/>
    </row>
    <row r="402" spans="1:6" ht="15" customHeight="1">
      <c r="A402" s="223" t="s">
        <v>29</v>
      </c>
      <c r="B402" s="223"/>
      <c r="C402" s="223"/>
      <c r="D402" s="223"/>
      <c r="E402" s="223"/>
      <c r="F402" s="223"/>
    </row>
    <row r="403" spans="1:6" ht="15" customHeight="1">
      <c r="A403" s="223"/>
      <c r="B403" s="223"/>
      <c r="C403" s="223"/>
      <c r="D403" s="223"/>
      <c r="E403" s="223"/>
      <c r="F403" s="223"/>
    </row>
    <row r="404" spans="1:6" ht="15" customHeight="1">
      <c r="A404" s="223" t="s">
        <v>30</v>
      </c>
      <c r="B404" s="223"/>
      <c r="C404" s="223"/>
      <c r="D404" s="223"/>
      <c r="E404" s="223"/>
      <c r="F404" s="223"/>
    </row>
    <row r="405" spans="1:6" ht="15" customHeight="1">
      <c r="A405" s="223"/>
      <c r="B405" s="223"/>
      <c r="C405" s="223"/>
      <c r="D405" s="223"/>
      <c r="E405" s="223"/>
      <c r="F405" s="223"/>
    </row>
    <row r="406" spans="1:6" ht="15" customHeight="1">
      <c r="A406" s="223" t="s">
        <v>31</v>
      </c>
      <c r="B406" s="223"/>
      <c r="C406" s="223"/>
      <c r="D406" s="223"/>
      <c r="E406" s="223"/>
      <c r="F406" s="223"/>
    </row>
    <row r="407" spans="1:6" ht="15" customHeight="1">
      <c r="A407" s="223"/>
      <c r="B407" s="223"/>
      <c r="C407" s="223"/>
      <c r="D407" s="223"/>
      <c r="E407" s="223"/>
      <c r="F407" s="223"/>
    </row>
    <row r="408" spans="1:6" ht="15" customHeight="1">
      <c r="A408" s="223" t="s">
        <v>32</v>
      </c>
      <c r="B408" s="223"/>
      <c r="C408" s="223"/>
      <c r="D408" s="223"/>
      <c r="E408" s="223"/>
      <c r="F408" s="223"/>
    </row>
    <row r="409" spans="1:6" ht="15" customHeight="1">
      <c r="A409" s="223"/>
      <c r="B409" s="223"/>
      <c r="C409" s="223"/>
      <c r="D409" s="223"/>
      <c r="E409" s="223"/>
      <c r="F409" s="223"/>
    </row>
    <row r="410" spans="1:6" ht="15" customHeight="1">
      <c r="A410" s="223" t="s">
        <v>33</v>
      </c>
      <c r="B410" s="223"/>
      <c r="C410" s="223"/>
      <c r="D410" s="223"/>
      <c r="E410" s="223"/>
      <c r="F410" s="223"/>
    </row>
    <row r="411" spans="1:6" ht="15" customHeight="1">
      <c r="A411" s="223"/>
      <c r="B411" s="223"/>
      <c r="C411" s="223"/>
      <c r="D411" s="223"/>
      <c r="E411" s="223"/>
      <c r="F411" s="223"/>
    </row>
    <row r="412" spans="1:6" ht="15" customHeight="1">
      <c r="A412" s="223" t="s">
        <v>34</v>
      </c>
      <c r="B412" s="223"/>
      <c r="C412" s="223"/>
      <c r="D412" s="223"/>
      <c r="E412" s="223"/>
      <c r="F412" s="223"/>
    </row>
    <row r="413" spans="1:6" ht="15" customHeight="1">
      <c r="A413" s="223"/>
      <c r="B413" s="223"/>
      <c r="C413" s="223"/>
      <c r="D413" s="223"/>
      <c r="E413" s="223"/>
      <c r="F413" s="223"/>
    </row>
    <row r="414" spans="1:6" ht="15" customHeight="1">
      <c r="A414" s="223" t="s">
        <v>35</v>
      </c>
      <c r="B414" s="223"/>
      <c r="C414" s="223"/>
      <c r="D414" s="223"/>
      <c r="E414" s="223"/>
      <c r="F414" s="223"/>
    </row>
    <row r="415" spans="1:6" ht="15" customHeight="1">
      <c r="A415" s="223"/>
      <c r="B415" s="223"/>
      <c r="C415" s="223"/>
      <c r="D415" s="223"/>
      <c r="E415" s="223"/>
      <c r="F415" s="223"/>
    </row>
    <row r="416" spans="1:6" ht="15" customHeight="1">
      <c r="A416" s="223" t="s">
        <v>36</v>
      </c>
      <c r="B416" s="223"/>
      <c r="C416" s="223"/>
      <c r="D416" s="223"/>
      <c r="E416" s="223"/>
      <c r="F416" s="223"/>
    </row>
    <row r="417" spans="1:6" ht="15" customHeight="1">
      <c r="A417" s="223"/>
      <c r="B417" s="223"/>
      <c r="C417" s="223"/>
      <c r="D417" s="223"/>
      <c r="E417" s="223"/>
      <c r="F417" s="223"/>
    </row>
    <row r="418" spans="1:6" ht="15" customHeight="1">
      <c r="A418" s="223" t="s">
        <v>37</v>
      </c>
      <c r="B418" s="223"/>
      <c r="C418" s="223"/>
      <c r="D418" s="223"/>
      <c r="E418" s="223"/>
      <c r="F418" s="223"/>
    </row>
    <row r="419" spans="1:6" ht="15" customHeight="1">
      <c r="A419" s="223"/>
      <c r="B419" s="223"/>
      <c r="C419" s="223"/>
      <c r="D419" s="223"/>
      <c r="E419" s="223"/>
      <c r="F419" s="223"/>
    </row>
    <row r="420" spans="1:6" ht="15" customHeight="1">
      <c r="A420" s="223" t="s">
        <v>38</v>
      </c>
      <c r="B420" s="223"/>
      <c r="C420" s="223"/>
      <c r="D420" s="223"/>
      <c r="E420" s="223"/>
      <c r="F420" s="223"/>
    </row>
    <row r="421" spans="1:6" ht="15" customHeight="1">
      <c r="A421" s="223"/>
      <c r="B421" s="223"/>
      <c r="C421" s="223"/>
      <c r="D421" s="223"/>
      <c r="E421" s="223"/>
      <c r="F421" s="223"/>
    </row>
    <row r="422" spans="1:6" ht="15" customHeight="1">
      <c r="A422" s="223" t="s">
        <v>39</v>
      </c>
      <c r="B422" s="223"/>
      <c r="C422" s="223"/>
      <c r="D422" s="223"/>
      <c r="E422" s="223"/>
      <c r="F422" s="223"/>
    </row>
    <row r="423" spans="1:6" ht="15" customHeight="1">
      <c r="A423" s="223"/>
      <c r="B423" s="223"/>
      <c r="C423" s="223"/>
      <c r="D423" s="223"/>
      <c r="E423" s="223"/>
      <c r="F423" s="223"/>
    </row>
    <row r="424" spans="1:6" ht="15" customHeight="1">
      <c r="A424" s="223" t="s">
        <v>40</v>
      </c>
      <c r="B424" s="223"/>
      <c r="C424" s="223"/>
      <c r="D424" s="223"/>
      <c r="E424" s="223"/>
      <c r="F424" s="223"/>
    </row>
    <row r="425" spans="1:6" ht="15" customHeight="1">
      <c r="A425" s="223"/>
      <c r="B425" s="223"/>
      <c r="C425" s="223"/>
      <c r="D425" s="223"/>
      <c r="E425" s="223"/>
      <c r="F425" s="223"/>
    </row>
    <row r="426" spans="1:6" ht="15" customHeight="1">
      <c r="A426" s="223" t="s">
        <v>41</v>
      </c>
      <c r="B426" s="223"/>
      <c r="C426" s="223"/>
      <c r="D426" s="223"/>
      <c r="E426" s="223"/>
      <c r="F426" s="223"/>
    </row>
    <row r="427" spans="1:6" ht="15" customHeight="1">
      <c r="A427" s="223"/>
      <c r="B427" s="223"/>
      <c r="C427" s="223"/>
      <c r="D427" s="223"/>
      <c r="E427" s="223"/>
      <c r="F427" s="223"/>
    </row>
    <row r="428" spans="1:6" ht="15" customHeight="1">
      <c r="A428" s="223" t="s">
        <v>42</v>
      </c>
      <c r="B428" s="223"/>
      <c r="C428" s="223"/>
      <c r="D428" s="223"/>
      <c r="E428" s="223"/>
      <c r="F428" s="223"/>
    </row>
    <row r="429" spans="1:6" ht="15" customHeight="1">
      <c r="A429" s="223"/>
      <c r="B429" s="223"/>
      <c r="C429" s="223"/>
      <c r="D429" s="223"/>
      <c r="E429" s="223"/>
      <c r="F429" s="223"/>
    </row>
    <row r="430" spans="1:6" ht="15" customHeight="1">
      <c r="A430" s="223" t="s">
        <v>43</v>
      </c>
      <c r="B430" s="223"/>
      <c r="C430" s="223"/>
      <c r="D430" s="223"/>
      <c r="E430" s="223"/>
      <c r="F430" s="223"/>
    </row>
    <row r="431" spans="1:6" ht="15" customHeight="1">
      <c r="A431" s="223"/>
      <c r="B431" s="223"/>
      <c r="C431" s="223"/>
      <c r="D431" s="223"/>
      <c r="E431" s="223"/>
      <c r="F431" s="223"/>
    </row>
    <row r="432" spans="1:6" ht="15" customHeight="1">
      <c r="A432" s="223" t="s">
        <v>44</v>
      </c>
      <c r="B432" s="223"/>
      <c r="C432" s="223"/>
      <c r="D432" s="223"/>
      <c r="E432" s="223"/>
      <c r="F432" s="223"/>
    </row>
    <row r="433" spans="1:6" ht="15" customHeight="1">
      <c r="A433" s="223"/>
      <c r="B433" s="223"/>
      <c r="C433" s="223"/>
      <c r="D433" s="223"/>
      <c r="E433" s="223"/>
      <c r="F433" s="223"/>
    </row>
    <row r="434" spans="1:6" ht="15" customHeight="1">
      <c r="A434" s="223" t="s">
        <v>45</v>
      </c>
      <c r="B434" s="223"/>
      <c r="C434" s="223"/>
      <c r="D434" s="223"/>
      <c r="E434" s="223"/>
      <c r="F434" s="223"/>
    </row>
    <row r="435" spans="1:6" ht="15" customHeight="1">
      <c r="A435" s="223"/>
      <c r="B435" s="223"/>
      <c r="C435" s="223"/>
      <c r="D435" s="223"/>
      <c r="E435" s="223"/>
      <c r="F435" s="223"/>
    </row>
    <row r="436" spans="1:6" ht="15" customHeight="1">
      <c r="A436" s="223" t="s">
        <v>46</v>
      </c>
      <c r="B436" s="223"/>
      <c r="C436" s="223"/>
      <c r="D436" s="223"/>
      <c r="E436" s="223"/>
      <c r="F436" s="223"/>
    </row>
    <row r="437" spans="1:6" ht="15" customHeight="1">
      <c r="A437" s="223"/>
      <c r="B437" s="223"/>
      <c r="C437" s="223"/>
      <c r="D437" s="223"/>
      <c r="E437" s="223"/>
      <c r="F437" s="223"/>
    </row>
    <row r="438" spans="1:6" ht="15" customHeight="1">
      <c r="A438" s="223" t="s">
        <v>47</v>
      </c>
      <c r="B438" s="223"/>
      <c r="C438" s="223"/>
      <c r="D438" s="223"/>
      <c r="E438" s="223"/>
      <c r="F438" s="223"/>
    </row>
    <row r="439" spans="1:6" ht="15" customHeight="1">
      <c r="A439" s="223"/>
      <c r="B439" s="223"/>
      <c r="C439" s="223"/>
      <c r="D439" s="223"/>
      <c r="E439" s="223"/>
      <c r="F439" s="223"/>
    </row>
    <row r="441" ht="15" customHeight="1">
      <c r="E441" s="10" t="s">
        <v>18</v>
      </c>
    </row>
    <row r="442" spans="1:6" ht="15" customHeight="1">
      <c r="A442" s="224" t="str">
        <f>IF(ISTEXT('Organizacija natjecanja'!$F$2)=TRUE,'Organizacija natjecanja'!$F$2,"")</f>
        <v>KUP KARAS NOVSKA</v>
      </c>
      <c r="B442" s="224"/>
      <c r="C442" s="224"/>
      <c r="D442" s="224"/>
      <c r="E442" s="224"/>
      <c r="F442" s="224"/>
    </row>
    <row r="443" spans="1:6" ht="15" customHeight="1">
      <c r="A443" s="225" t="str">
        <f>IF(ISTEXT('Organizacija natjecanja'!$F$5)=TRUE,'Organizacija natjecanja'!$F$5,"")</f>
        <v>Novska, 16. - 18.4.2024</v>
      </c>
      <c r="B443" s="225"/>
      <c r="C443" s="225"/>
      <c r="D443" s="225"/>
      <c r="E443" s="225"/>
      <c r="F443" s="225"/>
    </row>
    <row r="444" spans="1:6" ht="15" customHeight="1">
      <c r="A444" s="12"/>
      <c r="B444" s="12"/>
      <c r="C444" s="12"/>
      <c r="D444" s="12"/>
      <c r="F444" s="12"/>
    </row>
    <row r="445" spans="1:6" ht="15" customHeight="1">
      <c r="A445" s="226" t="s">
        <v>19</v>
      </c>
      <c r="B445" s="226"/>
      <c r="C445" s="226"/>
      <c r="D445" s="226"/>
      <c r="E445" s="226"/>
      <c r="F445" s="226"/>
    </row>
    <row r="446" spans="1:6" ht="15" customHeight="1">
      <c r="A446" s="13"/>
      <c r="B446" s="13"/>
      <c r="C446" s="13"/>
      <c r="D446" s="13"/>
      <c r="E446" s="13"/>
      <c r="F446" s="13"/>
    </row>
    <row r="447" spans="1:6" ht="15" customHeight="1">
      <c r="A447" s="227" t="str">
        <f>IF(ISTEXT('Prijava i izvlačenje brojeva'!$C$10)=TRUE,'Prijava i izvlačenje brojeva'!$C$10,"")</f>
        <v>Cestica 1995</v>
      </c>
      <c r="B447" s="227"/>
      <c r="C447" s="227"/>
      <c r="D447" s="227"/>
      <c r="E447" s="14" t="s">
        <v>20</v>
      </c>
      <c r="F447" s="14" t="s">
        <v>21</v>
      </c>
    </row>
    <row r="448" spans="1:6" ht="15" customHeight="1">
      <c r="A448" s="227"/>
      <c r="B448" s="227"/>
      <c r="C448" s="227"/>
      <c r="D448" s="227"/>
      <c r="E448" s="228">
        <f>IF(ISNUMBER('Prijava i izvlačenje brojeva'!$A$10)=TRUE,'Prijava i izvlačenje brojeva'!$A$10,"")</f>
        <v>9</v>
      </c>
      <c r="F448" s="230"/>
    </row>
    <row r="449" spans="1:6" ht="15" customHeight="1">
      <c r="A449" s="227" t="str">
        <f>IF(ISTEXT('Prijava i izvlačenje brojeva'!C10)=TRUE,VLOOKUP('Startne liste'!A447,'Prijava i izvlačenje brojeva'!$C$2:$F$26,2,FALSE),"")</f>
        <v>Mihael Mikac</v>
      </c>
      <c r="B449" s="227"/>
      <c r="C449" s="227"/>
      <c r="D449" s="227"/>
      <c r="E449" s="229"/>
      <c r="F449" s="231"/>
    </row>
    <row r="450" spans="1:6" ht="15" customHeight="1">
      <c r="A450" s="227"/>
      <c r="B450" s="227"/>
      <c r="C450" s="227"/>
      <c r="D450" s="227"/>
      <c r="E450" s="229"/>
      <c r="F450" s="231"/>
    </row>
    <row r="451" spans="1:6" ht="15" customHeight="1">
      <c r="A451" s="227" t="str">
        <f>IF(ISTEXT('Prijava i izvlačenje brojeva'!C10)=TRUE,VLOOKUP('Startne liste'!A447,'Prijava i izvlačenje brojeva'!$C$2:$F$26,3,FALSE),"")</f>
        <v>Tihomir Mikac</v>
      </c>
      <c r="B451" s="227"/>
      <c r="C451" s="227"/>
      <c r="D451" s="227"/>
      <c r="E451" s="229"/>
      <c r="F451" s="231"/>
    </row>
    <row r="452" spans="1:6" ht="15" customHeight="1">
      <c r="A452" s="227"/>
      <c r="B452" s="227"/>
      <c r="C452" s="227"/>
      <c r="D452" s="227"/>
      <c r="E452" s="229"/>
      <c r="F452" s="231"/>
    </row>
    <row r="453" spans="1:6" ht="15" customHeight="1">
      <c r="A453" s="222" t="s">
        <v>22</v>
      </c>
      <c r="B453" s="222" t="s">
        <v>23</v>
      </c>
      <c r="C453" s="222" t="s">
        <v>24</v>
      </c>
      <c r="D453" s="222" t="s">
        <v>25</v>
      </c>
      <c r="E453" s="222" t="s">
        <v>26</v>
      </c>
      <c r="F453" s="222" t="s">
        <v>27</v>
      </c>
    </row>
    <row r="454" spans="1:6" ht="15" customHeight="1">
      <c r="A454" s="222"/>
      <c r="B454" s="222"/>
      <c r="C454" s="222"/>
      <c r="D454" s="222"/>
      <c r="E454" s="222"/>
      <c r="F454" s="222"/>
    </row>
    <row r="455" spans="1:6" ht="15" customHeight="1">
      <c r="A455" s="223" t="s">
        <v>28</v>
      </c>
      <c r="B455" s="223"/>
      <c r="C455" s="223"/>
      <c r="D455" s="223"/>
      <c r="E455" s="223"/>
      <c r="F455" s="223"/>
    </row>
    <row r="456" spans="1:6" ht="15" customHeight="1">
      <c r="A456" s="223"/>
      <c r="B456" s="223"/>
      <c r="C456" s="223"/>
      <c r="D456" s="223"/>
      <c r="E456" s="223"/>
      <c r="F456" s="223"/>
    </row>
    <row r="457" spans="1:6" ht="15" customHeight="1">
      <c r="A457" s="223" t="s">
        <v>29</v>
      </c>
      <c r="B457" s="223"/>
      <c r="C457" s="223"/>
      <c r="D457" s="223"/>
      <c r="E457" s="223"/>
      <c r="F457" s="223"/>
    </row>
    <row r="458" spans="1:6" ht="15" customHeight="1">
      <c r="A458" s="223"/>
      <c r="B458" s="223"/>
      <c r="C458" s="223"/>
      <c r="D458" s="223"/>
      <c r="E458" s="223"/>
      <c r="F458" s="223"/>
    </row>
    <row r="459" spans="1:6" ht="15" customHeight="1">
      <c r="A459" s="223" t="s">
        <v>30</v>
      </c>
      <c r="B459" s="223"/>
      <c r="C459" s="223"/>
      <c r="D459" s="223"/>
      <c r="E459" s="223"/>
      <c r="F459" s="223"/>
    </row>
    <row r="460" spans="1:6" ht="15" customHeight="1">
      <c r="A460" s="223"/>
      <c r="B460" s="223"/>
      <c r="C460" s="223"/>
      <c r="D460" s="223"/>
      <c r="E460" s="223"/>
      <c r="F460" s="223"/>
    </row>
    <row r="461" spans="1:6" ht="15" customHeight="1">
      <c r="A461" s="223" t="s">
        <v>31</v>
      </c>
      <c r="B461" s="223"/>
      <c r="C461" s="223"/>
      <c r="D461" s="223"/>
      <c r="E461" s="223"/>
      <c r="F461" s="223"/>
    </row>
    <row r="462" spans="1:6" ht="15" customHeight="1">
      <c r="A462" s="223"/>
      <c r="B462" s="223"/>
      <c r="C462" s="223"/>
      <c r="D462" s="223"/>
      <c r="E462" s="223"/>
      <c r="F462" s="223"/>
    </row>
    <row r="463" spans="1:6" ht="15" customHeight="1">
      <c r="A463" s="223" t="s">
        <v>32</v>
      </c>
      <c r="B463" s="223"/>
      <c r="C463" s="223"/>
      <c r="D463" s="223"/>
      <c r="E463" s="223"/>
      <c r="F463" s="223"/>
    </row>
    <row r="464" spans="1:6" ht="15" customHeight="1">
      <c r="A464" s="223"/>
      <c r="B464" s="223"/>
      <c r="C464" s="223"/>
      <c r="D464" s="223"/>
      <c r="E464" s="223"/>
      <c r="F464" s="223"/>
    </row>
    <row r="465" spans="1:6" ht="15" customHeight="1">
      <c r="A465" s="223" t="s">
        <v>33</v>
      </c>
      <c r="B465" s="223"/>
      <c r="C465" s="223"/>
      <c r="D465" s="223"/>
      <c r="E465" s="223"/>
      <c r="F465" s="223"/>
    </row>
    <row r="466" spans="1:6" ht="15" customHeight="1">
      <c r="A466" s="223"/>
      <c r="B466" s="223"/>
      <c r="C466" s="223"/>
      <c r="D466" s="223"/>
      <c r="E466" s="223"/>
      <c r="F466" s="223"/>
    </row>
    <row r="467" spans="1:6" ht="15" customHeight="1">
      <c r="A467" s="223" t="s">
        <v>34</v>
      </c>
      <c r="B467" s="223"/>
      <c r="C467" s="223"/>
      <c r="D467" s="223"/>
      <c r="E467" s="223"/>
      <c r="F467" s="223"/>
    </row>
    <row r="468" spans="1:6" ht="15" customHeight="1">
      <c r="A468" s="223"/>
      <c r="B468" s="223"/>
      <c r="C468" s="223"/>
      <c r="D468" s="223"/>
      <c r="E468" s="223"/>
      <c r="F468" s="223"/>
    </row>
    <row r="469" spans="1:6" ht="15" customHeight="1">
      <c r="A469" s="223" t="s">
        <v>35</v>
      </c>
      <c r="B469" s="223"/>
      <c r="C469" s="223"/>
      <c r="D469" s="223"/>
      <c r="E469" s="223"/>
      <c r="F469" s="223"/>
    </row>
    <row r="470" spans="1:6" ht="15" customHeight="1">
      <c r="A470" s="223"/>
      <c r="B470" s="223"/>
      <c r="C470" s="223"/>
      <c r="D470" s="223"/>
      <c r="E470" s="223"/>
      <c r="F470" s="223"/>
    </row>
    <row r="471" spans="1:6" ht="15" customHeight="1">
      <c r="A471" s="223" t="s">
        <v>36</v>
      </c>
      <c r="B471" s="223"/>
      <c r="C471" s="223"/>
      <c r="D471" s="223"/>
      <c r="E471" s="223"/>
      <c r="F471" s="223"/>
    </row>
    <row r="472" spans="1:6" ht="15" customHeight="1">
      <c r="A472" s="223"/>
      <c r="B472" s="223"/>
      <c r="C472" s="223"/>
      <c r="D472" s="223"/>
      <c r="E472" s="223"/>
      <c r="F472" s="223"/>
    </row>
    <row r="473" spans="1:6" ht="15" customHeight="1">
      <c r="A473" s="223" t="s">
        <v>37</v>
      </c>
      <c r="B473" s="223"/>
      <c r="C473" s="223"/>
      <c r="D473" s="223"/>
      <c r="E473" s="223"/>
      <c r="F473" s="223"/>
    </row>
    <row r="474" spans="1:6" ht="15" customHeight="1">
      <c r="A474" s="223"/>
      <c r="B474" s="223"/>
      <c r="C474" s="223"/>
      <c r="D474" s="223"/>
      <c r="E474" s="223"/>
      <c r="F474" s="223"/>
    </row>
    <row r="475" spans="1:6" ht="15" customHeight="1">
      <c r="A475" s="223" t="s">
        <v>38</v>
      </c>
      <c r="B475" s="223"/>
      <c r="C475" s="223"/>
      <c r="D475" s="223"/>
      <c r="E475" s="223"/>
      <c r="F475" s="223"/>
    </row>
    <row r="476" spans="1:6" ht="15" customHeight="1">
      <c r="A476" s="223"/>
      <c r="B476" s="223"/>
      <c r="C476" s="223"/>
      <c r="D476" s="223"/>
      <c r="E476" s="223"/>
      <c r="F476" s="223"/>
    </row>
    <row r="477" spans="1:6" ht="15" customHeight="1">
      <c r="A477" s="223" t="s">
        <v>39</v>
      </c>
      <c r="B477" s="223"/>
      <c r="C477" s="223"/>
      <c r="D477" s="223"/>
      <c r="E477" s="223"/>
      <c r="F477" s="223"/>
    </row>
    <row r="478" spans="1:6" ht="15" customHeight="1">
      <c r="A478" s="223"/>
      <c r="B478" s="223"/>
      <c r="C478" s="223"/>
      <c r="D478" s="223"/>
      <c r="E478" s="223"/>
      <c r="F478" s="223"/>
    </row>
    <row r="479" spans="1:6" ht="15" customHeight="1">
      <c r="A479" s="223" t="s">
        <v>40</v>
      </c>
      <c r="B479" s="223"/>
      <c r="C479" s="223"/>
      <c r="D479" s="223"/>
      <c r="E479" s="223"/>
      <c r="F479" s="223"/>
    </row>
    <row r="480" spans="1:6" ht="15" customHeight="1">
      <c r="A480" s="223"/>
      <c r="B480" s="223"/>
      <c r="C480" s="223"/>
      <c r="D480" s="223"/>
      <c r="E480" s="223"/>
      <c r="F480" s="223"/>
    </row>
    <row r="481" spans="1:6" ht="15" customHeight="1">
      <c r="A481" s="223" t="s">
        <v>41</v>
      </c>
      <c r="B481" s="223"/>
      <c r="C481" s="223"/>
      <c r="D481" s="223"/>
      <c r="E481" s="223"/>
      <c r="F481" s="223"/>
    </row>
    <row r="482" spans="1:6" ht="15" customHeight="1">
      <c r="A482" s="223"/>
      <c r="B482" s="223"/>
      <c r="C482" s="223"/>
      <c r="D482" s="223"/>
      <c r="E482" s="223"/>
      <c r="F482" s="223"/>
    </row>
    <row r="483" spans="1:6" ht="15" customHeight="1">
      <c r="A483" s="223" t="s">
        <v>42</v>
      </c>
      <c r="B483" s="223"/>
      <c r="C483" s="223"/>
      <c r="D483" s="223"/>
      <c r="E483" s="223"/>
      <c r="F483" s="223"/>
    </row>
    <row r="484" spans="1:6" ht="15" customHeight="1">
      <c r="A484" s="223"/>
      <c r="B484" s="223"/>
      <c r="C484" s="223"/>
      <c r="D484" s="223"/>
      <c r="E484" s="223"/>
      <c r="F484" s="223"/>
    </row>
    <row r="485" spans="1:6" ht="15" customHeight="1">
      <c r="A485" s="223" t="s">
        <v>43</v>
      </c>
      <c r="B485" s="223"/>
      <c r="C485" s="223"/>
      <c r="D485" s="223"/>
      <c r="E485" s="223"/>
      <c r="F485" s="223"/>
    </row>
    <row r="486" spans="1:6" ht="15" customHeight="1">
      <c r="A486" s="223"/>
      <c r="B486" s="223"/>
      <c r="C486" s="223"/>
      <c r="D486" s="223"/>
      <c r="E486" s="223"/>
      <c r="F486" s="223"/>
    </row>
    <row r="487" spans="1:6" ht="15" customHeight="1">
      <c r="A487" s="223" t="s">
        <v>44</v>
      </c>
      <c r="B487" s="223"/>
      <c r="C487" s="223"/>
      <c r="D487" s="223"/>
      <c r="E487" s="223"/>
      <c r="F487" s="223"/>
    </row>
    <row r="488" spans="1:6" ht="15" customHeight="1">
      <c r="A488" s="223"/>
      <c r="B488" s="223"/>
      <c r="C488" s="223"/>
      <c r="D488" s="223"/>
      <c r="E488" s="223"/>
      <c r="F488" s="223"/>
    </row>
    <row r="489" spans="1:6" ht="15" customHeight="1">
      <c r="A489" s="223" t="s">
        <v>45</v>
      </c>
      <c r="B489" s="223"/>
      <c r="C489" s="223"/>
      <c r="D489" s="223"/>
      <c r="E489" s="223"/>
      <c r="F489" s="223"/>
    </row>
    <row r="490" spans="1:6" ht="15" customHeight="1">
      <c r="A490" s="223"/>
      <c r="B490" s="223"/>
      <c r="C490" s="223"/>
      <c r="D490" s="223"/>
      <c r="E490" s="223"/>
      <c r="F490" s="223"/>
    </row>
    <row r="491" spans="1:6" ht="15" customHeight="1">
      <c r="A491" s="223" t="s">
        <v>46</v>
      </c>
      <c r="B491" s="223"/>
      <c r="C491" s="223"/>
      <c r="D491" s="223"/>
      <c r="E491" s="223"/>
      <c r="F491" s="223"/>
    </row>
    <row r="492" spans="1:6" ht="15" customHeight="1">
      <c r="A492" s="223"/>
      <c r="B492" s="223"/>
      <c r="C492" s="223"/>
      <c r="D492" s="223"/>
      <c r="E492" s="223"/>
      <c r="F492" s="223"/>
    </row>
    <row r="493" spans="1:6" ht="15" customHeight="1">
      <c r="A493" s="223" t="s">
        <v>47</v>
      </c>
      <c r="B493" s="223"/>
      <c r="C493" s="223"/>
      <c r="D493" s="223"/>
      <c r="E493" s="223"/>
      <c r="F493" s="223"/>
    </row>
    <row r="494" spans="1:6" ht="15" customHeight="1">
      <c r="A494" s="223"/>
      <c r="B494" s="223"/>
      <c r="C494" s="223"/>
      <c r="D494" s="223"/>
      <c r="E494" s="223"/>
      <c r="F494" s="223"/>
    </row>
    <row r="496" ht="15" customHeight="1">
      <c r="E496" s="10" t="s">
        <v>18</v>
      </c>
    </row>
    <row r="497" spans="1:6" ht="15" customHeight="1">
      <c r="A497" s="224" t="str">
        <f>IF(ISTEXT('Organizacija natjecanja'!$F$2)=TRUE,'Organizacija natjecanja'!$F$2,"")</f>
        <v>KUP KARAS NOVSKA</v>
      </c>
      <c r="B497" s="224"/>
      <c r="C497" s="224"/>
      <c r="D497" s="224"/>
      <c r="E497" s="224"/>
      <c r="F497" s="224"/>
    </row>
    <row r="498" spans="1:6" ht="15" customHeight="1">
      <c r="A498" s="225" t="str">
        <f>IF(ISTEXT('Organizacija natjecanja'!$F$5)=TRUE,'Organizacija natjecanja'!$F$5,"")</f>
        <v>Novska, 16. - 18.4.2024</v>
      </c>
      <c r="B498" s="225"/>
      <c r="C498" s="225"/>
      <c r="D498" s="225"/>
      <c r="E498" s="225"/>
      <c r="F498" s="225"/>
    </row>
    <row r="499" spans="1:6" ht="15" customHeight="1">
      <c r="A499" s="12"/>
      <c r="B499" s="12"/>
      <c r="C499" s="12"/>
      <c r="D499" s="12"/>
      <c r="F499" s="12"/>
    </row>
    <row r="500" spans="1:6" ht="15" customHeight="1">
      <c r="A500" s="226" t="s">
        <v>19</v>
      </c>
      <c r="B500" s="226"/>
      <c r="C500" s="226"/>
      <c r="D500" s="226"/>
      <c r="E500" s="226"/>
      <c r="F500" s="226"/>
    </row>
    <row r="501" spans="1:6" ht="15" customHeight="1">
      <c r="A501" s="13"/>
      <c r="B501" s="13"/>
      <c r="C501" s="13"/>
      <c r="D501" s="13"/>
      <c r="E501" s="13"/>
      <c r="F501" s="13"/>
    </row>
    <row r="502" spans="1:6" ht="15" customHeight="1">
      <c r="A502" s="227" t="str">
        <f>IF(ISTEXT('Prijava i izvlačenje brojeva'!$C$11)=TRUE,'Prijava i izvlačenje brojeva'!$C$11,"")</f>
        <v>Šaran Đakovo II</v>
      </c>
      <c r="B502" s="227"/>
      <c r="C502" s="227"/>
      <c r="D502" s="227"/>
      <c r="E502" s="14" t="s">
        <v>20</v>
      </c>
      <c r="F502" s="14" t="s">
        <v>21</v>
      </c>
    </row>
    <row r="503" spans="1:6" ht="15" customHeight="1">
      <c r="A503" s="227"/>
      <c r="B503" s="227"/>
      <c r="C503" s="227"/>
      <c r="D503" s="227"/>
      <c r="E503" s="228">
        <f>IF(ISNUMBER('Prijava i izvlačenje brojeva'!$A$11)=TRUE,'Prijava i izvlačenje brojeva'!$A$11,"")</f>
        <v>10</v>
      </c>
      <c r="F503" s="230"/>
    </row>
    <row r="504" spans="1:6" ht="15" customHeight="1">
      <c r="A504" s="227" t="str">
        <f>IF(ISTEXT('Prijava i izvlačenje brojeva'!C11)=TRUE,VLOOKUP('Startne liste'!A502,'Prijava i izvlačenje brojeva'!$C$2:$F$26,2,FALSE),"")</f>
        <v>Ivan Milković</v>
      </c>
      <c r="B504" s="227"/>
      <c r="C504" s="227"/>
      <c r="D504" s="227"/>
      <c r="E504" s="229"/>
      <c r="F504" s="231"/>
    </row>
    <row r="505" spans="1:6" ht="15" customHeight="1">
      <c r="A505" s="227"/>
      <c r="B505" s="227"/>
      <c r="C505" s="227"/>
      <c r="D505" s="227"/>
      <c r="E505" s="229"/>
      <c r="F505" s="231"/>
    </row>
    <row r="506" spans="1:6" ht="15" customHeight="1">
      <c r="A506" s="227" t="str">
        <f>IF(ISTEXT('Prijava i izvlačenje brojeva'!C11)=TRUE,VLOOKUP('Startne liste'!A502,'Prijava i izvlačenje brojeva'!$C$2:$F$26,3,FALSE),"")</f>
        <v>Danijel Kiš</v>
      </c>
      <c r="B506" s="227"/>
      <c r="C506" s="227"/>
      <c r="D506" s="227"/>
      <c r="E506" s="229"/>
      <c r="F506" s="231"/>
    </row>
    <row r="507" spans="1:6" ht="15" customHeight="1">
      <c r="A507" s="227"/>
      <c r="B507" s="227"/>
      <c r="C507" s="227"/>
      <c r="D507" s="227"/>
      <c r="E507" s="229"/>
      <c r="F507" s="231"/>
    </row>
    <row r="508" spans="1:6" ht="15" customHeight="1">
      <c r="A508" s="222" t="s">
        <v>22</v>
      </c>
      <c r="B508" s="222" t="s">
        <v>23</v>
      </c>
      <c r="C508" s="222" t="s">
        <v>24</v>
      </c>
      <c r="D508" s="222" t="s">
        <v>25</v>
      </c>
      <c r="E508" s="222" t="s">
        <v>26</v>
      </c>
      <c r="F508" s="222" t="s">
        <v>27</v>
      </c>
    </row>
    <row r="509" spans="1:6" ht="15" customHeight="1">
      <c r="A509" s="222"/>
      <c r="B509" s="222"/>
      <c r="C509" s="222"/>
      <c r="D509" s="222"/>
      <c r="E509" s="222"/>
      <c r="F509" s="222"/>
    </row>
    <row r="510" spans="1:6" ht="15" customHeight="1">
      <c r="A510" s="223" t="s">
        <v>28</v>
      </c>
      <c r="B510" s="223"/>
      <c r="C510" s="223"/>
      <c r="D510" s="223"/>
      <c r="E510" s="223"/>
      <c r="F510" s="223"/>
    </row>
    <row r="511" spans="1:6" ht="15" customHeight="1">
      <c r="A511" s="223"/>
      <c r="B511" s="223"/>
      <c r="C511" s="223"/>
      <c r="D511" s="223"/>
      <c r="E511" s="223"/>
      <c r="F511" s="223"/>
    </row>
    <row r="512" spans="1:6" ht="15" customHeight="1">
      <c r="A512" s="223" t="s">
        <v>29</v>
      </c>
      <c r="B512" s="223"/>
      <c r="C512" s="223"/>
      <c r="D512" s="223"/>
      <c r="E512" s="223"/>
      <c r="F512" s="223"/>
    </row>
    <row r="513" spans="1:6" ht="15" customHeight="1">
      <c r="A513" s="223"/>
      <c r="B513" s="223"/>
      <c r="C513" s="223"/>
      <c r="D513" s="223"/>
      <c r="E513" s="223"/>
      <c r="F513" s="223"/>
    </row>
    <row r="514" spans="1:6" ht="15" customHeight="1">
      <c r="A514" s="223" t="s">
        <v>30</v>
      </c>
      <c r="B514" s="223"/>
      <c r="C514" s="223"/>
      <c r="D514" s="223"/>
      <c r="E514" s="223"/>
      <c r="F514" s="223"/>
    </row>
    <row r="515" spans="1:6" ht="15" customHeight="1">
      <c r="A515" s="223"/>
      <c r="B515" s="223"/>
      <c r="C515" s="223"/>
      <c r="D515" s="223"/>
      <c r="E515" s="223"/>
      <c r="F515" s="223"/>
    </row>
    <row r="516" spans="1:6" ht="15" customHeight="1">
      <c r="A516" s="223" t="s">
        <v>31</v>
      </c>
      <c r="B516" s="223"/>
      <c r="C516" s="223"/>
      <c r="D516" s="223"/>
      <c r="E516" s="223"/>
      <c r="F516" s="223"/>
    </row>
    <row r="517" spans="1:6" ht="15" customHeight="1">
      <c r="A517" s="223"/>
      <c r="B517" s="223"/>
      <c r="C517" s="223"/>
      <c r="D517" s="223"/>
      <c r="E517" s="223"/>
      <c r="F517" s="223"/>
    </row>
    <row r="518" spans="1:6" ht="15" customHeight="1">
      <c r="A518" s="223" t="s">
        <v>32</v>
      </c>
      <c r="B518" s="223"/>
      <c r="C518" s="223"/>
      <c r="D518" s="223"/>
      <c r="E518" s="223"/>
      <c r="F518" s="223"/>
    </row>
    <row r="519" spans="1:6" ht="15" customHeight="1">
      <c r="A519" s="223"/>
      <c r="B519" s="223"/>
      <c r="C519" s="223"/>
      <c r="D519" s="223"/>
      <c r="E519" s="223"/>
      <c r="F519" s="223"/>
    </row>
    <row r="520" spans="1:6" ht="15" customHeight="1">
      <c r="A520" s="223" t="s">
        <v>33</v>
      </c>
      <c r="B520" s="223"/>
      <c r="C520" s="223"/>
      <c r="D520" s="223"/>
      <c r="E520" s="223"/>
      <c r="F520" s="223"/>
    </row>
    <row r="521" spans="1:6" ht="15" customHeight="1">
      <c r="A521" s="223"/>
      <c r="B521" s="223"/>
      <c r="C521" s="223"/>
      <c r="D521" s="223"/>
      <c r="E521" s="223"/>
      <c r="F521" s="223"/>
    </row>
    <row r="522" spans="1:6" ht="15" customHeight="1">
      <c r="A522" s="223" t="s">
        <v>34</v>
      </c>
      <c r="B522" s="223"/>
      <c r="C522" s="223"/>
      <c r="D522" s="223"/>
      <c r="E522" s="223"/>
      <c r="F522" s="223"/>
    </row>
    <row r="523" spans="1:6" ht="15" customHeight="1">
      <c r="A523" s="223"/>
      <c r="B523" s="223"/>
      <c r="C523" s="223"/>
      <c r="D523" s="223"/>
      <c r="E523" s="223"/>
      <c r="F523" s="223"/>
    </row>
    <row r="524" spans="1:6" ht="15" customHeight="1">
      <c r="A524" s="223" t="s">
        <v>35</v>
      </c>
      <c r="B524" s="223"/>
      <c r="C524" s="223"/>
      <c r="D524" s="223"/>
      <c r="E524" s="223"/>
      <c r="F524" s="223"/>
    </row>
    <row r="525" spans="1:6" ht="15" customHeight="1">
      <c r="A525" s="223"/>
      <c r="B525" s="223"/>
      <c r="C525" s="223"/>
      <c r="D525" s="223"/>
      <c r="E525" s="223"/>
      <c r="F525" s="223"/>
    </row>
    <row r="526" spans="1:6" ht="15" customHeight="1">
      <c r="A526" s="223" t="s">
        <v>36</v>
      </c>
      <c r="B526" s="223"/>
      <c r="C526" s="223"/>
      <c r="D526" s="223"/>
      <c r="E526" s="223"/>
      <c r="F526" s="223"/>
    </row>
    <row r="527" spans="1:6" ht="15" customHeight="1">
      <c r="A527" s="223"/>
      <c r="B527" s="223"/>
      <c r="C527" s="223"/>
      <c r="D527" s="223"/>
      <c r="E527" s="223"/>
      <c r="F527" s="223"/>
    </row>
    <row r="528" spans="1:6" ht="15" customHeight="1">
      <c r="A528" s="223" t="s">
        <v>37</v>
      </c>
      <c r="B528" s="223"/>
      <c r="C528" s="223"/>
      <c r="D528" s="223"/>
      <c r="E528" s="223"/>
      <c r="F528" s="223"/>
    </row>
    <row r="529" spans="1:6" ht="15" customHeight="1">
      <c r="A529" s="223"/>
      <c r="B529" s="223"/>
      <c r="C529" s="223"/>
      <c r="D529" s="223"/>
      <c r="E529" s="223"/>
      <c r="F529" s="223"/>
    </row>
    <row r="530" spans="1:6" ht="15" customHeight="1">
      <c r="A530" s="223" t="s">
        <v>38</v>
      </c>
      <c r="B530" s="223"/>
      <c r="C530" s="223"/>
      <c r="D530" s="223"/>
      <c r="E530" s="223"/>
      <c r="F530" s="223"/>
    </row>
    <row r="531" spans="1:6" ht="15" customHeight="1">
      <c r="A531" s="223"/>
      <c r="B531" s="223"/>
      <c r="C531" s="223"/>
      <c r="D531" s="223"/>
      <c r="E531" s="223"/>
      <c r="F531" s="223"/>
    </row>
    <row r="532" spans="1:6" ht="15" customHeight="1">
      <c r="A532" s="223" t="s">
        <v>39</v>
      </c>
      <c r="B532" s="223"/>
      <c r="C532" s="223"/>
      <c r="D532" s="223"/>
      <c r="E532" s="223"/>
      <c r="F532" s="223"/>
    </row>
    <row r="533" spans="1:6" ht="15" customHeight="1">
      <c r="A533" s="223"/>
      <c r="B533" s="223"/>
      <c r="C533" s="223"/>
      <c r="D533" s="223"/>
      <c r="E533" s="223"/>
      <c r="F533" s="223"/>
    </row>
    <row r="534" spans="1:6" ht="15" customHeight="1">
      <c r="A534" s="223" t="s">
        <v>40</v>
      </c>
      <c r="B534" s="223"/>
      <c r="C534" s="223"/>
      <c r="D534" s="223"/>
      <c r="E534" s="223"/>
      <c r="F534" s="223"/>
    </row>
    <row r="535" spans="1:6" ht="15" customHeight="1">
      <c r="A535" s="223"/>
      <c r="B535" s="223"/>
      <c r="C535" s="223"/>
      <c r="D535" s="223"/>
      <c r="E535" s="223"/>
      <c r="F535" s="223"/>
    </row>
    <row r="536" spans="1:6" ht="15" customHeight="1">
      <c r="A536" s="223" t="s">
        <v>41</v>
      </c>
      <c r="B536" s="223"/>
      <c r="C536" s="223"/>
      <c r="D536" s="223"/>
      <c r="E536" s="223"/>
      <c r="F536" s="223"/>
    </row>
    <row r="537" spans="1:6" ht="15" customHeight="1">
      <c r="A537" s="223"/>
      <c r="B537" s="223"/>
      <c r="C537" s="223"/>
      <c r="D537" s="223"/>
      <c r="E537" s="223"/>
      <c r="F537" s="223"/>
    </row>
    <row r="538" spans="1:6" ht="15" customHeight="1">
      <c r="A538" s="223" t="s">
        <v>42</v>
      </c>
      <c r="B538" s="223"/>
      <c r="C538" s="223"/>
      <c r="D538" s="223"/>
      <c r="E538" s="223"/>
      <c r="F538" s="223"/>
    </row>
    <row r="539" spans="1:6" ht="15" customHeight="1">
      <c r="A539" s="223"/>
      <c r="B539" s="223"/>
      <c r="C539" s="223"/>
      <c r="D539" s="223"/>
      <c r="E539" s="223"/>
      <c r="F539" s="223"/>
    </row>
    <row r="540" spans="1:6" ht="15" customHeight="1">
      <c r="A540" s="223" t="s">
        <v>43</v>
      </c>
      <c r="B540" s="223"/>
      <c r="C540" s="223"/>
      <c r="D540" s="223"/>
      <c r="E540" s="223"/>
      <c r="F540" s="223"/>
    </row>
    <row r="541" spans="1:6" ht="15" customHeight="1">
      <c r="A541" s="223"/>
      <c r="B541" s="223"/>
      <c r="C541" s="223"/>
      <c r="D541" s="223"/>
      <c r="E541" s="223"/>
      <c r="F541" s="223"/>
    </row>
    <row r="542" spans="1:6" ht="15" customHeight="1">
      <c r="A542" s="223" t="s">
        <v>44</v>
      </c>
      <c r="B542" s="223"/>
      <c r="C542" s="223"/>
      <c r="D542" s="223"/>
      <c r="E542" s="223"/>
      <c r="F542" s="223"/>
    </row>
    <row r="543" spans="1:6" ht="15" customHeight="1">
      <c r="A543" s="223"/>
      <c r="B543" s="223"/>
      <c r="C543" s="223"/>
      <c r="D543" s="223"/>
      <c r="E543" s="223"/>
      <c r="F543" s="223"/>
    </row>
    <row r="544" spans="1:6" ht="15" customHeight="1">
      <c r="A544" s="223" t="s">
        <v>45</v>
      </c>
      <c r="B544" s="223"/>
      <c r="C544" s="223"/>
      <c r="D544" s="223"/>
      <c r="E544" s="223"/>
      <c r="F544" s="223"/>
    </row>
    <row r="545" spans="1:6" ht="15" customHeight="1">
      <c r="A545" s="223"/>
      <c r="B545" s="223"/>
      <c r="C545" s="223"/>
      <c r="D545" s="223"/>
      <c r="E545" s="223"/>
      <c r="F545" s="223"/>
    </row>
    <row r="546" spans="1:6" ht="15" customHeight="1">
      <c r="A546" s="223" t="s">
        <v>46</v>
      </c>
      <c r="B546" s="223"/>
      <c r="C546" s="223"/>
      <c r="D546" s="223"/>
      <c r="E546" s="223"/>
      <c r="F546" s="223"/>
    </row>
    <row r="547" spans="1:6" ht="15" customHeight="1">
      <c r="A547" s="223"/>
      <c r="B547" s="223"/>
      <c r="C547" s="223"/>
      <c r="D547" s="223"/>
      <c r="E547" s="223"/>
      <c r="F547" s="223"/>
    </row>
    <row r="548" spans="1:6" ht="15" customHeight="1">
      <c r="A548" s="223" t="s">
        <v>47</v>
      </c>
      <c r="B548" s="223"/>
      <c r="C548" s="223"/>
      <c r="D548" s="223"/>
      <c r="E548" s="223"/>
      <c r="F548" s="223"/>
    </row>
    <row r="549" spans="1:6" ht="15" customHeight="1">
      <c r="A549" s="223"/>
      <c r="B549" s="223"/>
      <c r="C549" s="223"/>
      <c r="D549" s="223"/>
      <c r="E549" s="223"/>
      <c r="F549" s="223"/>
    </row>
    <row r="551" ht="15" customHeight="1">
      <c r="E551" s="10" t="s">
        <v>18</v>
      </c>
    </row>
    <row r="552" spans="1:6" ht="15" customHeight="1">
      <c r="A552" s="224" t="str">
        <f>IF(ISTEXT('Organizacija natjecanja'!$F$2)=TRUE,'Organizacija natjecanja'!$F$2,"")</f>
        <v>KUP KARAS NOVSKA</v>
      </c>
      <c r="B552" s="224"/>
      <c r="C552" s="224"/>
      <c r="D552" s="224"/>
      <c r="E552" s="224"/>
      <c r="F552" s="224"/>
    </row>
    <row r="553" spans="1:6" ht="15" customHeight="1">
      <c r="A553" s="225" t="str">
        <f>IF(ISTEXT('Organizacija natjecanja'!$F$5)=TRUE,'Organizacija natjecanja'!$F$5,"")</f>
        <v>Novska, 16. - 18.4.2024</v>
      </c>
      <c r="B553" s="225"/>
      <c r="C553" s="225"/>
      <c r="D553" s="225"/>
      <c r="E553" s="225"/>
      <c r="F553" s="225"/>
    </row>
    <row r="554" spans="1:6" ht="15" customHeight="1">
      <c r="A554" s="12"/>
      <c r="B554" s="12"/>
      <c r="C554" s="12"/>
      <c r="D554" s="12"/>
      <c r="F554" s="12"/>
    </row>
    <row r="555" spans="1:6" ht="15" customHeight="1">
      <c r="A555" s="226" t="s">
        <v>19</v>
      </c>
      <c r="B555" s="226"/>
      <c r="C555" s="226"/>
      <c r="D555" s="226"/>
      <c r="E555" s="226"/>
      <c r="F555" s="226"/>
    </row>
    <row r="556" spans="1:6" ht="15" customHeight="1">
      <c r="A556" s="13"/>
      <c r="B556" s="13"/>
      <c r="C556" s="13"/>
      <c r="D556" s="13"/>
      <c r="E556" s="13"/>
      <c r="F556" s="13"/>
    </row>
    <row r="557" spans="1:6" ht="15" customHeight="1">
      <c r="A557" s="227" t="str">
        <f>IF(ISTEXT('Prijava i izvlačenje brojeva'!$C$12)=TRUE,'Prijava i izvlačenje brojeva'!$C$12,"")</f>
        <v>Hlebine Hlebine</v>
      </c>
      <c r="B557" s="227"/>
      <c r="C557" s="227"/>
      <c r="D557" s="227"/>
      <c r="E557" s="14" t="s">
        <v>20</v>
      </c>
      <c r="F557" s="14" t="s">
        <v>21</v>
      </c>
    </row>
    <row r="558" spans="1:6" ht="15" customHeight="1">
      <c r="A558" s="227"/>
      <c r="B558" s="227"/>
      <c r="C558" s="227"/>
      <c r="D558" s="227"/>
      <c r="E558" s="228">
        <f>IF(ISNUMBER('Prijava i izvlačenje brojeva'!$A$12)=TRUE,'Prijava i izvlačenje brojeva'!$A$12,"")</f>
        <v>11</v>
      </c>
      <c r="F558" s="230"/>
    </row>
    <row r="559" spans="1:6" ht="15" customHeight="1">
      <c r="A559" s="227" t="str">
        <f>IF(ISTEXT('Prijava i izvlačenje brojeva'!C12)=TRUE,VLOOKUP('Startne liste'!A557,'Prijava i izvlačenje brojeva'!$C$2:$F$26,2,FALSE),"")</f>
        <v>Dario Slukić</v>
      </c>
      <c r="B559" s="227"/>
      <c r="C559" s="227"/>
      <c r="D559" s="227"/>
      <c r="E559" s="229"/>
      <c r="F559" s="231"/>
    </row>
    <row r="560" spans="1:6" ht="15" customHeight="1">
      <c r="A560" s="227"/>
      <c r="B560" s="227"/>
      <c r="C560" s="227"/>
      <c r="D560" s="227"/>
      <c r="E560" s="229"/>
      <c r="F560" s="231"/>
    </row>
    <row r="561" spans="1:6" ht="15" customHeight="1">
      <c r="A561" s="227" t="str">
        <f>IF(ISTEXT('Prijava i izvlačenje brojeva'!C12)=TRUE,VLOOKUP('Startne liste'!A557,'Prijava i izvlačenje brojeva'!$C$2:$F$26,3,FALSE),"")</f>
        <v>Goran Bregović</v>
      </c>
      <c r="B561" s="227"/>
      <c r="C561" s="227"/>
      <c r="D561" s="227"/>
      <c r="E561" s="229"/>
      <c r="F561" s="231"/>
    </row>
    <row r="562" spans="1:6" ht="15" customHeight="1">
      <c r="A562" s="227"/>
      <c r="B562" s="227"/>
      <c r="C562" s="227"/>
      <c r="D562" s="227"/>
      <c r="E562" s="229"/>
      <c r="F562" s="231"/>
    </row>
    <row r="563" spans="1:6" ht="15" customHeight="1">
      <c r="A563" s="222" t="s">
        <v>22</v>
      </c>
      <c r="B563" s="222" t="s">
        <v>23</v>
      </c>
      <c r="C563" s="222" t="s">
        <v>24</v>
      </c>
      <c r="D563" s="222" t="s">
        <v>25</v>
      </c>
      <c r="E563" s="222" t="s">
        <v>26</v>
      </c>
      <c r="F563" s="222" t="s">
        <v>27</v>
      </c>
    </row>
    <row r="564" spans="1:6" ht="15" customHeight="1">
      <c r="A564" s="222"/>
      <c r="B564" s="222"/>
      <c r="C564" s="222"/>
      <c r="D564" s="222"/>
      <c r="E564" s="222"/>
      <c r="F564" s="222"/>
    </row>
    <row r="565" spans="1:6" ht="15" customHeight="1">
      <c r="A565" s="223" t="s">
        <v>28</v>
      </c>
      <c r="B565" s="223"/>
      <c r="C565" s="223"/>
      <c r="D565" s="223"/>
      <c r="E565" s="223"/>
      <c r="F565" s="223"/>
    </row>
    <row r="566" spans="1:6" ht="15" customHeight="1">
      <c r="A566" s="223"/>
      <c r="B566" s="223"/>
      <c r="C566" s="223"/>
      <c r="D566" s="223"/>
      <c r="E566" s="223"/>
      <c r="F566" s="223"/>
    </row>
    <row r="567" spans="1:6" ht="15" customHeight="1">
      <c r="A567" s="223" t="s">
        <v>29</v>
      </c>
      <c r="B567" s="223"/>
      <c r="C567" s="223"/>
      <c r="D567" s="223"/>
      <c r="E567" s="223"/>
      <c r="F567" s="223"/>
    </row>
    <row r="568" spans="1:6" ht="15" customHeight="1">
      <c r="A568" s="223"/>
      <c r="B568" s="223"/>
      <c r="C568" s="223"/>
      <c r="D568" s="223"/>
      <c r="E568" s="223"/>
      <c r="F568" s="223"/>
    </row>
    <row r="569" spans="1:6" ht="15" customHeight="1">
      <c r="A569" s="223" t="s">
        <v>30</v>
      </c>
      <c r="B569" s="223"/>
      <c r="C569" s="223"/>
      <c r="D569" s="223"/>
      <c r="E569" s="223"/>
      <c r="F569" s="223"/>
    </row>
    <row r="570" spans="1:6" ht="15" customHeight="1">
      <c r="A570" s="223"/>
      <c r="B570" s="223"/>
      <c r="C570" s="223"/>
      <c r="D570" s="223"/>
      <c r="E570" s="223"/>
      <c r="F570" s="223"/>
    </row>
    <row r="571" spans="1:6" ht="15" customHeight="1">
      <c r="A571" s="223" t="s">
        <v>31</v>
      </c>
      <c r="B571" s="223"/>
      <c r="C571" s="223"/>
      <c r="D571" s="223"/>
      <c r="E571" s="223"/>
      <c r="F571" s="223"/>
    </row>
    <row r="572" spans="1:6" ht="15" customHeight="1">
      <c r="A572" s="223"/>
      <c r="B572" s="223"/>
      <c r="C572" s="223"/>
      <c r="D572" s="223"/>
      <c r="E572" s="223"/>
      <c r="F572" s="223"/>
    </row>
    <row r="573" spans="1:6" ht="15" customHeight="1">
      <c r="A573" s="223" t="s">
        <v>32</v>
      </c>
      <c r="B573" s="223"/>
      <c r="C573" s="223"/>
      <c r="D573" s="223"/>
      <c r="E573" s="223"/>
      <c r="F573" s="223"/>
    </row>
    <row r="574" spans="1:6" ht="15" customHeight="1">
      <c r="A574" s="223"/>
      <c r="B574" s="223"/>
      <c r="C574" s="223"/>
      <c r="D574" s="223"/>
      <c r="E574" s="223"/>
      <c r="F574" s="223"/>
    </row>
    <row r="575" spans="1:6" ht="15" customHeight="1">
      <c r="A575" s="223" t="s">
        <v>33</v>
      </c>
      <c r="B575" s="223"/>
      <c r="C575" s="223"/>
      <c r="D575" s="223"/>
      <c r="E575" s="223"/>
      <c r="F575" s="223"/>
    </row>
    <row r="576" spans="1:6" ht="15" customHeight="1">
      <c r="A576" s="223"/>
      <c r="B576" s="223"/>
      <c r="C576" s="223"/>
      <c r="D576" s="223"/>
      <c r="E576" s="223"/>
      <c r="F576" s="223"/>
    </row>
    <row r="577" spans="1:6" ht="15" customHeight="1">
      <c r="A577" s="223" t="s">
        <v>34</v>
      </c>
      <c r="B577" s="223"/>
      <c r="C577" s="223"/>
      <c r="D577" s="223"/>
      <c r="E577" s="223"/>
      <c r="F577" s="223"/>
    </row>
    <row r="578" spans="1:6" ht="15" customHeight="1">
      <c r="A578" s="223"/>
      <c r="B578" s="223"/>
      <c r="C578" s="223"/>
      <c r="D578" s="223"/>
      <c r="E578" s="223"/>
      <c r="F578" s="223"/>
    </row>
    <row r="579" spans="1:6" ht="15" customHeight="1">
      <c r="A579" s="223" t="s">
        <v>35</v>
      </c>
      <c r="B579" s="223"/>
      <c r="C579" s="223"/>
      <c r="D579" s="223"/>
      <c r="E579" s="223"/>
      <c r="F579" s="223"/>
    </row>
    <row r="580" spans="1:6" ht="15" customHeight="1">
      <c r="A580" s="223"/>
      <c r="B580" s="223"/>
      <c r="C580" s="223"/>
      <c r="D580" s="223"/>
      <c r="E580" s="223"/>
      <c r="F580" s="223"/>
    </row>
    <row r="581" spans="1:6" ht="15" customHeight="1">
      <c r="A581" s="223" t="s">
        <v>36</v>
      </c>
      <c r="B581" s="223"/>
      <c r="C581" s="223"/>
      <c r="D581" s="223"/>
      <c r="E581" s="223"/>
      <c r="F581" s="223"/>
    </row>
    <row r="582" spans="1:6" ht="15" customHeight="1">
      <c r="A582" s="223"/>
      <c r="B582" s="223"/>
      <c r="C582" s="223"/>
      <c r="D582" s="223"/>
      <c r="E582" s="223"/>
      <c r="F582" s="223"/>
    </row>
    <row r="583" spans="1:6" ht="15" customHeight="1">
      <c r="A583" s="223" t="s">
        <v>37</v>
      </c>
      <c r="B583" s="223"/>
      <c r="C583" s="223"/>
      <c r="D583" s="223"/>
      <c r="E583" s="223"/>
      <c r="F583" s="223"/>
    </row>
    <row r="584" spans="1:6" ht="15" customHeight="1">
      <c r="A584" s="223"/>
      <c r="B584" s="223"/>
      <c r="C584" s="223"/>
      <c r="D584" s="223"/>
      <c r="E584" s="223"/>
      <c r="F584" s="223"/>
    </row>
    <row r="585" spans="1:6" ht="15" customHeight="1">
      <c r="A585" s="223" t="s">
        <v>38</v>
      </c>
      <c r="B585" s="223"/>
      <c r="C585" s="223"/>
      <c r="D585" s="223"/>
      <c r="E585" s="223"/>
      <c r="F585" s="223"/>
    </row>
    <row r="586" spans="1:6" ht="15" customHeight="1">
      <c r="A586" s="223"/>
      <c r="B586" s="223"/>
      <c r="C586" s="223"/>
      <c r="D586" s="223"/>
      <c r="E586" s="223"/>
      <c r="F586" s="223"/>
    </row>
    <row r="587" spans="1:6" ht="15" customHeight="1">
      <c r="A587" s="223" t="s">
        <v>39</v>
      </c>
      <c r="B587" s="223"/>
      <c r="C587" s="223"/>
      <c r="D587" s="223"/>
      <c r="E587" s="223"/>
      <c r="F587" s="223"/>
    </row>
    <row r="588" spans="1:6" ht="15" customHeight="1">
      <c r="A588" s="223"/>
      <c r="B588" s="223"/>
      <c r="C588" s="223"/>
      <c r="D588" s="223"/>
      <c r="E588" s="223"/>
      <c r="F588" s="223"/>
    </row>
    <row r="589" spans="1:6" ht="15" customHeight="1">
      <c r="A589" s="223" t="s">
        <v>40</v>
      </c>
      <c r="B589" s="223"/>
      <c r="C589" s="223"/>
      <c r="D589" s="223"/>
      <c r="E589" s="223"/>
      <c r="F589" s="223"/>
    </row>
    <row r="590" spans="1:6" ht="15" customHeight="1">
      <c r="A590" s="223"/>
      <c r="B590" s="223"/>
      <c r="C590" s="223"/>
      <c r="D590" s="223"/>
      <c r="E590" s="223"/>
      <c r="F590" s="223"/>
    </row>
    <row r="591" spans="1:6" ht="15" customHeight="1">
      <c r="A591" s="223" t="s">
        <v>41</v>
      </c>
      <c r="B591" s="223"/>
      <c r="C591" s="223"/>
      <c r="D591" s="223"/>
      <c r="E591" s="223"/>
      <c r="F591" s="223"/>
    </row>
    <row r="592" spans="1:6" ht="15" customHeight="1">
      <c r="A592" s="223"/>
      <c r="B592" s="223"/>
      <c r="C592" s="223"/>
      <c r="D592" s="223"/>
      <c r="E592" s="223"/>
      <c r="F592" s="223"/>
    </row>
    <row r="593" spans="1:6" ht="15" customHeight="1">
      <c r="A593" s="223" t="s">
        <v>42</v>
      </c>
      <c r="B593" s="223"/>
      <c r="C593" s="223"/>
      <c r="D593" s="223"/>
      <c r="E593" s="223"/>
      <c r="F593" s="223"/>
    </row>
    <row r="594" spans="1:6" ht="15" customHeight="1">
      <c r="A594" s="223"/>
      <c r="B594" s="223"/>
      <c r="C594" s="223"/>
      <c r="D594" s="223"/>
      <c r="E594" s="223"/>
      <c r="F594" s="223"/>
    </row>
    <row r="595" spans="1:6" ht="15" customHeight="1">
      <c r="A595" s="223" t="s">
        <v>43</v>
      </c>
      <c r="B595" s="223"/>
      <c r="C595" s="223"/>
      <c r="D595" s="223"/>
      <c r="E595" s="223"/>
      <c r="F595" s="223"/>
    </row>
    <row r="596" spans="1:6" ht="15" customHeight="1">
      <c r="A596" s="223"/>
      <c r="B596" s="223"/>
      <c r="C596" s="223"/>
      <c r="D596" s="223"/>
      <c r="E596" s="223"/>
      <c r="F596" s="223"/>
    </row>
    <row r="597" spans="1:6" ht="15" customHeight="1">
      <c r="A597" s="223" t="s">
        <v>44</v>
      </c>
      <c r="B597" s="223"/>
      <c r="C597" s="223"/>
      <c r="D597" s="223"/>
      <c r="E597" s="223"/>
      <c r="F597" s="223"/>
    </row>
    <row r="598" spans="1:6" ht="15" customHeight="1">
      <c r="A598" s="223"/>
      <c r="B598" s="223"/>
      <c r="C598" s="223"/>
      <c r="D598" s="223"/>
      <c r="E598" s="223"/>
      <c r="F598" s="223"/>
    </row>
    <row r="599" spans="1:6" ht="15" customHeight="1">
      <c r="A599" s="223" t="s">
        <v>45</v>
      </c>
      <c r="B599" s="223"/>
      <c r="C599" s="223"/>
      <c r="D599" s="223"/>
      <c r="E599" s="223"/>
      <c r="F599" s="223"/>
    </row>
    <row r="600" spans="1:6" ht="15" customHeight="1">
      <c r="A600" s="223"/>
      <c r="B600" s="223"/>
      <c r="C600" s="223"/>
      <c r="D600" s="223"/>
      <c r="E600" s="223"/>
      <c r="F600" s="223"/>
    </row>
    <row r="601" spans="1:6" ht="15" customHeight="1">
      <c r="A601" s="223" t="s">
        <v>46</v>
      </c>
      <c r="B601" s="223"/>
      <c r="C601" s="223"/>
      <c r="D601" s="223"/>
      <c r="E601" s="223"/>
      <c r="F601" s="223"/>
    </row>
    <row r="602" spans="1:6" ht="15" customHeight="1">
      <c r="A602" s="223"/>
      <c r="B602" s="223"/>
      <c r="C602" s="223"/>
      <c r="D602" s="223"/>
      <c r="E602" s="223"/>
      <c r="F602" s="223"/>
    </row>
    <row r="603" spans="1:6" ht="15" customHeight="1">
      <c r="A603" s="223" t="s">
        <v>47</v>
      </c>
      <c r="B603" s="223"/>
      <c r="C603" s="223"/>
      <c r="D603" s="223"/>
      <c r="E603" s="223"/>
      <c r="F603" s="223"/>
    </row>
    <row r="604" spans="1:6" ht="15" customHeight="1">
      <c r="A604" s="223"/>
      <c r="B604" s="223"/>
      <c r="C604" s="223"/>
      <c r="D604" s="223"/>
      <c r="E604" s="223"/>
      <c r="F604" s="223"/>
    </row>
    <row r="606" ht="15" customHeight="1">
      <c r="E606" s="10" t="s">
        <v>18</v>
      </c>
    </row>
    <row r="607" spans="1:6" ht="15" customHeight="1">
      <c r="A607" s="224" t="str">
        <f>IF(ISTEXT('Organizacija natjecanja'!$F$2)=TRUE,'Organizacija natjecanja'!$F$2,"")</f>
        <v>KUP KARAS NOVSKA</v>
      </c>
      <c r="B607" s="224"/>
      <c r="C607" s="224"/>
      <c r="D607" s="224"/>
      <c r="E607" s="224"/>
      <c r="F607" s="224"/>
    </row>
    <row r="608" spans="1:6" ht="15" customHeight="1">
      <c r="A608" s="225" t="str">
        <f>IF(ISTEXT('Organizacija natjecanja'!$F$5)=TRUE,'Organizacija natjecanja'!$F$5,"")</f>
        <v>Novska, 16. - 18.4.2024</v>
      </c>
      <c r="B608" s="225"/>
      <c r="C608" s="225"/>
      <c r="D608" s="225"/>
      <c r="E608" s="225"/>
      <c r="F608" s="225"/>
    </row>
    <row r="609" spans="1:6" ht="15" customHeight="1">
      <c r="A609" s="12"/>
      <c r="B609" s="12"/>
      <c r="C609" s="12"/>
      <c r="D609" s="12"/>
      <c r="F609" s="12"/>
    </row>
    <row r="610" spans="1:6" ht="15" customHeight="1">
      <c r="A610" s="226" t="s">
        <v>19</v>
      </c>
      <c r="B610" s="226"/>
      <c r="C610" s="226"/>
      <c r="D610" s="226"/>
      <c r="E610" s="226"/>
      <c r="F610" s="226"/>
    </row>
    <row r="611" spans="1:6" ht="15" customHeight="1">
      <c r="A611" s="13"/>
      <c r="B611" s="13"/>
      <c r="C611" s="13"/>
      <c r="D611" s="13"/>
      <c r="E611" s="13"/>
      <c r="F611" s="13"/>
    </row>
    <row r="612" spans="1:6" ht="15" customHeight="1">
      <c r="A612" s="227" t="str">
        <f>IF(ISTEXT('Prijava i izvlačenje brojeva'!$C$13)=TRUE,'Prijava i izvlačenje brojeva'!$C$13,"")</f>
        <v>Slavija Severin</v>
      </c>
      <c r="B612" s="227"/>
      <c r="C612" s="227"/>
      <c r="D612" s="227"/>
      <c r="E612" s="14" t="s">
        <v>20</v>
      </c>
      <c r="F612" s="14" t="s">
        <v>21</v>
      </c>
    </row>
    <row r="613" spans="1:6" ht="15" customHeight="1">
      <c r="A613" s="227"/>
      <c r="B613" s="227"/>
      <c r="C613" s="227"/>
      <c r="D613" s="227"/>
      <c r="E613" s="228">
        <f>IF(ISNUMBER('Prijava i izvlačenje brojeva'!$A$13)=TRUE,'Prijava i izvlačenje brojeva'!$A$13,"")</f>
        <v>12</v>
      </c>
      <c r="F613" s="230"/>
    </row>
    <row r="614" spans="1:6" ht="15" customHeight="1">
      <c r="A614" s="227" t="str">
        <f>IF(ISTEXT('Prijava i izvlačenje brojeva'!C13)=TRUE,VLOOKUP('Startne liste'!A612,'Prijava i izvlačenje brojeva'!$C$2:$F$26,2,FALSE),"")</f>
        <v>Mario Komar</v>
      </c>
      <c r="B614" s="227"/>
      <c r="C614" s="227"/>
      <c r="D614" s="227"/>
      <c r="E614" s="229"/>
      <c r="F614" s="231"/>
    </row>
    <row r="615" spans="1:6" ht="15" customHeight="1">
      <c r="A615" s="227"/>
      <c r="B615" s="227"/>
      <c r="C615" s="227"/>
      <c r="D615" s="227"/>
      <c r="E615" s="229"/>
      <c r="F615" s="231"/>
    </row>
    <row r="616" spans="1:6" ht="15" customHeight="1">
      <c r="A616" s="227" t="str">
        <f>IF(ISTEXT('Prijava i izvlačenje brojeva'!C13)=TRUE,VLOOKUP('Startne liste'!A612,'Prijava i izvlačenje brojeva'!$C$2:$F$26,3,FALSE),"")</f>
        <v>Tihomir Trešćec</v>
      </c>
      <c r="B616" s="227"/>
      <c r="C616" s="227"/>
      <c r="D616" s="227"/>
      <c r="E616" s="229"/>
      <c r="F616" s="231"/>
    </row>
    <row r="617" spans="1:6" ht="15" customHeight="1">
      <c r="A617" s="227"/>
      <c r="B617" s="227"/>
      <c r="C617" s="227"/>
      <c r="D617" s="227"/>
      <c r="E617" s="229"/>
      <c r="F617" s="231"/>
    </row>
    <row r="618" spans="1:6" ht="15" customHeight="1">
      <c r="A618" s="222" t="s">
        <v>22</v>
      </c>
      <c r="B618" s="222" t="s">
        <v>23</v>
      </c>
      <c r="C618" s="222" t="s">
        <v>24</v>
      </c>
      <c r="D618" s="222" t="s">
        <v>25</v>
      </c>
      <c r="E618" s="222" t="s">
        <v>26</v>
      </c>
      <c r="F618" s="222" t="s">
        <v>27</v>
      </c>
    </row>
    <row r="619" spans="1:6" ht="15" customHeight="1">
      <c r="A619" s="222"/>
      <c r="B619" s="222"/>
      <c r="C619" s="222"/>
      <c r="D619" s="222"/>
      <c r="E619" s="222"/>
      <c r="F619" s="222"/>
    </row>
    <row r="620" spans="1:6" ht="15" customHeight="1">
      <c r="A620" s="223" t="s">
        <v>28</v>
      </c>
      <c r="B620" s="223"/>
      <c r="C620" s="223"/>
      <c r="D620" s="223"/>
      <c r="E620" s="223"/>
      <c r="F620" s="223"/>
    </row>
    <row r="621" spans="1:6" ht="15" customHeight="1">
      <c r="A621" s="223"/>
      <c r="B621" s="223"/>
      <c r="C621" s="223"/>
      <c r="D621" s="223"/>
      <c r="E621" s="223"/>
      <c r="F621" s="223"/>
    </row>
    <row r="622" spans="1:6" ht="15" customHeight="1">
      <c r="A622" s="223" t="s">
        <v>29</v>
      </c>
      <c r="B622" s="223"/>
      <c r="C622" s="223"/>
      <c r="D622" s="223"/>
      <c r="E622" s="223"/>
      <c r="F622" s="223"/>
    </row>
    <row r="623" spans="1:6" ht="15" customHeight="1">
      <c r="A623" s="223"/>
      <c r="B623" s="223"/>
      <c r="C623" s="223"/>
      <c r="D623" s="223"/>
      <c r="E623" s="223"/>
      <c r="F623" s="223"/>
    </row>
    <row r="624" spans="1:6" ht="15" customHeight="1">
      <c r="A624" s="223" t="s">
        <v>30</v>
      </c>
      <c r="B624" s="223"/>
      <c r="C624" s="223"/>
      <c r="D624" s="223"/>
      <c r="E624" s="223"/>
      <c r="F624" s="223"/>
    </row>
    <row r="625" spans="1:6" ht="15" customHeight="1">
      <c r="A625" s="223"/>
      <c r="B625" s="223"/>
      <c r="C625" s="223"/>
      <c r="D625" s="223"/>
      <c r="E625" s="223"/>
      <c r="F625" s="223"/>
    </row>
    <row r="626" spans="1:6" ht="15" customHeight="1">
      <c r="A626" s="223" t="s">
        <v>31</v>
      </c>
      <c r="B626" s="223"/>
      <c r="C626" s="223"/>
      <c r="D626" s="223"/>
      <c r="E626" s="223"/>
      <c r="F626" s="223"/>
    </row>
    <row r="627" spans="1:6" ht="15" customHeight="1">
      <c r="A627" s="223"/>
      <c r="B627" s="223"/>
      <c r="C627" s="223"/>
      <c r="D627" s="223"/>
      <c r="E627" s="223"/>
      <c r="F627" s="223"/>
    </row>
    <row r="628" spans="1:6" ht="15" customHeight="1">
      <c r="A628" s="223" t="s">
        <v>32</v>
      </c>
      <c r="B628" s="223"/>
      <c r="C628" s="223"/>
      <c r="D628" s="223"/>
      <c r="E628" s="223"/>
      <c r="F628" s="223"/>
    </row>
    <row r="629" spans="1:6" ht="15" customHeight="1">
      <c r="A629" s="223"/>
      <c r="B629" s="223"/>
      <c r="C629" s="223"/>
      <c r="D629" s="223"/>
      <c r="E629" s="223"/>
      <c r="F629" s="223"/>
    </row>
    <row r="630" spans="1:6" ht="15" customHeight="1">
      <c r="A630" s="223" t="s">
        <v>33</v>
      </c>
      <c r="B630" s="223"/>
      <c r="C630" s="223"/>
      <c r="D630" s="223"/>
      <c r="E630" s="223"/>
      <c r="F630" s="223"/>
    </row>
    <row r="631" spans="1:6" ht="15" customHeight="1">
      <c r="A631" s="223"/>
      <c r="B631" s="223"/>
      <c r="C631" s="223"/>
      <c r="D631" s="223"/>
      <c r="E631" s="223"/>
      <c r="F631" s="223"/>
    </row>
    <row r="632" spans="1:6" ht="15" customHeight="1">
      <c r="A632" s="223" t="s">
        <v>34</v>
      </c>
      <c r="B632" s="223"/>
      <c r="C632" s="223"/>
      <c r="D632" s="223"/>
      <c r="E632" s="223"/>
      <c r="F632" s="223"/>
    </row>
    <row r="633" spans="1:6" ht="15" customHeight="1">
      <c r="A633" s="223"/>
      <c r="B633" s="223"/>
      <c r="C633" s="223"/>
      <c r="D633" s="223"/>
      <c r="E633" s="223"/>
      <c r="F633" s="223"/>
    </row>
    <row r="634" spans="1:6" ht="15" customHeight="1">
      <c r="A634" s="223" t="s">
        <v>35</v>
      </c>
      <c r="B634" s="223"/>
      <c r="C634" s="223"/>
      <c r="D634" s="223"/>
      <c r="E634" s="223"/>
      <c r="F634" s="223"/>
    </row>
    <row r="635" spans="1:6" ht="15" customHeight="1">
      <c r="A635" s="223"/>
      <c r="B635" s="223"/>
      <c r="C635" s="223"/>
      <c r="D635" s="223"/>
      <c r="E635" s="223"/>
      <c r="F635" s="223"/>
    </row>
    <row r="636" spans="1:6" ht="15" customHeight="1">
      <c r="A636" s="223" t="s">
        <v>36</v>
      </c>
      <c r="B636" s="223"/>
      <c r="C636" s="223"/>
      <c r="D636" s="223"/>
      <c r="E636" s="223"/>
      <c r="F636" s="223"/>
    </row>
    <row r="637" spans="1:6" ht="15" customHeight="1">
      <c r="A637" s="223"/>
      <c r="B637" s="223"/>
      <c r="C637" s="223"/>
      <c r="D637" s="223"/>
      <c r="E637" s="223"/>
      <c r="F637" s="223"/>
    </row>
    <row r="638" spans="1:6" ht="15" customHeight="1">
      <c r="A638" s="223" t="s">
        <v>37</v>
      </c>
      <c r="B638" s="223"/>
      <c r="C638" s="223"/>
      <c r="D638" s="223"/>
      <c r="E638" s="223"/>
      <c r="F638" s="223"/>
    </row>
    <row r="639" spans="1:6" ht="15" customHeight="1">
      <c r="A639" s="223"/>
      <c r="B639" s="223"/>
      <c r="C639" s="223"/>
      <c r="D639" s="223"/>
      <c r="E639" s="223"/>
      <c r="F639" s="223"/>
    </row>
    <row r="640" spans="1:6" ht="15" customHeight="1">
      <c r="A640" s="223" t="s">
        <v>38</v>
      </c>
      <c r="B640" s="223"/>
      <c r="C640" s="223"/>
      <c r="D640" s="223"/>
      <c r="E640" s="223"/>
      <c r="F640" s="223"/>
    </row>
    <row r="641" spans="1:6" ht="15" customHeight="1">
      <c r="A641" s="223"/>
      <c r="B641" s="223"/>
      <c r="C641" s="223"/>
      <c r="D641" s="223"/>
      <c r="E641" s="223"/>
      <c r="F641" s="223"/>
    </row>
    <row r="642" spans="1:6" ht="15" customHeight="1">
      <c r="A642" s="223" t="s">
        <v>39</v>
      </c>
      <c r="B642" s="223"/>
      <c r="C642" s="223"/>
      <c r="D642" s="223"/>
      <c r="E642" s="223"/>
      <c r="F642" s="223"/>
    </row>
    <row r="643" spans="1:6" ht="15" customHeight="1">
      <c r="A643" s="223"/>
      <c r="B643" s="223"/>
      <c r="C643" s="223"/>
      <c r="D643" s="223"/>
      <c r="E643" s="223"/>
      <c r="F643" s="223"/>
    </row>
    <row r="644" spans="1:6" ht="15" customHeight="1">
      <c r="A644" s="223" t="s">
        <v>40</v>
      </c>
      <c r="B644" s="223"/>
      <c r="C644" s="223"/>
      <c r="D644" s="223"/>
      <c r="E644" s="223"/>
      <c r="F644" s="223"/>
    </row>
    <row r="645" spans="1:6" ht="15" customHeight="1">
      <c r="A645" s="223"/>
      <c r="B645" s="223"/>
      <c r="C645" s="223"/>
      <c r="D645" s="223"/>
      <c r="E645" s="223"/>
      <c r="F645" s="223"/>
    </row>
    <row r="646" spans="1:6" ht="15" customHeight="1">
      <c r="A646" s="223" t="s">
        <v>41</v>
      </c>
      <c r="B646" s="223"/>
      <c r="C646" s="223"/>
      <c r="D646" s="223"/>
      <c r="E646" s="223"/>
      <c r="F646" s="223"/>
    </row>
    <row r="647" spans="1:6" ht="15" customHeight="1">
      <c r="A647" s="223"/>
      <c r="B647" s="223"/>
      <c r="C647" s="223"/>
      <c r="D647" s="223"/>
      <c r="E647" s="223"/>
      <c r="F647" s="223"/>
    </row>
    <row r="648" spans="1:6" ht="15" customHeight="1">
      <c r="A648" s="223" t="s">
        <v>42</v>
      </c>
      <c r="B648" s="223"/>
      <c r="C648" s="223"/>
      <c r="D648" s="223"/>
      <c r="E648" s="223"/>
      <c r="F648" s="223"/>
    </row>
    <row r="649" spans="1:6" ht="15" customHeight="1">
      <c r="A649" s="223"/>
      <c r="B649" s="223"/>
      <c r="C649" s="223"/>
      <c r="D649" s="223"/>
      <c r="E649" s="223"/>
      <c r="F649" s="223"/>
    </row>
    <row r="650" spans="1:6" ht="15" customHeight="1">
      <c r="A650" s="223" t="s">
        <v>43</v>
      </c>
      <c r="B650" s="223"/>
      <c r="C650" s="223"/>
      <c r="D650" s="223"/>
      <c r="E650" s="223"/>
      <c r="F650" s="223"/>
    </row>
    <row r="651" spans="1:6" ht="15" customHeight="1">
      <c r="A651" s="223"/>
      <c r="B651" s="223"/>
      <c r="C651" s="223"/>
      <c r="D651" s="223"/>
      <c r="E651" s="223"/>
      <c r="F651" s="223"/>
    </row>
    <row r="652" spans="1:6" ht="15" customHeight="1">
      <c r="A652" s="223" t="s">
        <v>44</v>
      </c>
      <c r="B652" s="223"/>
      <c r="C652" s="223"/>
      <c r="D652" s="223"/>
      <c r="E652" s="223"/>
      <c r="F652" s="223"/>
    </row>
    <row r="653" spans="1:6" ht="15" customHeight="1">
      <c r="A653" s="223"/>
      <c r="B653" s="223"/>
      <c r="C653" s="223"/>
      <c r="D653" s="223"/>
      <c r="E653" s="223"/>
      <c r="F653" s="223"/>
    </row>
    <row r="654" spans="1:6" ht="15" customHeight="1">
      <c r="A654" s="223" t="s">
        <v>45</v>
      </c>
      <c r="B654" s="223"/>
      <c r="C654" s="223"/>
      <c r="D654" s="223"/>
      <c r="E654" s="223"/>
      <c r="F654" s="223"/>
    </row>
    <row r="655" spans="1:6" ht="15" customHeight="1">
      <c r="A655" s="223"/>
      <c r="B655" s="223"/>
      <c r="C655" s="223"/>
      <c r="D655" s="223"/>
      <c r="E655" s="223"/>
      <c r="F655" s="223"/>
    </row>
    <row r="656" spans="1:6" ht="15" customHeight="1">
      <c r="A656" s="223" t="s">
        <v>46</v>
      </c>
      <c r="B656" s="223"/>
      <c r="C656" s="223"/>
      <c r="D656" s="223"/>
      <c r="E656" s="223"/>
      <c r="F656" s="223"/>
    </row>
    <row r="657" spans="1:6" ht="15" customHeight="1">
      <c r="A657" s="223"/>
      <c r="B657" s="223"/>
      <c r="C657" s="223"/>
      <c r="D657" s="223"/>
      <c r="E657" s="223"/>
      <c r="F657" s="223"/>
    </row>
    <row r="658" spans="1:6" ht="15" customHeight="1">
      <c r="A658" s="223" t="s">
        <v>47</v>
      </c>
      <c r="B658" s="223"/>
      <c r="C658" s="223"/>
      <c r="D658" s="223"/>
      <c r="E658" s="223"/>
      <c r="F658" s="223"/>
    </row>
    <row r="659" spans="1:6" ht="15" customHeight="1">
      <c r="A659" s="223"/>
      <c r="B659" s="223"/>
      <c r="C659" s="223"/>
      <c r="D659" s="223"/>
      <c r="E659" s="223"/>
      <c r="F659" s="223"/>
    </row>
    <row r="661" ht="15" customHeight="1">
      <c r="E661" s="10" t="s">
        <v>18</v>
      </c>
    </row>
    <row r="662" spans="1:6" ht="15" customHeight="1">
      <c r="A662" s="224" t="str">
        <f>IF(ISTEXT('Organizacija natjecanja'!$F$2)=TRUE,'Organizacija natjecanja'!$F$2,"")</f>
        <v>KUP KARAS NOVSKA</v>
      </c>
      <c r="B662" s="224"/>
      <c r="C662" s="224"/>
      <c r="D662" s="224"/>
      <c r="E662" s="224"/>
      <c r="F662" s="224"/>
    </row>
    <row r="663" spans="1:6" ht="15" customHeight="1">
      <c r="A663" s="225" t="str">
        <f>IF(ISTEXT('Organizacija natjecanja'!$F$5)=TRUE,'Organizacija natjecanja'!$F$5,"")</f>
        <v>Novska, 16. - 18.4.2024</v>
      </c>
      <c r="B663" s="225"/>
      <c r="C663" s="225"/>
      <c r="D663" s="225"/>
      <c r="E663" s="225"/>
      <c r="F663" s="225"/>
    </row>
    <row r="664" spans="1:6" ht="15" customHeight="1">
      <c r="A664" s="12"/>
      <c r="B664" s="12"/>
      <c r="C664" s="12"/>
      <c r="D664" s="12"/>
      <c r="F664" s="12"/>
    </row>
    <row r="665" spans="1:6" ht="15" customHeight="1">
      <c r="A665" s="226" t="s">
        <v>19</v>
      </c>
      <c r="B665" s="226"/>
      <c r="C665" s="226"/>
      <c r="D665" s="226"/>
      <c r="E665" s="226"/>
      <c r="F665" s="226"/>
    </row>
    <row r="666" spans="1:6" ht="15" customHeight="1">
      <c r="A666" s="13"/>
      <c r="B666" s="13"/>
      <c r="C666" s="13"/>
      <c r="D666" s="13"/>
      <c r="E666" s="13"/>
      <c r="F666" s="13"/>
    </row>
    <row r="667" spans="1:6" ht="15" customHeight="1">
      <c r="A667" s="227" t="str">
        <f>IF(ISTEXT('Prijava i izvlačenje brojeva'!$C$14)=TRUE,'Prijava i izvlačenje brojeva'!$C$14,"")</f>
        <v>Ilova Garešnica</v>
      </c>
      <c r="B667" s="227"/>
      <c r="C667" s="227"/>
      <c r="D667" s="227"/>
      <c r="E667" s="14" t="s">
        <v>20</v>
      </c>
      <c r="F667" s="14" t="s">
        <v>21</v>
      </c>
    </row>
    <row r="668" spans="1:6" ht="15" customHeight="1">
      <c r="A668" s="227"/>
      <c r="B668" s="227"/>
      <c r="C668" s="227"/>
      <c r="D668" s="227"/>
      <c r="E668" s="228">
        <f>IF(ISNUMBER('Prijava i izvlačenje brojeva'!$A$14)=TRUE,'Prijava i izvlačenje brojeva'!$A$14,"")</f>
        <v>13</v>
      </c>
      <c r="F668" s="230"/>
    </row>
    <row r="669" spans="1:6" ht="15" customHeight="1">
      <c r="A669" s="227" t="str">
        <f>IF(ISTEXT('Prijava i izvlačenje brojeva'!C14)=TRUE,VLOOKUP('Startne liste'!A667,'Prijava i izvlačenje brojeva'!$C$2:$F$26,2,FALSE),"")</f>
        <v>Denis Badanjak</v>
      </c>
      <c r="B669" s="227"/>
      <c r="C669" s="227"/>
      <c r="D669" s="227"/>
      <c r="E669" s="229"/>
      <c r="F669" s="231"/>
    </row>
    <row r="670" spans="1:6" ht="15" customHeight="1">
      <c r="A670" s="227"/>
      <c r="B670" s="227"/>
      <c r="C670" s="227"/>
      <c r="D670" s="227"/>
      <c r="E670" s="229"/>
      <c r="F670" s="231"/>
    </row>
    <row r="671" spans="1:6" ht="15" customHeight="1">
      <c r="A671" s="227" t="str">
        <f>IF(ISTEXT('Prijava i izvlačenje brojeva'!C14)=TRUE,VLOOKUP('Startne liste'!A667,'Prijava i izvlačenje brojeva'!$C$2:$F$26,3,FALSE),"")</f>
        <v>Ivan Rakarić</v>
      </c>
      <c r="B671" s="227"/>
      <c r="C671" s="227"/>
      <c r="D671" s="227"/>
      <c r="E671" s="229"/>
      <c r="F671" s="231"/>
    </row>
    <row r="672" spans="1:6" ht="15" customHeight="1">
      <c r="A672" s="227"/>
      <c r="B672" s="227"/>
      <c r="C672" s="227"/>
      <c r="D672" s="227"/>
      <c r="E672" s="229"/>
      <c r="F672" s="231"/>
    </row>
    <row r="673" spans="1:6" ht="15" customHeight="1">
      <c r="A673" s="222" t="s">
        <v>22</v>
      </c>
      <c r="B673" s="222" t="s">
        <v>23</v>
      </c>
      <c r="C673" s="222" t="s">
        <v>24</v>
      </c>
      <c r="D673" s="222" t="s">
        <v>25</v>
      </c>
      <c r="E673" s="222" t="s">
        <v>26</v>
      </c>
      <c r="F673" s="222" t="s">
        <v>27</v>
      </c>
    </row>
    <row r="674" spans="1:6" ht="15" customHeight="1">
      <c r="A674" s="222"/>
      <c r="B674" s="222"/>
      <c r="C674" s="222"/>
      <c r="D674" s="222"/>
      <c r="E674" s="222"/>
      <c r="F674" s="222"/>
    </row>
    <row r="675" spans="1:6" ht="15" customHeight="1">
      <c r="A675" s="223" t="s">
        <v>28</v>
      </c>
      <c r="B675" s="223"/>
      <c r="C675" s="223"/>
      <c r="D675" s="223"/>
      <c r="E675" s="223"/>
      <c r="F675" s="223"/>
    </row>
    <row r="676" spans="1:6" ht="15" customHeight="1">
      <c r="A676" s="223"/>
      <c r="B676" s="223"/>
      <c r="C676" s="223"/>
      <c r="D676" s="223"/>
      <c r="E676" s="223"/>
      <c r="F676" s="223"/>
    </row>
    <row r="677" spans="1:6" ht="15" customHeight="1">
      <c r="A677" s="223" t="s">
        <v>29</v>
      </c>
      <c r="B677" s="223"/>
      <c r="C677" s="223"/>
      <c r="D677" s="223"/>
      <c r="E677" s="223"/>
      <c r="F677" s="223"/>
    </row>
    <row r="678" spans="1:6" ht="15" customHeight="1">
      <c r="A678" s="223"/>
      <c r="B678" s="223"/>
      <c r="C678" s="223"/>
      <c r="D678" s="223"/>
      <c r="E678" s="223"/>
      <c r="F678" s="223"/>
    </row>
    <row r="679" spans="1:6" ht="15" customHeight="1">
      <c r="A679" s="223" t="s">
        <v>30</v>
      </c>
      <c r="B679" s="223"/>
      <c r="C679" s="223"/>
      <c r="D679" s="223"/>
      <c r="E679" s="223"/>
      <c r="F679" s="223"/>
    </row>
    <row r="680" spans="1:6" ht="15" customHeight="1">
      <c r="A680" s="223"/>
      <c r="B680" s="223"/>
      <c r="C680" s="223"/>
      <c r="D680" s="223"/>
      <c r="E680" s="223"/>
      <c r="F680" s="223"/>
    </row>
    <row r="681" spans="1:6" ht="15" customHeight="1">
      <c r="A681" s="223" t="s">
        <v>31</v>
      </c>
      <c r="B681" s="223"/>
      <c r="C681" s="223"/>
      <c r="D681" s="223"/>
      <c r="E681" s="223"/>
      <c r="F681" s="223"/>
    </row>
    <row r="682" spans="1:6" ht="15" customHeight="1">
      <c r="A682" s="223"/>
      <c r="B682" s="223"/>
      <c r="C682" s="223"/>
      <c r="D682" s="223"/>
      <c r="E682" s="223"/>
      <c r="F682" s="223"/>
    </row>
    <row r="683" spans="1:6" ht="15" customHeight="1">
      <c r="A683" s="223" t="s">
        <v>32</v>
      </c>
      <c r="B683" s="223"/>
      <c r="C683" s="223"/>
      <c r="D683" s="223"/>
      <c r="E683" s="223"/>
      <c r="F683" s="223"/>
    </row>
    <row r="684" spans="1:6" ht="15" customHeight="1">
      <c r="A684" s="223"/>
      <c r="B684" s="223"/>
      <c r="C684" s="223"/>
      <c r="D684" s="223"/>
      <c r="E684" s="223"/>
      <c r="F684" s="223"/>
    </row>
    <row r="685" spans="1:6" ht="15" customHeight="1">
      <c r="A685" s="223" t="s">
        <v>33</v>
      </c>
      <c r="B685" s="223"/>
      <c r="C685" s="223"/>
      <c r="D685" s="223"/>
      <c r="E685" s="223"/>
      <c r="F685" s="223"/>
    </row>
    <row r="686" spans="1:6" ht="15" customHeight="1">
      <c r="A686" s="223"/>
      <c r="B686" s="223"/>
      <c r="C686" s="223"/>
      <c r="D686" s="223"/>
      <c r="E686" s="223"/>
      <c r="F686" s="223"/>
    </row>
    <row r="687" spans="1:6" ht="15" customHeight="1">
      <c r="A687" s="223" t="s">
        <v>34</v>
      </c>
      <c r="B687" s="223"/>
      <c r="C687" s="223"/>
      <c r="D687" s="223"/>
      <c r="E687" s="223"/>
      <c r="F687" s="223"/>
    </row>
    <row r="688" spans="1:6" ht="15" customHeight="1">
      <c r="A688" s="223"/>
      <c r="B688" s="223"/>
      <c r="C688" s="223"/>
      <c r="D688" s="223"/>
      <c r="E688" s="223"/>
      <c r="F688" s="223"/>
    </row>
    <row r="689" spans="1:6" ht="15" customHeight="1">
      <c r="A689" s="223" t="s">
        <v>35</v>
      </c>
      <c r="B689" s="223"/>
      <c r="C689" s="223"/>
      <c r="D689" s="223"/>
      <c r="E689" s="223"/>
      <c r="F689" s="223"/>
    </row>
    <row r="690" spans="1:6" ht="15" customHeight="1">
      <c r="A690" s="223"/>
      <c r="B690" s="223"/>
      <c r="C690" s="223"/>
      <c r="D690" s="223"/>
      <c r="E690" s="223"/>
      <c r="F690" s="223"/>
    </row>
    <row r="691" spans="1:6" ht="15" customHeight="1">
      <c r="A691" s="223" t="s">
        <v>36</v>
      </c>
      <c r="B691" s="223"/>
      <c r="C691" s="223"/>
      <c r="D691" s="223"/>
      <c r="E691" s="223"/>
      <c r="F691" s="223"/>
    </row>
    <row r="692" spans="1:6" ht="15" customHeight="1">
      <c r="A692" s="223"/>
      <c r="B692" s="223"/>
      <c r="C692" s="223"/>
      <c r="D692" s="223"/>
      <c r="E692" s="223"/>
      <c r="F692" s="223"/>
    </row>
    <row r="693" spans="1:6" ht="15" customHeight="1">
      <c r="A693" s="223" t="s">
        <v>37</v>
      </c>
      <c r="B693" s="223"/>
      <c r="C693" s="223"/>
      <c r="D693" s="223"/>
      <c r="E693" s="223"/>
      <c r="F693" s="223"/>
    </row>
    <row r="694" spans="1:6" ht="15" customHeight="1">
      <c r="A694" s="223"/>
      <c r="B694" s="223"/>
      <c r="C694" s="223"/>
      <c r="D694" s="223"/>
      <c r="E694" s="223"/>
      <c r="F694" s="223"/>
    </row>
    <row r="695" spans="1:6" ht="15" customHeight="1">
      <c r="A695" s="223" t="s">
        <v>38</v>
      </c>
      <c r="B695" s="223"/>
      <c r="C695" s="223"/>
      <c r="D695" s="223"/>
      <c r="E695" s="223"/>
      <c r="F695" s="223"/>
    </row>
    <row r="696" spans="1:6" ht="15" customHeight="1">
      <c r="A696" s="223"/>
      <c r="B696" s="223"/>
      <c r="C696" s="223"/>
      <c r="D696" s="223"/>
      <c r="E696" s="223"/>
      <c r="F696" s="223"/>
    </row>
    <row r="697" spans="1:6" ht="15" customHeight="1">
      <c r="A697" s="223" t="s">
        <v>39</v>
      </c>
      <c r="B697" s="223"/>
      <c r="C697" s="223"/>
      <c r="D697" s="223"/>
      <c r="E697" s="223"/>
      <c r="F697" s="223"/>
    </row>
    <row r="698" spans="1:6" ht="15" customHeight="1">
      <c r="A698" s="223"/>
      <c r="B698" s="223"/>
      <c r="C698" s="223"/>
      <c r="D698" s="223"/>
      <c r="E698" s="223"/>
      <c r="F698" s="223"/>
    </row>
    <row r="699" spans="1:6" ht="15" customHeight="1">
      <c r="A699" s="223" t="s">
        <v>40</v>
      </c>
      <c r="B699" s="223"/>
      <c r="C699" s="223"/>
      <c r="D699" s="223"/>
      <c r="E699" s="223"/>
      <c r="F699" s="223"/>
    </row>
    <row r="700" spans="1:6" ht="15" customHeight="1">
      <c r="A700" s="223"/>
      <c r="B700" s="223"/>
      <c r="C700" s="223"/>
      <c r="D700" s="223"/>
      <c r="E700" s="223"/>
      <c r="F700" s="223"/>
    </row>
    <row r="701" spans="1:6" ht="15" customHeight="1">
      <c r="A701" s="223" t="s">
        <v>41</v>
      </c>
      <c r="B701" s="223"/>
      <c r="C701" s="223"/>
      <c r="D701" s="223"/>
      <c r="E701" s="223"/>
      <c r="F701" s="223"/>
    </row>
    <row r="702" spans="1:6" ht="15" customHeight="1">
      <c r="A702" s="223"/>
      <c r="B702" s="223"/>
      <c r="C702" s="223"/>
      <c r="D702" s="223"/>
      <c r="E702" s="223"/>
      <c r="F702" s="223"/>
    </row>
    <row r="703" spans="1:6" ht="15" customHeight="1">
      <c r="A703" s="223" t="s">
        <v>42</v>
      </c>
      <c r="B703" s="223"/>
      <c r="C703" s="223"/>
      <c r="D703" s="223"/>
      <c r="E703" s="223"/>
      <c r="F703" s="223"/>
    </row>
    <row r="704" spans="1:6" ht="15" customHeight="1">
      <c r="A704" s="223"/>
      <c r="B704" s="223"/>
      <c r="C704" s="223"/>
      <c r="D704" s="223"/>
      <c r="E704" s="223"/>
      <c r="F704" s="223"/>
    </row>
    <row r="705" spans="1:6" ht="15" customHeight="1">
      <c r="A705" s="223" t="s">
        <v>43</v>
      </c>
      <c r="B705" s="223"/>
      <c r="C705" s="223"/>
      <c r="D705" s="223"/>
      <c r="E705" s="223"/>
      <c r="F705" s="223"/>
    </row>
    <row r="706" spans="1:6" ht="15" customHeight="1">
      <c r="A706" s="223"/>
      <c r="B706" s="223"/>
      <c r="C706" s="223"/>
      <c r="D706" s="223"/>
      <c r="E706" s="223"/>
      <c r="F706" s="223"/>
    </row>
    <row r="707" spans="1:6" ht="15" customHeight="1">
      <c r="A707" s="223" t="s">
        <v>44</v>
      </c>
      <c r="B707" s="223"/>
      <c r="C707" s="223"/>
      <c r="D707" s="223"/>
      <c r="E707" s="223"/>
      <c r="F707" s="223"/>
    </row>
    <row r="708" spans="1:6" ht="15" customHeight="1">
      <c r="A708" s="223"/>
      <c r="B708" s="223"/>
      <c r="C708" s="223"/>
      <c r="D708" s="223"/>
      <c r="E708" s="223"/>
      <c r="F708" s="223"/>
    </row>
    <row r="709" spans="1:6" ht="15" customHeight="1">
      <c r="A709" s="223" t="s">
        <v>45</v>
      </c>
      <c r="B709" s="223"/>
      <c r="C709" s="223"/>
      <c r="D709" s="223"/>
      <c r="E709" s="223"/>
      <c r="F709" s="223"/>
    </row>
    <row r="710" spans="1:6" ht="15" customHeight="1">
      <c r="A710" s="223"/>
      <c r="B710" s="223"/>
      <c r="C710" s="223"/>
      <c r="D710" s="223"/>
      <c r="E710" s="223"/>
      <c r="F710" s="223"/>
    </row>
    <row r="711" spans="1:6" ht="15" customHeight="1">
      <c r="A711" s="223" t="s">
        <v>46</v>
      </c>
      <c r="B711" s="223"/>
      <c r="C711" s="223"/>
      <c r="D711" s="223"/>
      <c r="E711" s="223"/>
      <c r="F711" s="223"/>
    </row>
    <row r="712" spans="1:6" ht="15" customHeight="1">
      <c r="A712" s="223"/>
      <c r="B712" s="223"/>
      <c r="C712" s="223"/>
      <c r="D712" s="223"/>
      <c r="E712" s="223"/>
      <c r="F712" s="223"/>
    </row>
    <row r="713" spans="1:6" ht="15" customHeight="1">
      <c r="A713" s="223" t="s">
        <v>47</v>
      </c>
      <c r="B713" s="223"/>
      <c r="C713" s="223"/>
      <c r="D713" s="223"/>
      <c r="E713" s="223"/>
      <c r="F713" s="223"/>
    </row>
    <row r="714" spans="1:6" ht="15" customHeight="1">
      <c r="A714" s="223"/>
      <c r="B714" s="223"/>
      <c r="C714" s="223"/>
      <c r="D714" s="223"/>
      <c r="E714" s="223"/>
      <c r="F714" s="223"/>
    </row>
    <row r="716" ht="15" customHeight="1">
      <c r="E716" s="10" t="s">
        <v>18</v>
      </c>
    </row>
    <row r="717" spans="1:6" ht="15" customHeight="1">
      <c r="A717" s="224" t="str">
        <f>IF(ISTEXT('Organizacija natjecanja'!$F$2)=TRUE,'Organizacija natjecanja'!$F$2,"")</f>
        <v>KUP KARAS NOVSKA</v>
      </c>
      <c r="B717" s="224"/>
      <c r="C717" s="224"/>
      <c r="D717" s="224"/>
      <c r="E717" s="224"/>
      <c r="F717" s="224"/>
    </row>
    <row r="718" spans="1:6" ht="15" customHeight="1">
      <c r="A718" s="225" t="str">
        <f>IF(ISTEXT('Organizacija natjecanja'!$F$5)=TRUE,'Organizacija natjecanja'!$F$5,"")</f>
        <v>Novska, 16. - 18.4.2024</v>
      </c>
      <c r="B718" s="225"/>
      <c r="C718" s="225"/>
      <c r="D718" s="225"/>
      <c r="E718" s="225"/>
      <c r="F718" s="225"/>
    </row>
    <row r="719" spans="1:6" ht="15" customHeight="1">
      <c r="A719" s="12"/>
      <c r="B719" s="12"/>
      <c r="C719" s="12"/>
      <c r="D719" s="12"/>
      <c r="F719" s="12"/>
    </row>
    <row r="720" spans="1:6" ht="15" customHeight="1">
      <c r="A720" s="226" t="s">
        <v>19</v>
      </c>
      <c r="B720" s="226"/>
      <c r="C720" s="226"/>
      <c r="D720" s="226"/>
      <c r="E720" s="226"/>
      <c r="F720" s="226"/>
    </row>
    <row r="721" spans="1:6" ht="15" customHeight="1">
      <c r="A721" s="13"/>
      <c r="B721" s="13"/>
      <c r="C721" s="13"/>
      <c r="D721" s="13"/>
      <c r="E721" s="13"/>
      <c r="F721" s="13"/>
    </row>
    <row r="722" spans="1:6" ht="15" customHeight="1">
      <c r="A722" s="227" t="str">
        <f>IF(ISTEXT('Prijava i izvlačenje brojeva'!$C$15)=TRUE,'Prijava i izvlačenje brojeva'!$C$15,"")</f>
        <v>Ulovi i pusti ESBE</v>
      </c>
      <c r="B722" s="227"/>
      <c r="C722" s="227"/>
      <c r="D722" s="227"/>
      <c r="E722" s="14" t="s">
        <v>20</v>
      </c>
      <c r="F722" s="14" t="s">
        <v>21</v>
      </c>
    </row>
    <row r="723" spans="1:6" ht="15" customHeight="1">
      <c r="A723" s="227"/>
      <c r="B723" s="227"/>
      <c r="C723" s="227"/>
      <c r="D723" s="227"/>
      <c r="E723" s="228">
        <f>IF(ISNUMBER('Prijava i izvlačenje brojeva'!$A$15)=TRUE,'Prijava i izvlačenje brojeva'!$A$15,"")</f>
        <v>14</v>
      </c>
      <c r="F723" s="230"/>
    </row>
    <row r="724" spans="1:6" ht="15" customHeight="1">
      <c r="A724" s="227" t="str">
        <f>IF(ISTEXT('Prijava i izvlačenje brojeva'!C15)=TRUE,VLOOKUP('Startne liste'!A722,'Prijava i izvlačenje brojeva'!$C$2:$F$26,2,FALSE),"")</f>
        <v>Tomislav Kruljac</v>
      </c>
      <c r="B724" s="227"/>
      <c r="C724" s="227"/>
      <c r="D724" s="227"/>
      <c r="E724" s="229"/>
      <c r="F724" s="231"/>
    </row>
    <row r="725" spans="1:6" ht="15" customHeight="1">
      <c r="A725" s="227"/>
      <c r="B725" s="227"/>
      <c r="C725" s="227"/>
      <c r="D725" s="227"/>
      <c r="E725" s="229"/>
      <c r="F725" s="231"/>
    </row>
    <row r="726" spans="1:6" ht="15" customHeight="1">
      <c r="A726" s="227" t="str">
        <f>IF(ISTEXT('Prijava i izvlačenje brojeva'!C15)=TRUE,VLOOKUP('Startne liste'!A722,'Prijava i izvlačenje brojeva'!$C$2:$F$26,3,FALSE),"")</f>
        <v>Mario Bertanjoli</v>
      </c>
      <c r="B726" s="227"/>
      <c r="C726" s="227"/>
      <c r="D726" s="227"/>
      <c r="E726" s="229"/>
      <c r="F726" s="231"/>
    </row>
    <row r="727" spans="1:6" ht="15" customHeight="1">
      <c r="A727" s="227"/>
      <c r="B727" s="227"/>
      <c r="C727" s="227"/>
      <c r="D727" s="227"/>
      <c r="E727" s="229"/>
      <c r="F727" s="231"/>
    </row>
    <row r="728" spans="1:6" ht="15" customHeight="1">
      <c r="A728" s="222" t="s">
        <v>22</v>
      </c>
      <c r="B728" s="222" t="s">
        <v>23</v>
      </c>
      <c r="C728" s="222" t="s">
        <v>24</v>
      </c>
      <c r="D728" s="222" t="s">
        <v>25</v>
      </c>
      <c r="E728" s="222" t="s">
        <v>26</v>
      </c>
      <c r="F728" s="222" t="s">
        <v>27</v>
      </c>
    </row>
    <row r="729" spans="1:6" ht="15" customHeight="1">
      <c r="A729" s="222"/>
      <c r="B729" s="222"/>
      <c r="C729" s="222"/>
      <c r="D729" s="222"/>
      <c r="E729" s="222"/>
      <c r="F729" s="222"/>
    </row>
    <row r="730" spans="1:6" ht="15" customHeight="1">
      <c r="A730" s="223" t="s">
        <v>28</v>
      </c>
      <c r="B730" s="223"/>
      <c r="C730" s="223"/>
      <c r="D730" s="223"/>
      <c r="E730" s="223"/>
      <c r="F730" s="223"/>
    </row>
    <row r="731" spans="1:6" ht="15" customHeight="1">
      <c r="A731" s="223"/>
      <c r="B731" s="223"/>
      <c r="C731" s="223"/>
      <c r="D731" s="223"/>
      <c r="E731" s="223"/>
      <c r="F731" s="223"/>
    </row>
    <row r="732" spans="1:6" ht="15" customHeight="1">
      <c r="A732" s="223" t="s">
        <v>29</v>
      </c>
      <c r="B732" s="223"/>
      <c r="C732" s="223"/>
      <c r="D732" s="223"/>
      <c r="E732" s="223"/>
      <c r="F732" s="223"/>
    </row>
    <row r="733" spans="1:6" ht="15" customHeight="1">
      <c r="A733" s="223"/>
      <c r="B733" s="223"/>
      <c r="C733" s="223"/>
      <c r="D733" s="223"/>
      <c r="E733" s="223"/>
      <c r="F733" s="223"/>
    </row>
    <row r="734" spans="1:6" ht="15" customHeight="1">
      <c r="A734" s="223" t="s">
        <v>30</v>
      </c>
      <c r="B734" s="223"/>
      <c r="C734" s="223"/>
      <c r="D734" s="223"/>
      <c r="E734" s="223"/>
      <c r="F734" s="223"/>
    </row>
    <row r="735" spans="1:6" ht="15" customHeight="1">
      <c r="A735" s="223"/>
      <c r="B735" s="223"/>
      <c r="C735" s="223"/>
      <c r="D735" s="223"/>
      <c r="E735" s="223"/>
      <c r="F735" s="223"/>
    </row>
    <row r="736" spans="1:6" ht="15" customHeight="1">
      <c r="A736" s="223" t="s">
        <v>31</v>
      </c>
      <c r="B736" s="223"/>
      <c r="C736" s="223"/>
      <c r="D736" s="223"/>
      <c r="E736" s="223"/>
      <c r="F736" s="223"/>
    </row>
    <row r="737" spans="1:6" ht="15" customHeight="1">
      <c r="A737" s="223"/>
      <c r="B737" s="223"/>
      <c r="C737" s="223"/>
      <c r="D737" s="223"/>
      <c r="E737" s="223"/>
      <c r="F737" s="223"/>
    </row>
    <row r="738" spans="1:6" ht="15" customHeight="1">
      <c r="A738" s="223" t="s">
        <v>32</v>
      </c>
      <c r="B738" s="223"/>
      <c r="C738" s="223"/>
      <c r="D738" s="223"/>
      <c r="E738" s="223"/>
      <c r="F738" s="223"/>
    </row>
    <row r="739" spans="1:6" ht="15" customHeight="1">
      <c r="A739" s="223"/>
      <c r="B739" s="223"/>
      <c r="C739" s="223"/>
      <c r="D739" s="223"/>
      <c r="E739" s="223"/>
      <c r="F739" s="223"/>
    </row>
    <row r="740" spans="1:6" ht="15" customHeight="1">
      <c r="A740" s="223" t="s">
        <v>33</v>
      </c>
      <c r="B740" s="223"/>
      <c r="C740" s="223"/>
      <c r="D740" s="223"/>
      <c r="E740" s="223"/>
      <c r="F740" s="223"/>
    </row>
    <row r="741" spans="1:6" ht="15" customHeight="1">
      <c r="A741" s="223"/>
      <c r="B741" s="223"/>
      <c r="C741" s="223"/>
      <c r="D741" s="223"/>
      <c r="E741" s="223"/>
      <c r="F741" s="223"/>
    </row>
    <row r="742" spans="1:6" ht="15" customHeight="1">
      <c r="A742" s="223" t="s">
        <v>34</v>
      </c>
      <c r="B742" s="223"/>
      <c r="C742" s="223"/>
      <c r="D742" s="223"/>
      <c r="E742" s="223"/>
      <c r="F742" s="223"/>
    </row>
    <row r="743" spans="1:6" ht="15" customHeight="1">
      <c r="A743" s="223"/>
      <c r="B743" s="223"/>
      <c r="C743" s="223"/>
      <c r="D743" s="223"/>
      <c r="E743" s="223"/>
      <c r="F743" s="223"/>
    </row>
    <row r="744" spans="1:6" ht="15" customHeight="1">
      <c r="A744" s="223" t="s">
        <v>35</v>
      </c>
      <c r="B744" s="223"/>
      <c r="C744" s="223"/>
      <c r="D744" s="223"/>
      <c r="E744" s="223"/>
      <c r="F744" s="223"/>
    </row>
    <row r="745" spans="1:6" ht="15" customHeight="1">
      <c r="A745" s="223"/>
      <c r="B745" s="223"/>
      <c r="C745" s="223"/>
      <c r="D745" s="223"/>
      <c r="E745" s="223"/>
      <c r="F745" s="223"/>
    </row>
    <row r="746" spans="1:6" ht="15" customHeight="1">
      <c r="A746" s="223" t="s">
        <v>36</v>
      </c>
      <c r="B746" s="223"/>
      <c r="C746" s="223"/>
      <c r="D746" s="223"/>
      <c r="E746" s="223"/>
      <c r="F746" s="223"/>
    </row>
    <row r="747" spans="1:6" ht="15" customHeight="1">
      <c r="A747" s="223"/>
      <c r="B747" s="223"/>
      <c r="C747" s="223"/>
      <c r="D747" s="223"/>
      <c r="E747" s="223"/>
      <c r="F747" s="223"/>
    </row>
    <row r="748" spans="1:6" ht="15" customHeight="1">
      <c r="A748" s="223" t="s">
        <v>37</v>
      </c>
      <c r="B748" s="223"/>
      <c r="C748" s="223"/>
      <c r="D748" s="223"/>
      <c r="E748" s="223"/>
      <c r="F748" s="223"/>
    </row>
    <row r="749" spans="1:6" ht="15" customHeight="1">
      <c r="A749" s="223"/>
      <c r="B749" s="223"/>
      <c r="C749" s="223"/>
      <c r="D749" s="223"/>
      <c r="E749" s="223"/>
      <c r="F749" s="223"/>
    </row>
    <row r="750" spans="1:6" ht="15" customHeight="1">
      <c r="A750" s="223" t="s">
        <v>38</v>
      </c>
      <c r="B750" s="223"/>
      <c r="C750" s="223"/>
      <c r="D750" s="223"/>
      <c r="E750" s="223"/>
      <c r="F750" s="223"/>
    </row>
    <row r="751" spans="1:6" ht="15" customHeight="1">
      <c r="A751" s="223"/>
      <c r="B751" s="223"/>
      <c r="C751" s="223"/>
      <c r="D751" s="223"/>
      <c r="E751" s="223"/>
      <c r="F751" s="223"/>
    </row>
    <row r="752" spans="1:6" ht="15" customHeight="1">
      <c r="A752" s="223" t="s">
        <v>39</v>
      </c>
      <c r="B752" s="223"/>
      <c r="C752" s="223"/>
      <c r="D752" s="223"/>
      <c r="E752" s="223"/>
      <c r="F752" s="223"/>
    </row>
    <row r="753" spans="1:6" ht="15" customHeight="1">
      <c r="A753" s="223"/>
      <c r="B753" s="223"/>
      <c r="C753" s="223"/>
      <c r="D753" s="223"/>
      <c r="E753" s="223"/>
      <c r="F753" s="223"/>
    </row>
    <row r="754" spans="1:6" ht="15" customHeight="1">
      <c r="A754" s="223" t="s">
        <v>40</v>
      </c>
      <c r="B754" s="223"/>
      <c r="C754" s="223"/>
      <c r="D754" s="223"/>
      <c r="E754" s="223"/>
      <c r="F754" s="223"/>
    </row>
    <row r="755" spans="1:6" ht="15" customHeight="1">
      <c r="A755" s="223"/>
      <c r="B755" s="223"/>
      <c r="C755" s="223"/>
      <c r="D755" s="223"/>
      <c r="E755" s="223"/>
      <c r="F755" s="223"/>
    </row>
    <row r="756" spans="1:6" ht="15" customHeight="1">
      <c r="A756" s="223" t="s">
        <v>41</v>
      </c>
      <c r="B756" s="223"/>
      <c r="C756" s="223"/>
      <c r="D756" s="223"/>
      <c r="E756" s="223"/>
      <c r="F756" s="223"/>
    </row>
    <row r="757" spans="1:6" ht="15" customHeight="1">
      <c r="A757" s="223"/>
      <c r="B757" s="223"/>
      <c r="C757" s="223"/>
      <c r="D757" s="223"/>
      <c r="E757" s="223"/>
      <c r="F757" s="223"/>
    </row>
    <row r="758" spans="1:6" ht="15" customHeight="1">
      <c r="A758" s="223" t="s">
        <v>42</v>
      </c>
      <c r="B758" s="223"/>
      <c r="C758" s="223"/>
      <c r="D758" s="223"/>
      <c r="E758" s="223"/>
      <c r="F758" s="223"/>
    </row>
    <row r="759" spans="1:6" ht="15" customHeight="1">
      <c r="A759" s="223"/>
      <c r="B759" s="223"/>
      <c r="C759" s="223"/>
      <c r="D759" s="223"/>
      <c r="E759" s="223"/>
      <c r="F759" s="223"/>
    </row>
    <row r="760" spans="1:6" ht="15" customHeight="1">
      <c r="A760" s="223" t="s">
        <v>43</v>
      </c>
      <c r="B760" s="223"/>
      <c r="C760" s="223"/>
      <c r="D760" s="223"/>
      <c r="E760" s="223"/>
      <c r="F760" s="223"/>
    </row>
    <row r="761" spans="1:6" ht="15" customHeight="1">
      <c r="A761" s="223"/>
      <c r="B761" s="223"/>
      <c r="C761" s="223"/>
      <c r="D761" s="223"/>
      <c r="E761" s="223"/>
      <c r="F761" s="223"/>
    </row>
    <row r="762" spans="1:6" ht="15" customHeight="1">
      <c r="A762" s="223" t="s">
        <v>44</v>
      </c>
      <c r="B762" s="223"/>
      <c r="C762" s="223"/>
      <c r="D762" s="223"/>
      <c r="E762" s="223"/>
      <c r="F762" s="223"/>
    </row>
    <row r="763" spans="1:6" ht="15" customHeight="1">
      <c r="A763" s="223"/>
      <c r="B763" s="223"/>
      <c r="C763" s="223"/>
      <c r="D763" s="223"/>
      <c r="E763" s="223"/>
      <c r="F763" s="223"/>
    </row>
    <row r="764" spans="1:6" ht="15" customHeight="1">
      <c r="A764" s="223" t="s">
        <v>45</v>
      </c>
      <c r="B764" s="223"/>
      <c r="C764" s="223"/>
      <c r="D764" s="223"/>
      <c r="E764" s="223"/>
      <c r="F764" s="223"/>
    </row>
    <row r="765" spans="1:6" ht="15" customHeight="1">
      <c r="A765" s="223"/>
      <c r="B765" s="223"/>
      <c r="C765" s="223"/>
      <c r="D765" s="223"/>
      <c r="E765" s="223"/>
      <c r="F765" s="223"/>
    </row>
    <row r="766" spans="1:6" ht="15" customHeight="1">
      <c r="A766" s="223" t="s">
        <v>46</v>
      </c>
      <c r="B766" s="223"/>
      <c r="C766" s="223"/>
      <c r="D766" s="223"/>
      <c r="E766" s="223"/>
      <c r="F766" s="223"/>
    </row>
    <row r="767" spans="1:6" ht="15" customHeight="1">
      <c r="A767" s="223"/>
      <c r="B767" s="223"/>
      <c r="C767" s="223"/>
      <c r="D767" s="223"/>
      <c r="E767" s="223"/>
      <c r="F767" s="223"/>
    </row>
    <row r="768" spans="1:6" ht="15" customHeight="1">
      <c r="A768" s="223" t="s">
        <v>47</v>
      </c>
      <c r="B768" s="223"/>
      <c r="C768" s="223"/>
      <c r="D768" s="223"/>
      <c r="E768" s="223"/>
      <c r="F768" s="223"/>
    </row>
    <row r="769" spans="1:6" ht="15" customHeight="1">
      <c r="A769" s="223"/>
      <c r="B769" s="223"/>
      <c r="C769" s="223"/>
      <c r="D769" s="223"/>
      <c r="E769" s="223"/>
      <c r="F769" s="223"/>
    </row>
    <row r="771" ht="15" customHeight="1">
      <c r="E771" s="10" t="s">
        <v>18</v>
      </c>
    </row>
    <row r="772" spans="1:6" ht="15" customHeight="1">
      <c r="A772" s="224" t="str">
        <f>IF(ISTEXT('Organizacija natjecanja'!$F$2)=TRUE,'Organizacija natjecanja'!$F$2,"")</f>
        <v>KUP KARAS NOVSKA</v>
      </c>
      <c r="B772" s="224"/>
      <c r="C772" s="224"/>
      <c r="D772" s="224"/>
      <c r="E772" s="224"/>
      <c r="F772" s="224"/>
    </row>
    <row r="773" spans="1:6" ht="15" customHeight="1">
      <c r="A773" s="225" t="str">
        <f>IF(ISTEXT('Organizacija natjecanja'!$F$5)=TRUE,'Organizacija natjecanja'!$F$5,"")</f>
        <v>Novska, 16. - 18.4.2024</v>
      </c>
      <c r="B773" s="225"/>
      <c r="C773" s="225"/>
      <c r="D773" s="225"/>
      <c r="E773" s="225"/>
      <c r="F773" s="225"/>
    </row>
    <row r="774" spans="1:6" ht="15" customHeight="1">
      <c r="A774" s="12"/>
      <c r="B774" s="12"/>
      <c r="C774" s="12"/>
      <c r="D774" s="12"/>
      <c r="F774" s="12"/>
    </row>
    <row r="775" spans="1:6" ht="15" customHeight="1">
      <c r="A775" s="226" t="s">
        <v>19</v>
      </c>
      <c r="B775" s="226"/>
      <c r="C775" s="226"/>
      <c r="D775" s="226"/>
      <c r="E775" s="226"/>
      <c r="F775" s="226"/>
    </row>
    <row r="776" spans="1:6" ht="15" customHeight="1">
      <c r="A776" s="13"/>
      <c r="B776" s="13"/>
      <c r="C776" s="13"/>
      <c r="D776" s="13"/>
      <c r="E776" s="13"/>
      <c r="F776" s="13"/>
    </row>
    <row r="777" spans="1:6" ht="15" customHeight="1">
      <c r="A777" s="227" t="str">
        <f>IF(ISTEXT('Prijava i izvlačenje brojeva'!$C$16)=TRUE,'Prijava i izvlačenje brojeva'!$C$16,"")</f>
        <v>Ludbreg Ludbreg</v>
      </c>
      <c r="B777" s="227"/>
      <c r="C777" s="227"/>
      <c r="D777" s="227"/>
      <c r="E777" s="14" t="s">
        <v>20</v>
      </c>
      <c r="F777" s="14" t="s">
        <v>21</v>
      </c>
    </row>
    <row r="778" spans="1:6" ht="15" customHeight="1">
      <c r="A778" s="227"/>
      <c r="B778" s="227"/>
      <c r="C778" s="227"/>
      <c r="D778" s="227"/>
      <c r="E778" s="228">
        <f>IF(ISNUMBER('Prijava i izvlačenje brojeva'!$A$16)=TRUE,'Prijava i izvlačenje brojeva'!$A$16,"")</f>
        <v>15</v>
      </c>
      <c r="F778" s="230"/>
    </row>
    <row r="779" spans="1:6" ht="15" customHeight="1">
      <c r="A779" s="227" t="str">
        <f>IF(ISTEXT('Prijava i izvlačenje brojeva'!C16)=TRUE,VLOOKUP('Startne liste'!A777,'Prijava i izvlačenje brojeva'!$C$2:$F$26,2,FALSE),"")</f>
        <v>Marin Šafarek</v>
      </c>
      <c r="B779" s="227"/>
      <c r="C779" s="227"/>
      <c r="D779" s="227"/>
      <c r="E779" s="229"/>
      <c r="F779" s="231"/>
    </row>
    <row r="780" spans="1:6" ht="15" customHeight="1">
      <c r="A780" s="227"/>
      <c r="B780" s="227"/>
      <c r="C780" s="227"/>
      <c r="D780" s="227"/>
      <c r="E780" s="229"/>
      <c r="F780" s="231"/>
    </row>
    <row r="781" spans="1:6" ht="15" customHeight="1">
      <c r="A781" s="227" t="str">
        <f>IF(ISTEXT('Prijava i izvlačenje brojeva'!C16)=TRUE,VLOOKUP('Startne liste'!A777,'Prijava i izvlačenje brojeva'!$C$2:$F$26,3,FALSE),"")</f>
        <v>Ivica Gradinski</v>
      </c>
      <c r="B781" s="227"/>
      <c r="C781" s="227"/>
      <c r="D781" s="227"/>
      <c r="E781" s="229"/>
      <c r="F781" s="231"/>
    </row>
    <row r="782" spans="1:6" ht="15" customHeight="1">
      <c r="A782" s="227"/>
      <c r="B782" s="227"/>
      <c r="C782" s="227"/>
      <c r="D782" s="227"/>
      <c r="E782" s="229"/>
      <c r="F782" s="231"/>
    </row>
    <row r="783" spans="1:6" ht="15" customHeight="1">
      <c r="A783" s="222" t="s">
        <v>22</v>
      </c>
      <c r="B783" s="222" t="s">
        <v>23</v>
      </c>
      <c r="C783" s="222" t="s">
        <v>24</v>
      </c>
      <c r="D783" s="222" t="s">
        <v>25</v>
      </c>
      <c r="E783" s="222" t="s">
        <v>26</v>
      </c>
      <c r="F783" s="222" t="s">
        <v>27</v>
      </c>
    </row>
    <row r="784" spans="1:6" ht="15" customHeight="1">
      <c r="A784" s="222"/>
      <c r="B784" s="222"/>
      <c r="C784" s="222"/>
      <c r="D784" s="222"/>
      <c r="E784" s="222"/>
      <c r="F784" s="222"/>
    </row>
    <row r="785" spans="1:6" ht="15" customHeight="1">
      <c r="A785" s="223" t="s">
        <v>28</v>
      </c>
      <c r="B785" s="223"/>
      <c r="C785" s="223"/>
      <c r="D785" s="223"/>
      <c r="E785" s="223"/>
      <c r="F785" s="223"/>
    </row>
    <row r="786" spans="1:6" ht="15" customHeight="1">
      <c r="A786" s="223"/>
      <c r="B786" s="223"/>
      <c r="C786" s="223"/>
      <c r="D786" s="223"/>
      <c r="E786" s="223"/>
      <c r="F786" s="223"/>
    </row>
    <row r="787" spans="1:6" ht="15" customHeight="1">
      <c r="A787" s="223" t="s">
        <v>29</v>
      </c>
      <c r="B787" s="223"/>
      <c r="C787" s="223"/>
      <c r="D787" s="223"/>
      <c r="E787" s="223"/>
      <c r="F787" s="223"/>
    </row>
    <row r="788" spans="1:6" ht="15" customHeight="1">
      <c r="A788" s="223"/>
      <c r="B788" s="223"/>
      <c r="C788" s="223"/>
      <c r="D788" s="223"/>
      <c r="E788" s="223"/>
      <c r="F788" s="223"/>
    </row>
    <row r="789" spans="1:6" ht="15" customHeight="1">
      <c r="A789" s="223" t="s">
        <v>30</v>
      </c>
      <c r="B789" s="223"/>
      <c r="C789" s="223"/>
      <c r="D789" s="223"/>
      <c r="E789" s="223"/>
      <c r="F789" s="223"/>
    </row>
    <row r="790" spans="1:6" ht="15" customHeight="1">
      <c r="A790" s="223"/>
      <c r="B790" s="223"/>
      <c r="C790" s="223"/>
      <c r="D790" s="223"/>
      <c r="E790" s="223"/>
      <c r="F790" s="223"/>
    </row>
    <row r="791" spans="1:6" ht="15" customHeight="1">
      <c r="A791" s="223" t="s">
        <v>31</v>
      </c>
      <c r="B791" s="223"/>
      <c r="C791" s="223"/>
      <c r="D791" s="223"/>
      <c r="E791" s="223"/>
      <c r="F791" s="223"/>
    </row>
    <row r="792" spans="1:6" ht="15" customHeight="1">
      <c r="A792" s="223"/>
      <c r="B792" s="223"/>
      <c r="C792" s="223"/>
      <c r="D792" s="223"/>
      <c r="E792" s="223"/>
      <c r="F792" s="223"/>
    </row>
    <row r="793" spans="1:6" ht="15" customHeight="1">
      <c r="A793" s="223" t="s">
        <v>32</v>
      </c>
      <c r="B793" s="223"/>
      <c r="C793" s="223"/>
      <c r="D793" s="223"/>
      <c r="E793" s="223"/>
      <c r="F793" s="223"/>
    </row>
    <row r="794" spans="1:6" ht="15" customHeight="1">
      <c r="A794" s="223"/>
      <c r="B794" s="223"/>
      <c r="C794" s="223"/>
      <c r="D794" s="223"/>
      <c r="E794" s="223"/>
      <c r="F794" s="223"/>
    </row>
    <row r="795" spans="1:6" ht="15" customHeight="1">
      <c r="A795" s="223" t="s">
        <v>33</v>
      </c>
      <c r="B795" s="223"/>
      <c r="C795" s="223"/>
      <c r="D795" s="223"/>
      <c r="E795" s="223"/>
      <c r="F795" s="223"/>
    </row>
    <row r="796" spans="1:6" ht="15" customHeight="1">
      <c r="A796" s="223"/>
      <c r="B796" s="223"/>
      <c r="C796" s="223"/>
      <c r="D796" s="223"/>
      <c r="E796" s="223"/>
      <c r="F796" s="223"/>
    </row>
    <row r="797" spans="1:6" ht="15" customHeight="1">
      <c r="A797" s="223" t="s">
        <v>34</v>
      </c>
      <c r="B797" s="223"/>
      <c r="C797" s="223"/>
      <c r="D797" s="223"/>
      <c r="E797" s="223"/>
      <c r="F797" s="223"/>
    </row>
    <row r="798" spans="1:6" ht="15" customHeight="1">
      <c r="A798" s="223"/>
      <c r="B798" s="223"/>
      <c r="C798" s="223"/>
      <c r="D798" s="223"/>
      <c r="E798" s="223"/>
      <c r="F798" s="223"/>
    </row>
    <row r="799" spans="1:6" ht="15" customHeight="1">
      <c r="A799" s="223" t="s">
        <v>35</v>
      </c>
      <c r="B799" s="223"/>
      <c r="C799" s="223"/>
      <c r="D799" s="223"/>
      <c r="E799" s="223"/>
      <c r="F799" s="223"/>
    </row>
    <row r="800" spans="1:6" ht="15" customHeight="1">
      <c r="A800" s="223"/>
      <c r="B800" s="223"/>
      <c r="C800" s="223"/>
      <c r="D800" s="223"/>
      <c r="E800" s="223"/>
      <c r="F800" s="223"/>
    </row>
    <row r="801" spans="1:6" ht="15" customHeight="1">
      <c r="A801" s="223" t="s">
        <v>36</v>
      </c>
      <c r="B801" s="223"/>
      <c r="C801" s="223"/>
      <c r="D801" s="223"/>
      <c r="E801" s="223"/>
      <c r="F801" s="223"/>
    </row>
    <row r="802" spans="1:6" ht="15" customHeight="1">
      <c r="A802" s="223"/>
      <c r="B802" s="223"/>
      <c r="C802" s="223"/>
      <c r="D802" s="223"/>
      <c r="E802" s="223"/>
      <c r="F802" s="223"/>
    </row>
    <row r="803" spans="1:6" ht="15" customHeight="1">
      <c r="A803" s="223" t="s">
        <v>37</v>
      </c>
      <c r="B803" s="223"/>
      <c r="C803" s="223"/>
      <c r="D803" s="223"/>
      <c r="E803" s="223"/>
      <c r="F803" s="223"/>
    </row>
    <row r="804" spans="1:6" ht="15" customHeight="1">
      <c r="A804" s="223"/>
      <c r="B804" s="223"/>
      <c r="C804" s="223"/>
      <c r="D804" s="223"/>
      <c r="E804" s="223"/>
      <c r="F804" s="223"/>
    </row>
    <row r="805" spans="1:6" ht="15" customHeight="1">
      <c r="A805" s="223" t="s">
        <v>38</v>
      </c>
      <c r="B805" s="223"/>
      <c r="C805" s="223"/>
      <c r="D805" s="223"/>
      <c r="E805" s="223"/>
      <c r="F805" s="223"/>
    </row>
    <row r="806" spans="1:6" ht="15" customHeight="1">
      <c r="A806" s="223"/>
      <c r="B806" s="223"/>
      <c r="C806" s="223"/>
      <c r="D806" s="223"/>
      <c r="E806" s="223"/>
      <c r="F806" s="223"/>
    </row>
    <row r="807" spans="1:6" ht="15" customHeight="1">
      <c r="A807" s="223" t="s">
        <v>39</v>
      </c>
      <c r="B807" s="223"/>
      <c r="C807" s="223"/>
      <c r="D807" s="223"/>
      <c r="E807" s="223"/>
      <c r="F807" s="223"/>
    </row>
    <row r="808" spans="1:6" ht="15" customHeight="1">
      <c r="A808" s="223"/>
      <c r="B808" s="223"/>
      <c r="C808" s="223"/>
      <c r="D808" s="223"/>
      <c r="E808" s="223"/>
      <c r="F808" s="223"/>
    </row>
    <row r="809" spans="1:6" ht="15" customHeight="1">
      <c r="A809" s="223" t="s">
        <v>40</v>
      </c>
      <c r="B809" s="223"/>
      <c r="C809" s="223"/>
      <c r="D809" s="223"/>
      <c r="E809" s="223"/>
      <c r="F809" s="223"/>
    </row>
    <row r="810" spans="1:6" ht="15" customHeight="1">
      <c r="A810" s="223"/>
      <c r="B810" s="223"/>
      <c r="C810" s="223"/>
      <c r="D810" s="223"/>
      <c r="E810" s="223"/>
      <c r="F810" s="223"/>
    </row>
    <row r="811" spans="1:6" ht="15" customHeight="1">
      <c r="A811" s="223" t="s">
        <v>41</v>
      </c>
      <c r="B811" s="223"/>
      <c r="C811" s="223"/>
      <c r="D811" s="223"/>
      <c r="E811" s="223"/>
      <c r="F811" s="223"/>
    </row>
    <row r="812" spans="1:6" ht="15" customHeight="1">
      <c r="A812" s="223"/>
      <c r="B812" s="223"/>
      <c r="C812" s="223"/>
      <c r="D812" s="223"/>
      <c r="E812" s="223"/>
      <c r="F812" s="223"/>
    </row>
    <row r="813" spans="1:6" ht="15" customHeight="1">
      <c r="A813" s="223" t="s">
        <v>42</v>
      </c>
      <c r="B813" s="223"/>
      <c r="C813" s="223"/>
      <c r="D813" s="223"/>
      <c r="E813" s="223"/>
      <c r="F813" s="223"/>
    </row>
    <row r="814" spans="1:6" ht="15" customHeight="1">
      <c r="A814" s="223"/>
      <c r="B814" s="223"/>
      <c r="C814" s="223"/>
      <c r="D814" s="223"/>
      <c r="E814" s="223"/>
      <c r="F814" s="223"/>
    </row>
    <row r="815" spans="1:6" ht="15" customHeight="1">
      <c r="A815" s="223" t="s">
        <v>43</v>
      </c>
      <c r="B815" s="223"/>
      <c r="C815" s="223"/>
      <c r="D815" s="223"/>
      <c r="E815" s="223"/>
      <c r="F815" s="223"/>
    </row>
    <row r="816" spans="1:6" ht="15" customHeight="1">
      <c r="A816" s="223"/>
      <c r="B816" s="223"/>
      <c r="C816" s="223"/>
      <c r="D816" s="223"/>
      <c r="E816" s="223"/>
      <c r="F816" s="223"/>
    </row>
    <row r="817" spans="1:6" ht="15" customHeight="1">
      <c r="A817" s="223" t="s">
        <v>44</v>
      </c>
      <c r="B817" s="223"/>
      <c r="C817" s="223"/>
      <c r="D817" s="223"/>
      <c r="E817" s="223"/>
      <c r="F817" s="223"/>
    </row>
    <row r="818" spans="1:6" ht="15" customHeight="1">
      <c r="A818" s="223"/>
      <c r="B818" s="223"/>
      <c r="C818" s="223"/>
      <c r="D818" s="223"/>
      <c r="E818" s="223"/>
      <c r="F818" s="223"/>
    </row>
    <row r="819" spans="1:6" ht="15" customHeight="1">
      <c r="A819" s="223" t="s">
        <v>45</v>
      </c>
      <c r="B819" s="223"/>
      <c r="C819" s="223"/>
      <c r="D819" s="223"/>
      <c r="E819" s="223"/>
      <c r="F819" s="223"/>
    </row>
    <row r="820" spans="1:6" ht="15" customHeight="1">
      <c r="A820" s="223"/>
      <c r="B820" s="223"/>
      <c r="C820" s="223"/>
      <c r="D820" s="223"/>
      <c r="E820" s="223"/>
      <c r="F820" s="223"/>
    </row>
    <row r="821" spans="1:6" ht="15" customHeight="1">
      <c r="A821" s="223" t="s">
        <v>46</v>
      </c>
      <c r="B821" s="223"/>
      <c r="C821" s="223"/>
      <c r="D821" s="223"/>
      <c r="E821" s="223"/>
      <c r="F821" s="223"/>
    </row>
    <row r="822" spans="1:6" ht="15" customHeight="1">
      <c r="A822" s="223"/>
      <c r="B822" s="223"/>
      <c r="C822" s="223"/>
      <c r="D822" s="223"/>
      <c r="E822" s="223"/>
      <c r="F822" s="223"/>
    </row>
    <row r="823" spans="1:6" ht="15" customHeight="1">
      <c r="A823" s="223" t="s">
        <v>47</v>
      </c>
      <c r="B823" s="223"/>
      <c r="C823" s="223"/>
      <c r="D823" s="223"/>
      <c r="E823" s="223"/>
      <c r="F823" s="223"/>
    </row>
    <row r="824" spans="1:6" ht="15" customHeight="1">
      <c r="A824" s="223"/>
      <c r="B824" s="223"/>
      <c r="C824" s="223"/>
      <c r="D824" s="223"/>
      <c r="E824" s="223"/>
      <c r="F824" s="223"/>
    </row>
    <row r="826" ht="15" customHeight="1">
      <c r="E826" s="10" t="s">
        <v>18</v>
      </c>
    </row>
    <row r="827" spans="1:6" ht="15" customHeight="1">
      <c r="A827" s="224" t="str">
        <f>IF(ISTEXT('Organizacija natjecanja'!$F$2)=TRUE,'Organizacija natjecanja'!$F$2,"")</f>
        <v>KUP KARAS NOVSKA</v>
      </c>
      <c r="B827" s="224"/>
      <c r="C827" s="224"/>
      <c r="D827" s="224"/>
      <c r="E827" s="224"/>
      <c r="F827" s="224"/>
    </row>
    <row r="828" spans="1:6" ht="15" customHeight="1">
      <c r="A828" s="225" t="str">
        <f>IF(ISTEXT('Organizacija natjecanja'!$F$5)=TRUE,'Organizacija natjecanja'!$F$5,"")</f>
        <v>Novska, 16. - 18.4.2024</v>
      </c>
      <c r="B828" s="225"/>
      <c r="C828" s="225"/>
      <c r="D828" s="225"/>
      <c r="E828" s="225"/>
      <c r="F828" s="225"/>
    </row>
    <row r="829" spans="1:6" ht="15" customHeight="1">
      <c r="A829" s="12"/>
      <c r="B829" s="12"/>
      <c r="C829" s="12"/>
      <c r="D829" s="12"/>
      <c r="F829" s="12"/>
    </row>
    <row r="830" spans="1:6" ht="15" customHeight="1">
      <c r="A830" s="226" t="s">
        <v>19</v>
      </c>
      <c r="B830" s="226"/>
      <c r="C830" s="226"/>
      <c r="D830" s="226"/>
      <c r="E830" s="226"/>
      <c r="F830" s="226"/>
    </row>
    <row r="831" spans="1:6" ht="15" customHeight="1">
      <c r="A831" s="13"/>
      <c r="B831" s="13"/>
      <c r="C831" s="13"/>
      <c r="D831" s="13"/>
      <c r="E831" s="13"/>
      <c r="F831" s="13"/>
    </row>
    <row r="832" spans="1:6" ht="15" customHeight="1">
      <c r="A832" s="227" t="str">
        <f>IF(ISTEXT('Prijava i izvlačenje brojeva'!$C$17)=TRUE,'Prijava i izvlačenje brojeva'!$C$17,"")</f>
        <v>Karas Novska</v>
      </c>
      <c r="B832" s="227"/>
      <c r="C832" s="227"/>
      <c r="D832" s="227"/>
      <c r="E832" s="14" t="s">
        <v>20</v>
      </c>
      <c r="F832" s="14" t="s">
        <v>21</v>
      </c>
    </row>
    <row r="833" spans="1:6" ht="15" customHeight="1">
      <c r="A833" s="227"/>
      <c r="B833" s="227"/>
      <c r="C833" s="227"/>
      <c r="D833" s="227"/>
      <c r="E833" s="228">
        <f>IF(ISNUMBER('Prijava i izvlačenje brojeva'!$A$17)=TRUE,'Prijava i izvlačenje brojeva'!$A$17,"")</f>
        <v>16</v>
      </c>
      <c r="F833" s="230"/>
    </row>
    <row r="834" spans="1:6" ht="15" customHeight="1">
      <c r="A834" s="227" t="str">
        <f>IF(ISTEXT('Prijava i izvlačenje brojeva'!C17)=TRUE,VLOOKUP('Startne liste'!A832,'Prijava i izvlačenje brojeva'!$C$2:$F$26,2,FALSE),"")</f>
        <v>Tino Trdišević</v>
      </c>
      <c r="B834" s="227"/>
      <c r="C834" s="227"/>
      <c r="D834" s="227"/>
      <c r="E834" s="229"/>
      <c r="F834" s="231"/>
    </row>
    <row r="835" spans="1:6" ht="15" customHeight="1">
      <c r="A835" s="227"/>
      <c r="B835" s="227"/>
      <c r="C835" s="227"/>
      <c r="D835" s="227"/>
      <c r="E835" s="229"/>
      <c r="F835" s="231"/>
    </row>
    <row r="836" spans="1:6" ht="15" customHeight="1">
      <c r="A836" s="227" t="str">
        <f>IF(ISTEXT('Prijava i izvlačenje brojeva'!C17)=TRUE,VLOOKUP('Startne liste'!A832,'Prijava i izvlačenje brojeva'!$C$2:$F$26,3,FALSE),"")</f>
        <v>Ivan Mokri</v>
      </c>
      <c r="B836" s="227"/>
      <c r="C836" s="227"/>
      <c r="D836" s="227"/>
      <c r="E836" s="229"/>
      <c r="F836" s="231"/>
    </row>
    <row r="837" spans="1:6" ht="15" customHeight="1">
      <c r="A837" s="227"/>
      <c r="B837" s="227"/>
      <c r="C837" s="227"/>
      <c r="D837" s="227"/>
      <c r="E837" s="229"/>
      <c r="F837" s="231"/>
    </row>
    <row r="838" spans="1:6" ht="15" customHeight="1">
      <c r="A838" s="222" t="s">
        <v>22</v>
      </c>
      <c r="B838" s="222" t="s">
        <v>23</v>
      </c>
      <c r="C838" s="222" t="s">
        <v>24</v>
      </c>
      <c r="D838" s="222" t="s">
        <v>25</v>
      </c>
      <c r="E838" s="222" t="s">
        <v>26</v>
      </c>
      <c r="F838" s="222" t="s">
        <v>27</v>
      </c>
    </row>
    <row r="839" spans="1:6" ht="15" customHeight="1">
      <c r="A839" s="222"/>
      <c r="B839" s="222"/>
      <c r="C839" s="222"/>
      <c r="D839" s="222"/>
      <c r="E839" s="222"/>
      <c r="F839" s="222"/>
    </row>
    <row r="840" spans="1:6" ht="15" customHeight="1">
      <c r="A840" s="223" t="s">
        <v>28</v>
      </c>
      <c r="B840" s="223"/>
      <c r="C840" s="223"/>
      <c r="D840" s="223"/>
      <c r="E840" s="223"/>
      <c r="F840" s="223"/>
    </row>
    <row r="841" spans="1:6" ht="15" customHeight="1">
      <c r="A841" s="223"/>
      <c r="B841" s="223"/>
      <c r="C841" s="223"/>
      <c r="D841" s="223"/>
      <c r="E841" s="223"/>
      <c r="F841" s="223"/>
    </row>
    <row r="842" spans="1:6" ht="15" customHeight="1">
      <c r="A842" s="223" t="s">
        <v>29</v>
      </c>
      <c r="B842" s="223"/>
      <c r="C842" s="223"/>
      <c r="D842" s="223"/>
      <c r="E842" s="223"/>
      <c r="F842" s="223"/>
    </row>
    <row r="843" spans="1:6" ht="15" customHeight="1">
      <c r="A843" s="223"/>
      <c r="B843" s="223"/>
      <c r="C843" s="223"/>
      <c r="D843" s="223"/>
      <c r="E843" s="223"/>
      <c r="F843" s="223"/>
    </row>
    <row r="844" spans="1:6" ht="15" customHeight="1">
      <c r="A844" s="223" t="s">
        <v>30</v>
      </c>
      <c r="B844" s="223"/>
      <c r="C844" s="223"/>
      <c r="D844" s="223"/>
      <c r="E844" s="223"/>
      <c r="F844" s="223"/>
    </row>
    <row r="845" spans="1:6" ht="15" customHeight="1">
      <c r="A845" s="223"/>
      <c r="B845" s="223"/>
      <c r="C845" s="223"/>
      <c r="D845" s="223"/>
      <c r="E845" s="223"/>
      <c r="F845" s="223"/>
    </row>
    <row r="846" spans="1:6" ht="15" customHeight="1">
      <c r="A846" s="223" t="s">
        <v>31</v>
      </c>
      <c r="B846" s="223"/>
      <c r="C846" s="223"/>
      <c r="D846" s="223"/>
      <c r="E846" s="223"/>
      <c r="F846" s="223"/>
    </row>
    <row r="847" spans="1:6" ht="15" customHeight="1">
      <c r="A847" s="223"/>
      <c r="B847" s="223"/>
      <c r="C847" s="223"/>
      <c r="D847" s="223"/>
      <c r="E847" s="223"/>
      <c r="F847" s="223"/>
    </row>
    <row r="848" spans="1:6" ht="15" customHeight="1">
      <c r="A848" s="223" t="s">
        <v>32</v>
      </c>
      <c r="B848" s="223"/>
      <c r="C848" s="223"/>
      <c r="D848" s="223"/>
      <c r="E848" s="223"/>
      <c r="F848" s="223"/>
    </row>
    <row r="849" spans="1:6" ht="15" customHeight="1">
      <c r="A849" s="223"/>
      <c r="B849" s="223"/>
      <c r="C849" s="223"/>
      <c r="D849" s="223"/>
      <c r="E849" s="223"/>
      <c r="F849" s="223"/>
    </row>
    <row r="850" spans="1:6" ht="15" customHeight="1">
      <c r="A850" s="223" t="s">
        <v>33</v>
      </c>
      <c r="B850" s="223"/>
      <c r="C850" s="223"/>
      <c r="D850" s="223"/>
      <c r="E850" s="223"/>
      <c r="F850" s="223"/>
    </row>
    <row r="851" spans="1:6" ht="15" customHeight="1">
      <c r="A851" s="223"/>
      <c r="B851" s="223"/>
      <c r="C851" s="223"/>
      <c r="D851" s="223"/>
      <c r="E851" s="223"/>
      <c r="F851" s="223"/>
    </row>
    <row r="852" spans="1:6" ht="15" customHeight="1">
      <c r="A852" s="223" t="s">
        <v>34</v>
      </c>
      <c r="B852" s="223"/>
      <c r="C852" s="223"/>
      <c r="D852" s="223"/>
      <c r="E852" s="223"/>
      <c r="F852" s="223"/>
    </row>
    <row r="853" spans="1:6" ht="15" customHeight="1">
      <c r="A853" s="223"/>
      <c r="B853" s="223"/>
      <c r="C853" s="223"/>
      <c r="D853" s="223"/>
      <c r="E853" s="223"/>
      <c r="F853" s="223"/>
    </row>
    <row r="854" spans="1:6" ht="15" customHeight="1">
      <c r="A854" s="223" t="s">
        <v>35</v>
      </c>
      <c r="B854" s="223"/>
      <c r="C854" s="223"/>
      <c r="D854" s="223"/>
      <c r="E854" s="223"/>
      <c r="F854" s="223"/>
    </row>
    <row r="855" spans="1:6" ht="15" customHeight="1">
      <c r="A855" s="223"/>
      <c r="B855" s="223"/>
      <c r="C855" s="223"/>
      <c r="D855" s="223"/>
      <c r="E855" s="223"/>
      <c r="F855" s="223"/>
    </row>
    <row r="856" spans="1:6" ht="15" customHeight="1">
      <c r="A856" s="223" t="s">
        <v>36</v>
      </c>
      <c r="B856" s="223"/>
      <c r="C856" s="223"/>
      <c r="D856" s="223"/>
      <c r="E856" s="223"/>
      <c r="F856" s="223"/>
    </row>
    <row r="857" spans="1:6" ht="15" customHeight="1">
      <c r="A857" s="223"/>
      <c r="B857" s="223"/>
      <c r="C857" s="223"/>
      <c r="D857" s="223"/>
      <c r="E857" s="223"/>
      <c r="F857" s="223"/>
    </row>
    <row r="858" spans="1:6" ht="15" customHeight="1">
      <c r="A858" s="223" t="s">
        <v>37</v>
      </c>
      <c r="B858" s="223"/>
      <c r="C858" s="223"/>
      <c r="D858" s="223"/>
      <c r="E858" s="223"/>
      <c r="F858" s="223"/>
    </row>
    <row r="859" spans="1:6" ht="15" customHeight="1">
      <c r="A859" s="223"/>
      <c r="B859" s="223"/>
      <c r="C859" s="223"/>
      <c r="D859" s="223"/>
      <c r="E859" s="223"/>
      <c r="F859" s="223"/>
    </row>
    <row r="860" spans="1:6" ht="15" customHeight="1">
      <c r="A860" s="223" t="s">
        <v>38</v>
      </c>
      <c r="B860" s="223"/>
      <c r="C860" s="223"/>
      <c r="D860" s="223"/>
      <c r="E860" s="223"/>
      <c r="F860" s="223"/>
    </row>
    <row r="861" spans="1:6" ht="15" customHeight="1">
      <c r="A861" s="223"/>
      <c r="B861" s="223"/>
      <c r="C861" s="223"/>
      <c r="D861" s="223"/>
      <c r="E861" s="223"/>
      <c r="F861" s="223"/>
    </row>
    <row r="862" spans="1:6" ht="15" customHeight="1">
      <c r="A862" s="223" t="s">
        <v>39</v>
      </c>
      <c r="B862" s="223"/>
      <c r="C862" s="223"/>
      <c r="D862" s="223"/>
      <c r="E862" s="223"/>
      <c r="F862" s="223"/>
    </row>
    <row r="863" spans="1:6" ht="15" customHeight="1">
      <c r="A863" s="223"/>
      <c r="B863" s="223"/>
      <c r="C863" s="223"/>
      <c r="D863" s="223"/>
      <c r="E863" s="223"/>
      <c r="F863" s="223"/>
    </row>
    <row r="864" spans="1:6" ht="15" customHeight="1">
      <c r="A864" s="223" t="s">
        <v>40</v>
      </c>
      <c r="B864" s="223"/>
      <c r="C864" s="223"/>
      <c r="D864" s="223"/>
      <c r="E864" s="223"/>
      <c r="F864" s="223"/>
    </row>
    <row r="865" spans="1:6" ht="15" customHeight="1">
      <c r="A865" s="223"/>
      <c r="B865" s="223"/>
      <c r="C865" s="223"/>
      <c r="D865" s="223"/>
      <c r="E865" s="223"/>
      <c r="F865" s="223"/>
    </row>
    <row r="866" spans="1:6" ht="15" customHeight="1">
      <c r="A866" s="223" t="s">
        <v>41</v>
      </c>
      <c r="B866" s="223"/>
      <c r="C866" s="223"/>
      <c r="D866" s="223"/>
      <c r="E866" s="223"/>
      <c r="F866" s="223"/>
    </row>
    <row r="867" spans="1:6" ht="15" customHeight="1">
      <c r="A867" s="223"/>
      <c r="B867" s="223"/>
      <c r="C867" s="223"/>
      <c r="D867" s="223"/>
      <c r="E867" s="223"/>
      <c r="F867" s="223"/>
    </row>
    <row r="868" spans="1:6" ht="15" customHeight="1">
      <c r="A868" s="223" t="s">
        <v>42</v>
      </c>
      <c r="B868" s="223"/>
      <c r="C868" s="223"/>
      <c r="D868" s="223"/>
      <c r="E868" s="223"/>
      <c r="F868" s="223"/>
    </row>
    <row r="869" spans="1:6" ht="15" customHeight="1">
      <c r="A869" s="223"/>
      <c r="B869" s="223"/>
      <c r="C869" s="223"/>
      <c r="D869" s="223"/>
      <c r="E869" s="223"/>
      <c r="F869" s="223"/>
    </row>
    <row r="870" spans="1:6" ht="15" customHeight="1">
      <c r="A870" s="223" t="s">
        <v>43</v>
      </c>
      <c r="B870" s="223"/>
      <c r="C870" s="223"/>
      <c r="D870" s="223"/>
      <c r="E870" s="223"/>
      <c r="F870" s="223"/>
    </row>
    <row r="871" spans="1:6" ht="15" customHeight="1">
      <c r="A871" s="223"/>
      <c r="B871" s="223"/>
      <c r="C871" s="223"/>
      <c r="D871" s="223"/>
      <c r="E871" s="223"/>
      <c r="F871" s="223"/>
    </row>
    <row r="872" spans="1:6" ht="15" customHeight="1">
      <c r="A872" s="223" t="s">
        <v>44</v>
      </c>
      <c r="B872" s="223"/>
      <c r="C872" s="223"/>
      <c r="D872" s="223"/>
      <c r="E872" s="223"/>
      <c r="F872" s="223"/>
    </row>
    <row r="873" spans="1:6" ht="15" customHeight="1">
      <c r="A873" s="223"/>
      <c r="B873" s="223"/>
      <c r="C873" s="223"/>
      <c r="D873" s="223"/>
      <c r="E873" s="223"/>
      <c r="F873" s="223"/>
    </row>
    <row r="874" spans="1:6" ht="15" customHeight="1">
      <c r="A874" s="223" t="s">
        <v>45</v>
      </c>
      <c r="B874" s="223"/>
      <c r="C874" s="223"/>
      <c r="D874" s="223"/>
      <c r="E874" s="223"/>
      <c r="F874" s="223"/>
    </row>
    <row r="875" spans="1:6" ht="15" customHeight="1">
      <c r="A875" s="223"/>
      <c r="B875" s="223"/>
      <c r="C875" s="223"/>
      <c r="D875" s="223"/>
      <c r="E875" s="223"/>
      <c r="F875" s="223"/>
    </row>
    <row r="876" spans="1:6" ht="15" customHeight="1">
      <c r="A876" s="223" t="s">
        <v>46</v>
      </c>
      <c r="B876" s="223"/>
      <c r="C876" s="223"/>
      <c r="D876" s="223"/>
      <c r="E876" s="223"/>
      <c r="F876" s="223"/>
    </row>
    <row r="877" spans="1:6" ht="15" customHeight="1">
      <c r="A877" s="223"/>
      <c r="B877" s="223"/>
      <c r="C877" s="223"/>
      <c r="D877" s="223"/>
      <c r="E877" s="223"/>
      <c r="F877" s="223"/>
    </row>
    <row r="878" spans="1:6" ht="15" customHeight="1">
      <c r="A878" s="223" t="s">
        <v>47</v>
      </c>
      <c r="B878" s="223"/>
      <c r="C878" s="223"/>
      <c r="D878" s="223"/>
      <c r="E878" s="223"/>
      <c r="F878" s="223"/>
    </row>
    <row r="879" spans="1:6" ht="15" customHeight="1">
      <c r="A879" s="223"/>
      <c r="B879" s="223"/>
      <c r="C879" s="223"/>
      <c r="D879" s="223"/>
      <c r="E879" s="223"/>
      <c r="F879" s="223"/>
    </row>
    <row r="881" ht="15" customHeight="1">
      <c r="E881" s="10" t="s">
        <v>18</v>
      </c>
    </row>
    <row r="882" spans="1:6" ht="15" customHeight="1">
      <c r="A882" s="224" t="str">
        <f>IF(ISTEXT('Organizacija natjecanja'!$F$2)=TRUE,'Organizacija natjecanja'!$F$2,"")</f>
        <v>KUP KARAS NOVSKA</v>
      </c>
      <c r="B882" s="224"/>
      <c r="C882" s="224"/>
      <c r="D882" s="224"/>
      <c r="E882" s="224"/>
      <c r="F882" s="224"/>
    </row>
    <row r="883" spans="1:6" ht="15" customHeight="1">
      <c r="A883" s="225" t="str">
        <f>IF(ISTEXT('Organizacija natjecanja'!$F$5)=TRUE,'Organizacija natjecanja'!$F$5,"")</f>
        <v>Novska, 16. - 18.4.2024</v>
      </c>
      <c r="B883" s="225"/>
      <c r="C883" s="225"/>
      <c r="D883" s="225"/>
      <c r="E883" s="225"/>
      <c r="F883" s="225"/>
    </row>
    <row r="884" spans="1:6" ht="15" customHeight="1">
      <c r="A884" s="12"/>
      <c r="B884" s="12"/>
      <c r="C884" s="12"/>
      <c r="D884" s="12"/>
      <c r="F884" s="12"/>
    </row>
    <row r="885" spans="1:6" ht="15" customHeight="1">
      <c r="A885" s="226" t="s">
        <v>19</v>
      </c>
      <c r="B885" s="226"/>
      <c r="C885" s="226"/>
      <c r="D885" s="226"/>
      <c r="E885" s="226"/>
      <c r="F885" s="226"/>
    </row>
    <row r="886" spans="1:6" ht="15" customHeight="1">
      <c r="A886" s="13"/>
      <c r="B886" s="13"/>
      <c r="C886" s="13"/>
      <c r="D886" s="13"/>
      <c r="E886" s="13"/>
      <c r="F886" s="13"/>
    </row>
    <row r="887" spans="1:6" ht="15" customHeight="1">
      <c r="A887" s="227">
        <f>IF(ISTEXT('Prijava i izvlačenje brojeva'!$C$18)=TRUE,'Prijava i izvlačenje brojeva'!$C$18,"")</f>
      </c>
      <c r="B887" s="227"/>
      <c r="C887" s="227"/>
      <c r="D887" s="227"/>
      <c r="E887" s="14" t="s">
        <v>20</v>
      </c>
      <c r="F887" s="14" t="s">
        <v>21</v>
      </c>
    </row>
    <row r="888" spans="1:6" ht="15" customHeight="1">
      <c r="A888" s="227"/>
      <c r="B888" s="227"/>
      <c r="C888" s="227"/>
      <c r="D888" s="227"/>
      <c r="E888" s="228">
        <f>IF(ISNUMBER('Prijava i izvlačenje brojeva'!$A$18)=TRUE,'Prijava i izvlačenje brojeva'!$A$18,"")</f>
      </c>
      <c r="F888" s="230"/>
    </row>
    <row r="889" spans="1:6" ht="15" customHeight="1">
      <c r="A889" s="227">
        <f>IF(ISTEXT('Prijava i izvlačenje brojeva'!C18)=TRUE,VLOOKUP('Startne liste'!A887,'Prijava i izvlačenje brojeva'!$C$2:$F$26,2,FALSE),"")</f>
      </c>
      <c r="B889" s="227"/>
      <c r="C889" s="227"/>
      <c r="D889" s="227"/>
      <c r="E889" s="229"/>
      <c r="F889" s="231"/>
    </row>
    <row r="890" spans="1:6" ht="15" customHeight="1">
      <c r="A890" s="227"/>
      <c r="B890" s="227"/>
      <c r="C890" s="227"/>
      <c r="D890" s="227"/>
      <c r="E890" s="229"/>
      <c r="F890" s="231"/>
    </row>
    <row r="891" spans="1:6" ht="15" customHeight="1">
      <c r="A891" s="227">
        <f>IF(ISTEXT('Prijava i izvlačenje brojeva'!C18)=TRUE,VLOOKUP('Startne liste'!A887,'Prijava i izvlačenje brojeva'!$C$2:$F$26,3,FALSE),"")</f>
      </c>
      <c r="B891" s="227"/>
      <c r="C891" s="227"/>
      <c r="D891" s="227"/>
      <c r="E891" s="229"/>
      <c r="F891" s="231"/>
    </row>
    <row r="892" spans="1:6" ht="15" customHeight="1">
      <c r="A892" s="227"/>
      <c r="B892" s="227"/>
      <c r="C892" s="227"/>
      <c r="D892" s="227"/>
      <c r="E892" s="229"/>
      <c r="F892" s="231"/>
    </row>
    <row r="893" spans="1:6" ht="15" customHeight="1">
      <c r="A893" s="222" t="s">
        <v>22</v>
      </c>
      <c r="B893" s="222" t="s">
        <v>23</v>
      </c>
      <c r="C893" s="222" t="s">
        <v>24</v>
      </c>
      <c r="D893" s="222" t="s">
        <v>25</v>
      </c>
      <c r="E893" s="222" t="s">
        <v>26</v>
      </c>
      <c r="F893" s="222" t="s">
        <v>27</v>
      </c>
    </row>
    <row r="894" spans="1:6" ht="15" customHeight="1">
      <c r="A894" s="222"/>
      <c r="B894" s="222"/>
      <c r="C894" s="222"/>
      <c r="D894" s="222"/>
      <c r="E894" s="222"/>
      <c r="F894" s="222"/>
    </row>
    <row r="895" spans="1:6" ht="15" customHeight="1">
      <c r="A895" s="223" t="s">
        <v>28</v>
      </c>
      <c r="B895" s="223"/>
      <c r="C895" s="223"/>
      <c r="D895" s="223"/>
      <c r="E895" s="223"/>
      <c r="F895" s="223"/>
    </row>
    <row r="896" spans="1:6" ht="15" customHeight="1">
      <c r="A896" s="223"/>
      <c r="B896" s="223"/>
      <c r="C896" s="223"/>
      <c r="D896" s="223"/>
      <c r="E896" s="223"/>
      <c r="F896" s="223"/>
    </row>
    <row r="897" spans="1:6" ht="15" customHeight="1">
      <c r="A897" s="223" t="s">
        <v>29</v>
      </c>
      <c r="B897" s="223"/>
      <c r="C897" s="223"/>
      <c r="D897" s="223"/>
      <c r="E897" s="223"/>
      <c r="F897" s="223"/>
    </row>
    <row r="898" spans="1:6" ht="15" customHeight="1">
      <c r="A898" s="223"/>
      <c r="B898" s="223"/>
      <c r="C898" s="223"/>
      <c r="D898" s="223"/>
      <c r="E898" s="223"/>
      <c r="F898" s="223"/>
    </row>
    <row r="899" spans="1:6" ht="15" customHeight="1">
      <c r="A899" s="223" t="s">
        <v>30</v>
      </c>
      <c r="B899" s="223"/>
      <c r="C899" s="223"/>
      <c r="D899" s="223"/>
      <c r="E899" s="223"/>
      <c r="F899" s="223"/>
    </row>
    <row r="900" spans="1:6" ht="15" customHeight="1">
      <c r="A900" s="223"/>
      <c r="B900" s="223"/>
      <c r="C900" s="223"/>
      <c r="D900" s="223"/>
      <c r="E900" s="223"/>
      <c r="F900" s="223"/>
    </row>
    <row r="901" spans="1:6" ht="15" customHeight="1">
      <c r="A901" s="223" t="s">
        <v>31</v>
      </c>
      <c r="B901" s="223"/>
      <c r="C901" s="223"/>
      <c r="D901" s="223"/>
      <c r="E901" s="223"/>
      <c r="F901" s="223"/>
    </row>
    <row r="902" spans="1:6" ht="15" customHeight="1">
      <c r="A902" s="223"/>
      <c r="B902" s="223"/>
      <c r="C902" s="223"/>
      <c r="D902" s="223"/>
      <c r="E902" s="223"/>
      <c r="F902" s="223"/>
    </row>
    <row r="903" spans="1:6" ht="15" customHeight="1">
      <c r="A903" s="223" t="s">
        <v>32</v>
      </c>
      <c r="B903" s="223"/>
      <c r="C903" s="223"/>
      <c r="D903" s="223"/>
      <c r="E903" s="223"/>
      <c r="F903" s="223"/>
    </row>
    <row r="904" spans="1:6" ht="15" customHeight="1">
      <c r="A904" s="223"/>
      <c r="B904" s="223"/>
      <c r="C904" s="223"/>
      <c r="D904" s="223"/>
      <c r="E904" s="223"/>
      <c r="F904" s="223"/>
    </row>
    <row r="905" spans="1:6" ht="15" customHeight="1">
      <c r="A905" s="223" t="s">
        <v>33</v>
      </c>
      <c r="B905" s="223"/>
      <c r="C905" s="223"/>
      <c r="D905" s="223"/>
      <c r="E905" s="223"/>
      <c r="F905" s="223"/>
    </row>
    <row r="906" spans="1:6" ht="15" customHeight="1">
      <c r="A906" s="223"/>
      <c r="B906" s="223"/>
      <c r="C906" s="223"/>
      <c r="D906" s="223"/>
      <c r="E906" s="223"/>
      <c r="F906" s="223"/>
    </row>
    <row r="907" spans="1:6" ht="15" customHeight="1">
      <c r="A907" s="223" t="s">
        <v>34</v>
      </c>
      <c r="B907" s="223"/>
      <c r="C907" s="223"/>
      <c r="D907" s="223"/>
      <c r="E907" s="223"/>
      <c r="F907" s="223"/>
    </row>
    <row r="908" spans="1:6" ht="15" customHeight="1">
      <c r="A908" s="223"/>
      <c r="B908" s="223"/>
      <c r="C908" s="223"/>
      <c r="D908" s="223"/>
      <c r="E908" s="223"/>
      <c r="F908" s="223"/>
    </row>
    <row r="909" spans="1:6" ht="15" customHeight="1">
      <c r="A909" s="223" t="s">
        <v>35</v>
      </c>
      <c r="B909" s="223"/>
      <c r="C909" s="223"/>
      <c r="D909" s="223"/>
      <c r="E909" s="223"/>
      <c r="F909" s="223"/>
    </row>
    <row r="910" spans="1:6" ht="15" customHeight="1">
      <c r="A910" s="223"/>
      <c r="B910" s="223"/>
      <c r="C910" s="223"/>
      <c r="D910" s="223"/>
      <c r="E910" s="223"/>
      <c r="F910" s="223"/>
    </row>
    <row r="911" spans="1:6" ht="15" customHeight="1">
      <c r="A911" s="223" t="s">
        <v>36</v>
      </c>
      <c r="B911" s="223"/>
      <c r="C911" s="223"/>
      <c r="D911" s="223"/>
      <c r="E911" s="223"/>
      <c r="F911" s="223"/>
    </row>
    <row r="912" spans="1:6" ht="15" customHeight="1">
      <c r="A912" s="223"/>
      <c r="B912" s="223"/>
      <c r="C912" s="223"/>
      <c r="D912" s="223"/>
      <c r="E912" s="223"/>
      <c r="F912" s="223"/>
    </row>
    <row r="913" spans="1:6" ht="15" customHeight="1">
      <c r="A913" s="223" t="s">
        <v>37</v>
      </c>
      <c r="B913" s="223"/>
      <c r="C913" s="223"/>
      <c r="D913" s="223"/>
      <c r="E913" s="223"/>
      <c r="F913" s="223"/>
    </row>
    <row r="914" spans="1:6" ht="15" customHeight="1">
      <c r="A914" s="223"/>
      <c r="B914" s="223"/>
      <c r="C914" s="223"/>
      <c r="D914" s="223"/>
      <c r="E914" s="223"/>
      <c r="F914" s="223"/>
    </row>
    <row r="915" spans="1:6" ht="15" customHeight="1">
      <c r="A915" s="223" t="s">
        <v>38</v>
      </c>
      <c r="B915" s="223"/>
      <c r="C915" s="223"/>
      <c r="D915" s="223"/>
      <c r="E915" s="223"/>
      <c r="F915" s="223"/>
    </row>
    <row r="916" spans="1:6" ht="15" customHeight="1">
      <c r="A916" s="223"/>
      <c r="B916" s="223"/>
      <c r="C916" s="223"/>
      <c r="D916" s="223"/>
      <c r="E916" s="223"/>
      <c r="F916" s="223"/>
    </row>
    <row r="917" spans="1:6" ht="15" customHeight="1">
      <c r="A917" s="223" t="s">
        <v>39</v>
      </c>
      <c r="B917" s="223"/>
      <c r="C917" s="223"/>
      <c r="D917" s="223"/>
      <c r="E917" s="223"/>
      <c r="F917" s="223"/>
    </row>
    <row r="918" spans="1:6" ht="15" customHeight="1">
      <c r="A918" s="223"/>
      <c r="B918" s="223"/>
      <c r="C918" s="223"/>
      <c r="D918" s="223"/>
      <c r="E918" s="223"/>
      <c r="F918" s="223"/>
    </row>
    <row r="919" spans="1:6" ht="15" customHeight="1">
      <c r="A919" s="223" t="s">
        <v>40</v>
      </c>
      <c r="B919" s="223"/>
      <c r="C919" s="223"/>
      <c r="D919" s="223"/>
      <c r="E919" s="223"/>
      <c r="F919" s="223"/>
    </row>
    <row r="920" spans="1:6" ht="15" customHeight="1">
      <c r="A920" s="223"/>
      <c r="B920" s="223"/>
      <c r="C920" s="223"/>
      <c r="D920" s="223"/>
      <c r="E920" s="223"/>
      <c r="F920" s="223"/>
    </row>
    <row r="921" spans="1:6" ht="15" customHeight="1">
      <c r="A921" s="223" t="s">
        <v>41</v>
      </c>
      <c r="B921" s="223"/>
      <c r="C921" s="223"/>
      <c r="D921" s="223"/>
      <c r="E921" s="223"/>
      <c r="F921" s="223"/>
    </row>
    <row r="922" spans="1:6" ht="15" customHeight="1">
      <c r="A922" s="223"/>
      <c r="B922" s="223"/>
      <c r="C922" s="223"/>
      <c r="D922" s="223"/>
      <c r="E922" s="223"/>
      <c r="F922" s="223"/>
    </row>
    <row r="923" spans="1:6" ht="15" customHeight="1">
      <c r="A923" s="223" t="s">
        <v>42</v>
      </c>
      <c r="B923" s="223"/>
      <c r="C923" s="223"/>
      <c r="D923" s="223"/>
      <c r="E923" s="223"/>
      <c r="F923" s="223"/>
    </row>
    <row r="924" spans="1:6" ht="15" customHeight="1">
      <c r="A924" s="223"/>
      <c r="B924" s="223"/>
      <c r="C924" s="223"/>
      <c r="D924" s="223"/>
      <c r="E924" s="223"/>
      <c r="F924" s="223"/>
    </row>
    <row r="925" spans="1:6" ht="15" customHeight="1">
      <c r="A925" s="223" t="s">
        <v>43</v>
      </c>
      <c r="B925" s="223"/>
      <c r="C925" s="223"/>
      <c r="D925" s="223"/>
      <c r="E925" s="223"/>
      <c r="F925" s="223"/>
    </row>
    <row r="926" spans="1:6" ht="15" customHeight="1">
      <c r="A926" s="223"/>
      <c r="B926" s="223"/>
      <c r="C926" s="223"/>
      <c r="D926" s="223"/>
      <c r="E926" s="223"/>
      <c r="F926" s="223"/>
    </row>
    <row r="927" spans="1:6" ht="15" customHeight="1">
      <c r="A927" s="223" t="s">
        <v>44</v>
      </c>
      <c r="B927" s="223"/>
      <c r="C927" s="223"/>
      <c r="D927" s="223"/>
      <c r="E927" s="223"/>
      <c r="F927" s="223"/>
    </row>
    <row r="928" spans="1:6" ht="15" customHeight="1">
      <c r="A928" s="223"/>
      <c r="B928" s="223"/>
      <c r="C928" s="223"/>
      <c r="D928" s="223"/>
      <c r="E928" s="223"/>
      <c r="F928" s="223"/>
    </row>
    <row r="929" spans="1:6" ht="15" customHeight="1">
      <c r="A929" s="223" t="s">
        <v>45</v>
      </c>
      <c r="B929" s="223"/>
      <c r="C929" s="223"/>
      <c r="D929" s="223"/>
      <c r="E929" s="223"/>
      <c r="F929" s="223"/>
    </row>
    <row r="930" spans="1:6" ht="15" customHeight="1">
      <c r="A930" s="223"/>
      <c r="B930" s="223"/>
      <c r="C930" s="223"/>
      <c r="D930" s="223"/>
      <c r="E930" s="223"/>
      <c r="F930" s="223"/>
    </row>
    <row r="931" spans="1:6" ht="15" customHeight="1">
      <c r="A931" s="223" t="s">
        <v>46</v>
      </c>
      <c r="B931" s="223"/>
      <c r="C931" s="223"/>
      <c r="D931" s="223"/>
      <c r="E931" s="223"/>
      <c r="F931" s="223"/>
    </row>
    <row r="932" spans="1:6" ht="15" customHeight="1">
      <c r="A932" s="223"/>
      <c r="B932" s="223"/>
      <c r="C932" s="223"/>
      <c r="D932" s="223"/>
      <c r="E932" s="223"/>
      <c r="F932" s="223"/>
    </row>
    <row r="933" spans="1:6" ht="15" customHeight="1">
      <c r="A933" s="223" t="s">
        <v>47</v>
      </c>
      <c r="B933" s="223"/>
      <c r="C933" s="223"/>
      <c r="D933" s="223"/>
      <c r="E933" s="223"/>
      <c r="F933" s="223"/>
    </row>
    <row r="934" spans="1:6" ht="15" customHeight="1">
      <c r="A934" s="223"/>
      <c r="B934" s="223"/>
      <c r="C934" s="223"/>
      <c r="D934" s="223"/>
      <c r="E934" s="223"/>
      <c r="F934" s="223"/>
    </row>
    <row r="936" ht="15" customHeight="1">
      <c r="E936" s="10" t="s">
        <v>18</v>
      </c>
    </row>
    <row r="937" spans="1:6" ht="15" customHeight="1">
      <c r="A937" s="224" t="str">
        <f>IF(ISTEXT('Organizacija natjecanja'!$F$2)=TRUE,'Organizacija natjecanja'!$F$2,"")</f>
        <v>KUP KARAS NOVSKA</v>
      </c>
      <c r="B937" s="224"/>
      <c r="C937" s="224"/>
      <c r="D937" s="224"/>
      <c r="E937" s="224"/>
      <c r="F937" s="224"/>
    </row>
    <row r="938" spans="1:6" ht="15" customHeight="1">
      <c r="A938" s="225" t="str">
        <f>IF(ISTEXT('Organizacija natjecanja'!$F$5)=TRUE,'Organizacija natjecanja'!$F$5,"")</f>
        <v>Novska, 16. - 18.4.2024</v>
      </c>
      <c r="B938" s="225"/>
      <c r="C938" s="225"/>
      <c r="D938" s="225"/>
      <c r="E938" s="225"/>
      <c r="F938" s="225"/>
    </row>
    <row r="939" spans="1:6" ht="15" customHeight="1">
      <c r="A939" s="12"/>
      <c r="B939" s="12"/>
      <c r="C939" s="12"/>
      <c r="D939" s="12"/>
      <c r="F939" s="12"/>
    </row>
    <row r="940" spans="1:6" ht="15" customHeight="1">
      <c r="A940" s="226" t="s">
        <v>19</v>
      </c>
      <c r="B940" s="226"/>
      <c r="C940" s="226"/>
      <c r="D940" s="226"/>
      <c r="E940" s="226"/>
      <c r="F940" s="226"/>
    </row>
    <row r="941" spans="1:6" ht="15" customHeight="1">
      <c r="A941" s="13"/>
      <c r="B941" s="13"/>
      <c r="C941" s="13"/>
      <c r="D941" s="13"/>
      <c r="E941" s="13"/>
      <c r="F941" s="13"/>
    </row>
    <row r="942" spans="1:6" ht="15" customHeight="1">
      <c r="A942" s="227">
        <f>IF(ISTEXT('Prijava i izvlačenje brojeva'!$C$19)=TRUE,'Prijava i izvlačenje brojeva'!$C$19,"")</f>
      </c>
      <c r="B942" s="227"/>
      <c r="C942" s="227"/>
      <c r="D942" s="227"/>
      <c r="E942" s="14" t="s">
        <v>20</v>
      </c>
      <c r="F942" s="14" t="s">
        <v>21</v>
      </c>
    </row>
    <row r="943" spans="1:6" ht="15" customHeight="1">
      <c r="A943" s="227"/>
      <c r="B943" s="227"/>
      <c r="C943" s="227"/>
      <c r="D943" s="227"/>
      <c r="E943" s="228">
        <f>IF(ISNUMBER('Prijava i izvlačenje brojeva'!$A$19)=TRUE,'Prijava i izvlačenje brojeva'!$A$19,"")</f>
      </c>
      <c r="F943" s="230"/>
    </row>
    <row r="944" spans="1:6" ht="15" customHeight="1">
      <c r="A944" s="227">
        <f>IF(ISTEXT('Prijava i izvlačenje brojeva'!C19)=TRUE,VLOOKUP('Startne liste'!A942,'Prijava i izvlačenje brojeva'!$C$2:$F$26,2,FALSE),"")</f>
      </c>
      <c r="B944" s="227"/>
      <c r="C944" s="227"/>
      <c r="D944" s="227"/>
      <c r="E944" s="229"/>
      <c r="F944" s="231"/>
    </row>
    <row r="945" spans="1:6" ht="15" customHeight="1">
      <c r="A945" s="227"/>
      <c r="B945" s="227"/>
      <c r="C945" s="227"/>
      <c r="D945" s="227"/>
      <c r="E945" s="229"/>
      <c r="F945" s="231"/>
    </row>
    <row r="946" spans="1:6" ht="15" customHeight="1">
      <c r="A946" s="227">
        <f>IF(ISTEXT('Prijava i izvlačenje brojeva'!C19)=TRUE,VLOOKUP('Startne liste'!A942,'Prijava i izvlačenje brojeva'!$C$2:$F$26,3,FALSE),"")</f>
      </c>
      <c r="B946" s="227"/>
      <c r="C946" s="227"/>
      <c r="D946" s="227"/>
      <c r="E946" s="229"/>
      <c r="F946" s="231"/>
    </row>
    <row r="947" spans="1:6" ht="15" customHeight="1">
      <c r="A947" s="227"/>
      <c r="B947" s="227"/>
      <c r="C947" s="227"/>
      <c r="D947" s="227"/>
      <c r="E947" s="229"/>
      <c r="F947" s="231"/>
    </row>
    <row r="948" spans="1:6" ht="15" customHeight="1">
      <c r="A948" s="222" t="s">
        <v>22</v>
      </c>
      <c r="B948" s="222" t="s">
        <v>23</v>
      </c>
      <c r="C948" s="222" t="s">
        <v>24</v>
      </c>
      <c r="D948" s="222" t="s">
        <v>25</v>
      </c>
      <c r="E948" s="222" t="s">
        <v>26</v>
      </c>
      <c r="F948" s="222" t="s">
        <v>27</v>
      </c>
    </row>
    <row r="949" spans="1:6" ht="15" customHeight="1">
      <c r="A949" s="222"/>
      <c r="B949" s="222"/>
      <c r="C949" s="222"/>
      <c r="D949" s="222"/>
      <c r="E949" s="222"/>
      <c r="F949" s="222"/>
    </row>
    <row r="950" spans="1:6" ht="15" customHeight="1">
      <c r="A950" s="223" t="s">
        <v>28</v>
      </c>
      <c r="B950" s="223"/>
      <c r="C950" s="223"/>
      <c r="D950" s="223"/>
      <c r="E950" s="223"/>
      <c r="F950" s="223"/>
    </row>
    <row r="951" spans="1:6" ht="15" customHeight="1">
      <c r="A951" s="223"/>
      <c r="B951" s="223"/>
      <c r="C951" s="223"/>
      <c r="D951" s="223"/>
      <c r="E951" s="223"/>
      <c r="F951" s="223"/>
    </row>
    <row r="952" spans="1:6" ht="15" customHeight="1">
      <c r="A952" s="223" t="s">
        <v>29</v>
      </c>
      <c r="B952" s="223"/>
      <c r="C952" s="223"/>
      <c r="D952" s="223"/>
      <c r="E952" s="223"/>
      <c r="F952" s="223"/>
    </row>
    <row r="953" spans="1:6" ht="15" customHeight="1">
      <c r="A953" s="223"/>
      <c r="B953" s="223"/>
      <c r="C953" s="223"/>
      <c r="D953" s="223"/>
      <c r="E953" s="223"/>
      <c r="F953" s="223"/>
    </row>
    <row r="954" spans="1:6" ht="15" customHeight="1">
      <c r="A954" s="223" t="s">
        <v>30</v>
      </c>
      <c r="B954" s="223"/>
      <c r="C954" s="223"/>
      <c r="D954" s="223"/>
      <c r="E954" s="223"/>
      <c r="F954" s="223"/>
    </row>
    <row r="955" spans="1:6" ht="15" customHeight="1">
      <c r="A955" s="223"/>
      <c r="B955" s="223"/>
      <c r="C955" s="223"/>
      <c r="D955" s="223"/>
      <c r="E955" s="223"/>
      <c r="F955" s="223"/>
    </row>
    <row r="956" spans="1:6" ht="15" customHeight="1">
      <c r="A956" s="223" t="s">
        <v>31</v>
      </c>
      <c r="B956" s="223"/>
      <c r="C956" s="223"/>
      <c r="D956" s="223"/>
      <c r="E956" s="223"/>
      <c r="F956" s="223"/>
    </row>
    <row r="957" spans="1:6" ht="15" customHeight="1">
      <c r="A957" s="223"/>
      <c r="B957" s="223"/>
      <c r="C957" s="223"/>
      <c r="D957" s="223"/>
      <c r="E957" s="223"/>
      <c r="F957" s="223"/>
    </row>
    <row r="958" spans="1:6" ht="15" customHeight="1">
      <c r="A958" s="223" t="s">
        <v>32</v>
      </c>
      <c r="B958" s="223"/>
      <c r="C958" s="223"/>
      <c r="D958" s="223"/>
      <c r="E958" s="223"/>
      <c r="F958" s="223"/>
    </row>
    <row r="959" spans="1:6" ht="15" customHeight="1">
      <c r="A959" s="223"/>
      <c r="B959" s="223"/>
      <c r="C959" s="223"/>
      <c r="D959" s="223"/>
      <c r="E959" s="223"/>
      <c r="F959" s="223"/>
    </row>
    <row r="960" spans="1:6" ht="15" customHeight="1">
      <c r="A960" s="223" t="s">
        <v>33</v>
      </c>
      <c r="B960" s="223"/>
      <c r="C960" s="223"/>
      <c r="D960" s="223"/>
      <c r="E960" s="223"/>
      <c r="F960" s="223"/>
    </row>
    <row r="961" spans="1:6" ht="15" customHeight="1">
      <c r="A961" s="223"/>
      <c r="B961" s="223"/>
      <c r="C961" s="223"/>
      <c r="D961" s="223"/>
      <c r="E961" s="223"/>
      <c r="F961" s="223"/>
    </row>
    <row r="962" spans="1:6" ht="15" customHeight="1">
      <c r="A962" s="223" t="s">
        <v>34</v>
      </c>
      <c r="B962" s="223"/>
      <c r="C962" s="223"/>
      <c r="D962" s="223"/>
      <c r="E962" s="223"/>
      <c r="F962" s="223"/>
    </row>
    <row r="963" spans="1:6" ht="15" customHeight="1">
      <c r="A963" s="223"/>
      <c r="B963" s="223"/>
      <c r="C963" s="223"/>
      <c r="D963" s="223"/>
      <c r="E963" s="223"/>
      <c r="F963" s="223"/>
    </row>
    <row r="964" spans="1:6" ht="15" customHeight="1">
      <c r="A964" s="223" t="s">
        <v>35</v>
      </c>
      <c r="B964" s="223"/>
      <c r="C964" s="223"/>
      <c r="D964" s="223"/>
      <c r="E964" s="223"/>
      <c r="F964" s="223"/>
    </row>
    <row r="965" spans="1:6" ht="15" customHeight="1">
      <c r="A965" s="223"/>
      <c r="B965" s="223"/>
      <c r="C965" s="223"/>
      <c r="D965" s="223"/>
      <c r="E965" s="223"/>
      <c r="F965" s="223"/>
    </row>
    <row r="966" spans="1:6" ht="15" customHeight="1">
      <c r="A966" s="223" t="s">
        <v>36</v>
      </c>
      <c r="B966" s="223"/>
      <c r="C966" s="223"/>
      <c r="D966" s="223"/>
      <c r="E966" s="223"/>
      <c r="F966" s="223"/>
    </row>
    <row r="967" spans="1:6" ht="15" customHeight="1">
      <c r="A967" s="223"/>
      <c r="B967" s="223"/>
      <c r="C967" s="223"/>
      <c r="D967" s="223"/>
      <c r="E967" s="223"/>
      <c r="F967" s="223"/>
    </row>
    <row r="968" spans="1:6" ht="15" customHeight="1">
      <c r="A968" s="223" t="s">
        <v>37</v>
      </c>
      <c r="B968" s="223"/>
      <c r="C968" s="223"/>
      <c r="D968" s="223"/>
      <c r="E968" s="223"/>
      <c r="F968" s="223"/>
    </row>
    <row r="969" spans="1:6" ht="15" customHeight="1">
      <c r="A969" s="223"/>
      <c r="B969" s="223"/>
      <c r="C969" s="223"/>
      <c r="D969" s="223"/>
      <c r="E969" s="223"/>
      <c r="F969" s="223"/>
    </row>
    <row r="970" spans="1:6" ht="15" customHeight="1">
      <c r="A970" s="223" t="s">
        <v>38</v>
      </c>
      <c r="B970" s="223"/>
      <c r="C970" s="223"/>
      <c r="D970" s="223"/>
      <c r="E970" s="223"/>
      <c r="F970" s="223"/>
    </row>
    <row r="971" spans="1:6" ht="15" customHeight="1">
      <c r="A971" s="223"/>
      <c r="B971" s="223"/>
      <c r="C971" s="223"/>
      <c r="D971" s="223"/>
      <c r="E971" s="223"/>
      <c r="F971" s="223"/>
    </row>
    <row r="972" spans="1:6" ht="15" customHeight="1">
      <c r="A972" s="223" t="s">
        <v>39</v>
      </c>
      <c r="B972" s="223"/>
      <c r="C972" s="223"/>
      <c r="D972" s="223"/>
      <c r="E972" s="223"/>
      <c r="F972" s="223"/>
    </row>
    <row r="973" spans="1:6" ht="15" customHeight="1">
      <c r="A973" s="223"/>
      <c r="B973" s="223"/>
      <c r="C973" s="223"/>
      <c r="D973" s="223"/>
      <c r="E973" s="223"/>
      <c r="F973" s="223"/>
    </row>
    <row r="974" spans="1:6" ht="15" customHeight="1">
      <c r="A974" s="223" t="s">
        <v>40</v>
      </c>
      <c r="B974" s="223"/>
      <c r="C974" s="223"/>
      <c r="D974" s="223"/>
      <c r="E974" s="223"/>
      <c r="F974" s="223"/>
    </row>
    <row r="975" spans="1:6" ht="15" customHeight="1">
      <c r="A975" s="223"/>
      <c r="B975" s="223"/>
      <c r="C975" s="223"/>
      <c r="D975" s="223"/>
      <c r="E975" s="223"/>
      <c r="F975" s="223"/>
    </row>
    <row r="976" spans="1:6" ht="15" customHeight="1">
      <c r="A976" s="223" t="s">
        <v>41</v>
      </c>
      <c r="B976" s="223"/>
      <c r="C976" s="223"/>
      <c r="D976" s="223"/>
      <c r="E976" s="223"/>
      <c r="F976" s="223"/>
    </row>
    <row r="977" spans="1:6" ht="15" customHeight="1">
      <c r="A977" s="223"/>
      <c r="B977" s="223"/>
      <c r="C977" s="223"/>
      <c r="D977" s="223"/>
      <c r="E977" s="223"/>
      <c r="F977" s="223"/>
    </row>
    <row r="978" spans="1:6" ht="15" customHeight="1">
      <c r="A978" s="223" t="s">
        <v>42</v>
      </c>
      <c r="B978" s="223"/>
      <c r="C978" s="223"/>
      <c r="D978" s="223"/>
      <c r="E978" s="223"/>
      <c r="F978" s="223"/>
    </row>
    <row r="979" spans="1:6" ht="15" customHeight="1">
      <c r="A979" s="223"/>
      <c r="B979" s="223"/>
      <c r="C979" s="223"/>
      <c r="D979" s="223"/>
      <c r="E979" s="223"/>
      <c r="F979" s="223"/>
    </row>
    <row r="980" spans="1:6" ht="15" customHeight="1">
      <c r="A980" s="223" t="s">
        <v>43</v>
      </c>
      <c r="B980" s="223"/>
      <c r="C980" s="223"/>
      <c r="D980" s="223"/>
      <c r="E980" s="223"/>
      <c r="F980" s="223"/>
    </row>
    <row r="981" spans="1:6" ht="15" customHeight="1">
      <c r="A981" s="223"/>
      <c r="B981" s="223"/>
      <c r="C981" s="223"/>
      <c r="D981" s="223"/>
      <c r="E981" s="223"/>
      <c r="F981" s="223"/>
    </row>
    <row r="982" spans="1:6" ht="15" customHeight="1">
      <c r="A982" s="223" t="s">
        <v>44</v>
      </c>
      <c r="B982" s="223"/>
      <c r="C982" s="223"/>
      <c r="D982" s="223"/>
      <c r="E982" s="223"/>
      <c r="F982" s="223"/>
    </row>
    <row r="983" spans="1:6" ht="15" customHeight="1">
      <c r="A983" s="223"/>
      <c r="B983" s="223"/>
      <c r="C983" s="223"/>
      <c r="D983" s="223"/>
      <c r="E983" s="223"/>
      <c r="F983" s="223"/>
    </row>
    <row r="984" spans="1:6" ht="15" customHeight="1">
      <c r="A984" s="223" t="s">
        <v>45</v>
      </c>
      <c r="B984" s="223"/>
      <c r="C984" s="223"/>
      <c r="D984" s="223"/>
      <c r="E984" s="223"/>
      <c r="F984" s="223"/>
    </row>
    <row r="985" spans="1:6" ht="15" customHeight="1">
      <c r="A985" s="223"/>
      <c r="B985" s="223"/>
      <c r="C985" s="223"/>
      <c r="D985" s="223"/>
      <c r="E985" s="223"/>
      <c r="F985" s="223"/>
    </row>
    <row r="986" spans="1:6" ht="15" customHeight="1">
      <c r="A986" s="223" t="s">
        <v>46</v>
      </c>
      <c r="B986" s="223"/>
      <c r="C986" s="223"/>
      <c r="D986" s="223"/>
      <c r="E986" s="223"/>
      <c r="F986" s="223"/>
    </row>
    <row r="987" spans="1:6" ht="15" customHeight="1">
      <c r="A987" s="223"/>
      <c r="B987" s="223"/>
      <c r="C987" s="223"/>
      <c r="D987" s="223"/>
      <c r="E987" s="223"/>
      <c r="F987" s="223"/>
    </row>
    <row r="988" spans="1:6" ht="15" customHeight="1">
      <c r="A988" s="223" t="s">
        <v>47</v>
      </c>
      <c r="B988" s="223"/>
      <c r="C988" s="223"/>
      <c r="D988" s="223"/>
      <c r="E988" s="223"/>
      <c r="F988" s="223"/>
    </row>
    <row r="989" spans="1:6" ht="15" customHeight="1">
      <c r="A989" s="223"/>
      <c r="B989" s="223"/>
      <c r="C989" s="223"/>
      <c r="D989" s="223"/>
      <c r="E989" s="223"/>
      <c r="F989" s="223"/>
    </row>
    <row r="991" ht="15" customHeight="1">
      <c r="E991" s="10" t="s">
        <v>18</v>
      </c>
    </row>
    <row r="992" spans="1:6" ht="15" customHeight="1">
      <c r="A992" s="224" t="str">
        <f>IF(ISTEXT('Organizacija natjecanja'!$F$2)=TRUE,'Organizacija natjecanja'!$F$2,"")</f>
        <v>KUP KARAS NOVSKA</v>
      </c>
      <c r="B992" s="224"/>
      <c r="C992" s="224"/>
      <c r="D992" s="224"/>
      <c r="E992" s="224"/>
      <c r="F992" s="224"/>
    </row>
    <row r="993" spans="1:6" ht="15" customHeight="1">
      <c r="A993" s="225" t="str">
        <f>IF(ISTEXT('Organizacija natjecanja'!$F$5)=TRUE,'Organizacija natjecanja'!$F$5,"")</f>
        <v>Novska, 16. - 18.4.2024</v>
      </c>
      <c r="B993" s="225"/>
      <c r="C993" s="225"/>
      <c r="D993" s="225"/>
      <c r="E993" s="225"/>
      <c r="F993" s="225"/>
    </row>
    <row r="994" spans="1:6" ht="15" customHeight="1">
      <c r="A994" s="12"/>
      <c r="B994" s="12"/>
      <c r="C994" s="12"/>
      <c r="D994" s="12"/>
      <c r="F994" s="12"/>
    </row>
    <row r="995" spans="1:6" ht="15" customHeight="1">
      <c r="A995" s="226" t="s">
        <v>19</v>
      </c>
      <c r="B995" s="226"/>
      <c r="C995" s="226"/>
      <c r="D995" s="226"/>
      <c r="E995" s="226"/>
      <c r="F995" s="226"/>
    </row>
    <row r="996" spans="1:6" ht="15" customHeight="1">
      <c r="A996" s="13"/>
      <c r="B996" s="13"/>
      <c r="C996" s="13"/>
      <c r="D996" s="13"/>
      <c r="E996" s="13"/>
      <c r="F996" s="13"/>
    </row>
    <row r="997" spans="1:6" ht="15" customHeight="1">
      <c r="A997" s="227">
        <f>IF(ISTEXT('Prijava i izvlačenje brojeva'!$C$20)=TRUE,'Prijava i izvlačenje brojeva'!$C$20,"")</f>
      </c>
      <c r="B997" s="227"/>
      <c r="C997" s="227"/>
      <c r="D997" s="227"/>
      <c r="E997" s="14" t="s">
        <v>20</v>
      </c>
      <c r="F997" s="14" t="s">
        <v>21</v>
      </c>
    </row>
    <row r="998" spans="1:6" ht="15" customHeight="1">
      <c r="A998" s="227"/>
      <c r="B998" s="227"/>
      <c r="C998" s="227"/>
      <c r="D998" s="227"/>
      <c r="E998" s="228">
        <f>IF(ISNUMBER('Prijava i izvlačenje brojeva'!$A$20)=TRUE,'Prijava i izvlačenje brojeva'!$A$20,"")</f>
      </c>
      <c r="F998" s="230"/>
    </row>
    <row r="999" spans="1:6" ht="15" customHeight="1">
      <c r="A999" s="227">
        <f>IF(ISTEXT('Prijava i izvlačenje brojeva'!C20)=TRUE,VLOOKUP('Startne liste'!A997,'Prijava i izvlačenje brojeva'!$C$2:$F$26,2,FALSE),"")</f>
      </c>
      <c r="B999" s="227"/>
      <c r="C999" s="227"/>
      <c r="D999" s="227"/>
      <c r="E999" s="229"/>
      <c r="F999" s="231"/>
    </row>
    <row r="1000" spans="1:6" ht="15" customHeight="1">
      <c r="A1000" s="227"/>
      <c r="B1000" s="227"/>
      <c r="C1000" s="227"/>
      <c r="D1000" s="227"/>
      <c r="E1000" s="229"/>
      <c r="F1000" s="231"/>
    </row>
    <row r="1001" spans="1:6" ht="15" customHeight="1">
      <c r="A1001" s="227">
        <f>IF(ISTEXT('Prijava i izvlačenje brojeva'!C20)=TRUE,VLOOKUP('Startne liste'!A997,'Prijava i izvlačenje brojeva'!$C$2:$F$26,3,FALSE),"")</f>
      </c>
      <c r="B1001" s="227"/>
      <c r="C1001" s="227"/>
      <c r="D1001" s="227"/>
      <c r="E1001" s="229"/>
      <c r="F1001" s="231"/>
    </row>
    <row r="1002" spans="1:6" ht="15" customHeight="1">
      <c r="A1002" s="227"/>
      <c r="B1002" s="227"/>
      <c r="C1002" s="227"/>
      <c r="D1002" s="227"/>
      <c r="E1002" s="229"/>
      <c r="F1002" s="231"/>
    </row>
    <row r="1003" spans="1:6" ht="15" customHeight="1">
      <c r="A1003" s="222" t="s">
        <v>22</v>
      </c>
      <c r="B1003" s="222" t="s">
        <v>23</v>
      </c>
      <c r="C1003" s="222" t="s">
        <v>24</v>
      </c>
      <c r="D1003" s="222" t="s">
        <v>25</v>
      </c>
      <c r="E1003" s="222" t="s">
        <v>26</v>
      </c>
      <c r="F1003" s="222" t="s">
        <v>27</v>
      </c>
    </row>
    <row r="1004" spans="1:6" ht="15" customHeight="1">
      <c r="A1004" s="222"/>
      <c r="B1004" s="222"/>
      <c r="C1004" s="222"/>
      <c r="D1004" s="222"/>
      <c r="E1004" s="222"/>
      <c r="F1004" s="222"/>
    </row>
    <row r="1005" spans="1:6" ht="15" customHeight="1">
      <c r="A1005" s="223" t="s">
        <v>28</v>
      </c>
      <c r="B1005" s="223"/>
      <c r="C1005" s="223"/>
      <c r="D1005" s="223"/>
      <c r="E1005" s="223"/>
      <c r="F1005" s="223"/>
    </row>
    <row r="1006" spans="1:6" ht="15" customHeight="1">
      <c r="A1006" s="223"/>
      <c r="B1006" s="223"/>
      <c r="C1006" s="223"/>
      <c r="D1006" s="223"/>
      <c r="E1006" s="223"/>
      <c r="F1006" s="223"/>
    </row>
    <row r="1007" spans="1:6" ht="15" customHeight="1">
      <c r="A1007" s="223" t="s">
        <v>29</v>
      </c>
      <c r="B1007" s="223"/>
      <c r="C1007" s="223"/>
      <c r="D1007" s="223"/>
      <c r="E1007" s="223"/>
      <c r="F1007" s="223"/>
    </row>
    <row r="1008" spans="1:6" ht="15" customHeight="1">
      <c r="A1008" s="223"/>
      <c r="B1008" s="223"/>
      <c r="C1008" s="223"/>
      <c r="D1008" s="223"/>
      <c r="E1008" s="223"/>
      <c r="F1008" s="223"/>
    </row>
    <row r="1009" spans="1:6" ht="15" customHeight="1">
      <c r="A1009" s="223" t="s">
        <v>30</v>
      </c>
      <c r="B1009" s="223"/>
      <c r="C1009" s="223"/>
      <c r="D1009" s="223"/>
      <c r="E1009" s="223"/>
      <c r="F1009" s="223"/>
    </row>
    <row r="1010" spans="1:6" ht="15" customHeight="1">
      <c r="A1010" s="223"/>
      <c r="B1010" s="223"/>
      <c r="C1010" s="223"/>
      <c r="D1010" s="223"/>
      <c r="E1010" s="223"/>
      <c r="F1010" s="223"/>
    </row>
    <row r="1011" spans="1:6" ht="15" customHeight="1">
      <c r="A1011" s="223" t="s">
        <v>31</v>
      </c>
      <c r="B1011" s="223"/>
      <c r="C1011" s="223"/>
      <c r="D1011" s="223"/>
      <c r="E1011" s="223"/>
      <c r="F1011" s="223"/>
    </row>
    <row r="1012" spans="1:6" ht="15" customHeight="1">
      <c r="A1012" s="223"/>
      <c r="B1012" s="223"/>
      <c r="C1012" s="223"/>
      <c r="D1012" s="223"/>
      <c r="E1012" s="223"/>
      <c r="F1012" s="223"/>
    </row>
    <row r="1013" spans="1:6" ht="15" customHeight="1">
      <c r="A1013" s="223" t="s">
        <v>32</v>
      </c>
      <c r="B1013" s="223"/>
      <c r="C1013" s="223"/>
      <c r="D1013" s="223"/>
      <c r="E1013" s="223"/>
      <c r="F1013" s="223"/>
    </row>
    <row r="1014" spans="1:6" ht="15" customHeight="1">
      <c r="A1014" s="223"/>
      <c r="B1014" s="223"/>
      <c r="C1014" s="223"/>
      <c r="D1014" s="223"/>
      <c r="E1014" s="223"/>
      <c r="F1014" s="223"/>
    </row>
    <row r="1015" spans="1:6" ht="15" customHeight="1">
      <c r="A1015" s="223" t="s">
        <v>33</v>
      </c>
      <c r="B1015" s="223"/>
      <c r="C1015" s="223"/>
      <c r="D1015" s="223"/>
      <c r="E1015" s="223"/>
      <c r="F1015" s="223"/>
    </row>
    <row r="1016" spans="1:6" ht="15" customHeight="1">
      <c r="A1016" s="223"/>
      <c r="B1016" s="223"/>
      <c r="C1016" s="223"/>
      <c r="D1016" s="223"/>
      <c r="E1016" s="223"/>
      <c r="F1016" s="223"/>
    </row>
    <row r="1017" spans="1:6" ht="15" customHeight="1">
      <c r="A1017" s="223" t="s">
        <v>34</v>
      </c>
      <c r="B1017" s="223"/>
      <c r="C1017" s="223"/>
      <c r="D1017" s="223"/>
      <c r="E1017" s="223"/>
      <c r="F1017" s="223"/>
    </row>
    <row r="1018" spans="1:6" ht="15" customHeight="1">
      <c r="A1018" s="223"/>
      <c r="B1018" s="223"/>
      <c r="C1018" s="223"/>
      <c r="D1018" s="223"/>
      <c r="E1018" s="223"/>
      <c r="F1018" s="223"/>
    </row>
    <row r="1019" spans="1:6" ht="15" customHeight="1">
      <c r="A1019" s="223" t="s">
        <v>35</v>
      </c>
      <c r="B1019" s="223"/>
      <c r="C1019" s="223"/>
      <c r="D1019" s="223"/>
      <c r="E1019" s="223"/>
      <c r="F1019" s="223"/>
    </row>
    <row r="1020" spans="1:6" ht="15" customHeight="1">
      <c r="A1020" s="223"/>
      <c r="B1020" s="223"/>
      <c r="C1020" s="223"/>
      <c r="D1020" s="223"/>
      <c r="E1020" s="223"/>
      <c r="F1020" s="223"/>
    </row>
    <row r="1021" spans="1:6" ht="15" customHeight="1">
      <c r="A1021" s="223" t="s">
        <v>36</v>
      </c>
      <c r="B1021" s="223"/>
      <c r="C1021" s="223"/>
      <c r="D1021" s="223"/>
      <c r="E1021" s="223"/>
      <c r="F1021" s="223"/>
    </row>
    <row r="1022" spans="1:6" ht="15" customHeight="1">
      <c r="A1022" s="223"/>
      <c r="B1022" s="223"/>
      <c r="C1022" s="223"/>
      <c r="D1022" s="223"/>
      <c r="E1022" s="223"/>
      <c r="F1022" s="223"/>
    </row>
    <row r="1023" spans="1:6" ht="15" customHeight="1">
      <c r="A1023" s="223" t="s">
        <v>37</v>
      </c>
      <c r="B1023" s="223"/>
      <c r="C1023" s="223"/>
      <c r="D1023" s="223"/>
      <c r="E1023" s="223"/>
      <c r="F1023" s="223"/>
    </row>
    <row r="1024" spans="1:6" ht="15" customHeight="1">
      <c r="A1024" s="223"/>
      <c r="B1024" s="223"/>
      <c r="C1024" s="223"/>
      <c r="D1024" s="223"/>
      <c r="E1024" s="223"/>
      <c r="F1024" s="223"/>
    </row>
    <row r="1025" spans="1:6" ht="15" customHeight="1">
      <c r="A1025" s="223" t="s">
        <v>38</v>
      </c>
      <c r="B1025" s="223"/>
      <c r="C1025" s="223"/>
      <c r="D1025" s="223"/>
      <c r="E1025" s="223"/>
      <c r="F1025" s="223"/>
    </row>
    <row r="1026" spans="1:6" ht="15" customHeight="1">
      <c r="A1026" s="223"/>
      <c r="B1026" s="223"/>
      <c r="C1026" s="223"/>
      <c r="D1026" s="223"/>
      <c r="E1026" s="223"/>
      <c r="F1026" s="223"/>
    </row>
    <row r="1027" spans="1:6" ht="15" customHeight="1">
      <c r="A1027" s="223" t="s">
        <v>39</v>
      </c>
      <c r="B1027" s="223"/>
      <c r="C1027" s="223"/>
      <c r="D1027" s="223"/>
      <c r="E1027" s="223"/>
      <c r="F1027" s="223"/>
    </row>
    <row r="1028" spans="1:6" ht="15" customHeight="1">
      <c r="A1028" s="223"/>
      <c r="B1028" s="223"/>
      <c r="C1028" s="223"/>
      <c r="D1028" s="223"/>
      <c r="E1028" s="223"/>
      <c r="F1028" s="223"/>
    </row>
    <row r="1029" spans="1:6" ht="15" customHeight="1">
      <c r="A1029" s="223" t="s">
        <v>40</v>
      </c>
      <c r="B1029" s="223"/>
      <c r="C1029" s="223"/>
      <c r="D1029" s="223"/>
      <c r="E1029" s="223"/>
      <c r="F1029" s="223"/>
    </row>
    <row r="1030" spans="1:6" ht="15" customHeight="1">
      <c r="A1030" s="223"/>
      <c r="B1030" s="223"/>
      <c r="C1030" s="223"/>
      <c r="D1030" s="223"/>
      <c r="E1030" s="223"/>
      <c r="F1030" s="223"/>
    </row>
    <row r="1031" spans="1:6" ht="15" customHeight="1">
      <c r="A1031" s="223" t="s">
        <v>41</v>
      </c>
      <c r="B1031" s="223"/>
      <c r="C1031" s="223"/>
      <c r="D1031" s="223"/>
      <c r="E1031" s="223"/>
      <c r="F1031" s="223"/>
    </row>
    <row r="1032" spans="1:6" ht="15" customHeight="1">
      <c r="A1032" s="223"/>
      <c r="B1032" s="223"/>
      <c r="C1032" s="223"/>
      <c r="D1032" s="223"/>
      <c r="E1032" s="223"/>
      <c r="F1032" s="223"/>
    </row>
    <row r="1033" spans="1:6" ht="15" customHeight="1">
      <c r="A1033" s="223" t="s">
        <v>42</v>
      </c>
      <c r="B1033" s="223"/>
      <c r="C1033" s="223"/>
      <c r="D1033" s="223"/>
      <c r="E1033" s="223"/>
      <c r="F1033" s="223"/>
    </row>
    <row r="1034" spans="1:6" ht="15" customHeight="1">
      <c r="A1034" s="223"/>
      <c r="B1034" s="223"/>
      <c r="C1034" s="223"/>
      <c r="D1034" s="223"/>
      <c r="E1034" s="223"/>
      <c r="F1034" s="223"/>
    </row>
    <row r="1035" spans="1:6" ht="15" customHeight="1">
      <c r="A1035" s="223" t="s">
        <v>43</v>
      </c>
      <c r="B1035" s="223"/>
      <c r="C1035" s="223"/>
      <c r="D1035" s="223"/>
      <c r="E1035" s="223"/>
      <c r="F1035" s="223"/>
    </row>
    <row r="1036" spans="1:6" ht="15" customHeight="1">
      <c r="A1036" s="223"/>
      <c r="B1036" s="223"/>
      <c r="C1036" s="223"/>
      <c r="D1036" s="223"/>
      <c r="E1036" s="223"/>
      <c r="F1036" s="223"/>
    </row>
    <row r="1037" spans="1:6" ht="15" customHeight="1">
      <c r="A1037" s="223" t="s">
        <v>44</v>
      </c>
      <c r="B1037" s="223"/>
      <c r="C1037" s="223"/>
      <c r="D1037" s="223"/>
      <c r="E1037" s="223"/>
      <c r="F1037" s="223"/>
    </row>
    <row r="1038" spans="1:6" ht="15" customHeight="1">
      <c r="A1038" s="223"/>
      <c r="B1038" s="223"/>
      <c r="C1038" s="223"/>
      <c r="D1038" s="223"/>
      <c r="E1038" s="223"/>
      <c r="F1038" s="223"/>
    </row>
    <row r="1039" spans="1:6" ht="15" customHeight="1">
      <c r="A1039" s="223" t="s">
        <v>45</v>
      </c>
      <c r="B1039" s="223"/>
      <c r="C1039" s="223"/>
      <c r="D1039" s="223"/>
      <c r="E1039" s="223"/>
      <c r="F1039" s="223"/>
    </row>
    <row r="1040" spans="1:6" ht="15" customHeight="1">
      <c r="A1040" s="223"/>
      <c r="B1040" s="223"/>
      <c r="C1040" s="223"/>
      <c r="D1040" s="223"/>
      <c r="E1040" s="223"/>
      <c r="F1040" s="223"/>
    </row>
    <row r="1041" spans="1:6" ht="15" customHeight="1">
      <c r="A1041" s="223" t="s">
        <v>46</v>
      </c>
      <c r="B1041" s="223"/>
      <c r="C1041" s="223"/>
      <c r="D1041" s="223"/>
      <c r="E1041" s="223"/>
      <c r="F1041" s="223"/>
    </row>
    <row r="1042" spans="1:6" ht="15" customHeight="1">
      <c r="A1042" s="223"/>
      <c r="B1042" s="223"/>
      <c r="C1042" s="223"/>
      <c r="D1042" s="223"/>
      <c r="E1042" s="223"/>
      <c r="F1042" s="223"/>
    </row>
    <row r="1043" spans="1:6" ht="15" customHeight="1">
      <c r="A1043" s="223" t="s">
        <v>47</v>
      </c>
      <c r="B1043" s="223"/>
      <c r="C1043" s="223"/>
      <c r="D1043" s="223"/>
      <c r="E1043" s="223"/>
      <c r="F1043" s="223"/>
    </row>
    <row r="1044" spans="1:6" ht="15" customHeight="1">
      <c r="A1044" s="223"/>
      <c r="B1044" s="223"/>
      <c r="C1044" s="223"/>
      <c r="D1044" s="223"/>
      <c r="E1044" s="223"/>
      <c r="F1044" s="223"/>
    </row>
    <row r="1046" ht="15" customHeight="1">
      <c r="E1046" s="10" t="s">
        <v>18</v>
      </c>
    </row>
    <row r="1047" spans="1:6" ht="15" customHeight="1">
      <c r="A1047" s="224" t="str">
        <f>IF(ISTEXT('Organizacija natjecanja'!$F$2)=TRUE,'Organizacija natjecanja'!$F$2,"")</f>
        <v>KUP KARAS NOVSKA</v>
      </c>
      <c r="B1047" s="224"/>
      <c r="C1047" s="224"/>
      <c r="D1047" s="224"/>
      <c r="E1047" s="224"/>
      <c r="F1047" s="224"/>
    </row>
    <row r="1048" spans="1:6" ht="15" customHeight="1">
      <c r="A1048" s="225" t="str">
        <f>IF(ISTEXT('Organizacija natjecanja'!$F$5)=TRUE,'Organizacija natjecanja'!$F$5,"")</f>
        <v>Novska, 16. - 18.4.2024</v>
      </c>
      <c r="B1048" s="225"/>
      <c r="C1048" s="225"/>
      <c r="D1048" s="225"/>
      <c r="E1048" s="225"/>
      <c r="F1048" s="225"/>
    </row>
    <row r="1049" spans="1:6" ht="15" customHeight="1">
      <c r="A1049" s="12"/>
      <c r="B1049" s="12"/>
      <c r="C1049" s="12"/>
      <c r="D1049" s="12"/>
      <c r="F1049" s="12"/>
    </row>
    <row r="1050" spans="1:6" ht="15" customHeight="1">
      <c r="A1050" s="226" t="s">
        <v>19</v>
      </c>
      <c r="B1050" s="226"/>
      <c r="C1050" s="226"/>
      <c r="D1050" s="226"/>
      <c r="E1050" s="226"/>
      <c r="F1050" s="226"/>
    </row>
    <row r="1051" spans="1:6" ht="15" customHeight="1">
      <c r="A1051" s="13"/>
      <c r="B1051" s="13"/>
      <c r="C1051" s="13"/>
      <c r="D1051" s="13"/>
      <c r="E1051" s="13"/>
      <c r="F1051" s="13"/>
    </row>
    <row r="1052" spans="1:6" ht="15" customHeight="1">
      <c r="A1052" s="227">
        <f>IF(ISTEXT('Prijava i izvlačenje brojeva'!$C$21)=TRUE,'Prijava i izvlačenje brojeva'!$C$21,"")</f>
      </c>
      <c r="B1052" s="227"/>
      <c r="C1052" s="227"/>
      <c r="D1052" s="227"/>
      <c r="E1052" s="14" t="s">
        <v>20</v>
      </c>
      <c r="F1052" s="14" t="s">
        <v>21</v>
      </c>
    </row>
    <row r="1053" spans="1:6" ht="15" customHeight="1">
      <c r="A1053" s="227"/>
      <c r="B1053" s="227"/>
      <c r="C1053" s="227"/>
      <c r="D1053" s="227"/>
      <c r="E1053" s="228">
        <f>IF(ISNUMBER('Prijava i izvlačenje brojeva'!$A$21)=TRUE,'Prijava i izvlačenje brojeva'!$A$21,"")</f>
      </c>
      <c r="F1053" s="230"/>
    </row>
    <row r="1054" spans="1:6" ht="15" customHeight="1">
      <c r="A1054" s="227">
        <f>IF(ISTEXT('Prijava i izvlačenje brojeva'!C21)=TRUE,VLOOKUP('Startne liste'!A1052,'Prijava i izvlačenje brojeva'!$C$2:$F$26,2,FALSE),"")</f>
      </c>
      <c r="B1054" s="227"/>
      <c r="C1054" s="227"/>
      <c r="D1054" s="227"/>
      <c r="E1054" s="229"/>
      <c r="F1054" s="231"/>
    </row>
    <row r="1055" spans="1:6" ht="15" customHeight="1">
      <c r="A1055" s="227"/>
      <c r="B1055" s="227"/>
      <c r="C1055" s="227"/>
      <c r="D1055" s="227"/>
      <c r="E1055" s="229"/>
      <c r="F1055" s="231"/>
    </row>
    <row r="1056" spans="1:6" ht="15" customHeight="1">
      <c r="A1056" s="227">
        <f>IF(ISTEXT('Prijava i izvlačenje brojeva'!C21)=TRUE,VLOOKUP('Startne liste'!A1052,'Prijava i izvlačenje brojeva'!$C$2:$F$26,3,FALSE),"")</f>
      </c>
      <c r="B1056" s="227"/>
      <c r="C1056" s="227"/>
      <c r="D1056" s="227"/>
      <c r="E1056" s="229"/>
      <c r="F1056" s="231"/>
    </row>
    <row r="1057" spans="1:6" ht="15" customHeight="1">
      <c r="A1057" s="227"/>
      <c r="B1057" s="227"/>
      <c r="C1057" s="227"/>
      <c r="D1057" s="227"/>
      <c r="E1057" s="229"/>
      <c r="F1057" s="231"/>
    </row>
    <row r="1058" spans="1:6" ht="15" customHeight="1">
      <c r="A1058" s="222" t="s">
        <v>22</v>
      </c>
      <c r="B1058" s="222" t="s">
        <v>23</v>
      </c>
      <c r="C1058" s="222" t="s">
        <v>24</v>
      </c>
      <c r="D1058" s="222" t="s">
        <v>25</v>
      </c>
      <c r="E1058" s="222" t="s">
        <v>26</v>
      </c>
      <c r="F1058" s="222" t="s">
        <v>27</v>
      </c>
    </row>
    <row r="1059" spans="1:6" ht="15" customHeight="1">
      <c r="A1059" s="222"/>
      <c r="B1059" s="222"/>
      <c r="C1059" s="222"/>
      <c r="D1059" s="222"/>
      <c r="E1059" s="222"/>
      <c r="F1059" s="222"/>
    </row>
    <row r="1060" spans="1:6" ht="15" customHeight="1">
      <c r="A1060" s="223" t="s">
        <v>28</v>
      </c>
      <c r="B1060" s="223"/>
      <c r="C1060" s="223"/>
      <c r="D1060" s="223"/>
      <c r="E1060" s="223"/>
      <c r="F1060" s="223"/>
    </row>
    <row r="1061" spans="1:6" ht="15" customHeight="1">
      <c r="A1061" s="223"/>
      <c r="B1061" s="223"/>
      <c r="C1061" s="223"/>
      <c r="D1061" s="223"/>
      <c r="E1061" s="223"/>
      <c r="F1061" s="223"/>
    </row>
    <row r="1062" spans="1:6" ht="15" customHeight="1">
      <c r="A1062" s="223" t="s">
        <v>29</v>
      </c>
      <c r="B1062" s="223"/>
      <c r="C1062" s="223"/>
      <c r="D1062" s="223"/>
      <c r="E1062" s="223"/>
      <c r="F1062" s="223"/>
    </row>
    <row r="1063" spans="1:6" ht="15" customHeight="1">
      <c r="A1063" s="223"/>
      <c r="B1063" s="223"/>
      <c r="C1063" s="223"/>
      <c r="D1063" s="223"/>
      <c r="E1063" s="223"/>
      <c r="F1063" s="223"/>
    </row>
    <row r="1064" spans="1:6" ht="15" customHeight="1">
      <c r="A1064" s="223" t="s">
        <v>30</v>
      </c>
      <c r="B1064" s="223"/>
      <c r="C1064" s="223"/>
      <c r="D1064" s="223"/>
      <c r="E1064" s="223"/>
      <c r="F1064" s="223"/>
    </row>
    <row r="1065" spans="1:6" ht="15" customHeight="1">
      <c r="A1065" s="223"/>
      <c r="B1065" s="223"/>
      <c r="C1065" s="223"/>
      <c r="D1065" s="223"/>
      <c r="E1065" s="223"/>
      <c r="F1065" s="223"/>
    </row>
    <row r="1066" spans="1:6" ht="15" customHeight="1">
      <c r="A1066" s="223" t="s">
        <v>31</v>
      </c>
      <c r="B1066" s="223"/>
      <c r="C1066" s="223"/>
      <c r="D1066" s="223"/>
      <c r="E1066" s="223"/>
      <c r="F1066" s="223"/>
    </row>
    <row r="1067" spans="1:6" ht="15" customHeight="1">
      <c r="A1067" s="223"/>
      <c r="B1067" s="223"/>
      <c r="C1067" s="223"/>
      <c r="D1067" s="223"/>
      <c r="E1067" s="223"/>
      <c r="F1067" s="223"/>
    </row>
    <row r="1068" spans="1:6" ht="15" customHeight="1">
      <c r="A1068" s="223" t="s">
        <v>32</v>
      </c>
      <c r="B1068" s="223"/>
      <c r="C1068" s="223"/>
      <c r="D1068" s="223"/>
      <c r="E1068" s="223"/>
      <c r="F1068" s="223"/>
    </row>
    <row r="1069" spans="1:6" ht="15" customHeight="1">
      <c r="A1069" s="223"/>
      <c r="B1069" s="223"/>
      <c r="C1069" s="223"/>
      <c r="D1069" s="223"/>
      <c r="E1069" s="223"/>
      <c r="F1069" s="223"/>
    </row>
    <row r="1070" spans="1:6" ht="15" customHeight="1">
      <c r="A1070" s="223" t="s">
        <v>33</v>
      </c>
      <c r="B1070" s="223"/>
      <c r="C1070" s="223"/>
      <c r="D1070" s="223"/>
      <c r="E1070" s="223"/>
      <c r="F1070" s="223"/>
    </row>
    <row r="1071" spans="1:6" ht="15" customHeight="1">
      <c r="A1071" s="223"/>
      <c r="B1071" s="223"/>
      <c r="C1071" s="223"/>
      <c r="D1071" s="223"/>
      <c r="E1071" s="223"/>
      <c r="F1071" s="223"/>
    </row>
    <row r="1072" spans="1:6" ht="15" customHeight="1">
      <c r="A1072" s="223" t="s">
        <v>34</v>
      </c>
      <c r="B1072" s="223"/>
      <c r="C1072" s="223"/>
      <c r="D1072" s="223"/>
      <c r="E1072" s="223"/>
      <c r="F1072" s="223"/>
    </row>
    <row r="1073" spans="1:6" ht="15" customHeight="1">
      <c r="A1073" s="223"/>
      <c r="B1073" s="223"/>
      <c r="C1073" s="223"/>
      <c r="D1073" s="223"/>
      <c r="E1073" s="223"/>
      <c r="F1073" s="223"/>
    </row>
    <row r="1074" spans="1:6" ht="15" customHeight="1">
      <c r="A1074" s="223" t="s">
        <v>35</v>
      </c>
      <c r="B1074" s="223"/>
      <c r="C1074" s="223"/>
      <c r="D1074" s="223"/>
      <c r="E1074" s="223"/>
      <c r="F1074" s="223"/>
    </row>
    <row r="1075" spans="1:6" ht="15" customHeight="1">
      <c r="A1075" s="223"/>
      <c r="B1075" s="223"/>
      <c r="C1075" s="223"/>
      <c r="D1075" s="223"/>
      <c r="E1075" s="223"/>
      <c r="F1075" s="223"/>
    </row>
    <row r="1076" spans="1:6" ht="15" customHeight="1">
      <c r="A1076" s="223" t="s">
        <v>36</v>
      </c>
      <c r="B1076" s="223"/>
      <c r="C1076" s="223"/>
      <c r="D1076" s="223"/>
      <c r="E1076" s="223"/>
      <c r="F1076" s="223"/>
    </row>
    <row r="1077" spans="1:6" ht="15" customHeight="1">
      <c r="A1077" s="223"/>
      <c r="B1077" s="223"/>
      <c r="C1077" s="223"/>
      <c r="D1077" s="223"/>
      <c r="E1077" s="223"/>
      <c r="F1077" s="223"/>
    </row>
    <row r="1078" spans="1:6" ht="15" customHeight="1">
      <c r="A1078" s="223" t="s">
        <v>37</v>
      </c>
      <c r="B1078" s="223"/>
      <c r="C1078" s="223"/>
      <c r="D1078" s="223"/>
      <c r="E1078" s="223"/>
      <c r="F1078" s="223"/>
    </row>
    <row r="1079" spans="1:6" ht="15" customHeight="1">
      <c r="A1079" s="223"/>
      <c r="B1079" s="223"/>
      <c r="C1079" s="223"/>
      <c r="D1079" s="223"/>
      <c r="E1079" s="223"/>
      <c r="F1079" s="223"/>
    </row>
    <row r="1080" spans="1:6" ht="15" customHeight="1">
      <c r="A1080" s="223" t="s">
        <v>38</v>
      </c>
      <c r="B1080" s="223"/>
      <c r="C1080" s="223"/>
      <c r="D1080" s="223"/>
      <c r="E1080" s="223"/>
      <c r="F1080" s="223"/>
    </row>
    <row r="1081" spans="1:6" ht="15" customHeight="1">
      <c r="A1081" s="223"/>
      <c r="B1081" s="223"/>
      <c r="C1081" s="223"/>
      <c r="D1081" s="223"/>
      <c r="E1081" s="223"/>
      <c r="F1081" s="223"/>
    </row>
    <row r="1082" spans="1:6" ht="15" customHeight="1">
      <c r="A1082" s="223" t="s">
        <v>39</v>
      </c>
      <c r="B1082" s="223"/>
      <c r="C1082" s="223"/>
      <c r="D1082" s="223"/>
      <c r="E1082" s="223"/>
      <c r="F1082" s="223"/>
    </row>
    <row r="1083" spans="1:6" ht="15" customHeight="1">
      <c r="A1083" s="223"/>
      <c r="B1083" s="223"/>
      <c r="C1083" s="223"/>
      <c r="D1083" s="223"/>
      <c r="E1083" s="223"/>
      <c r="F1083" s="223"/>
    </row>
    <row r="1084" spans="1:6" ht="15" customHeight="1">
      <c r="A1084" s="223" t="s">
        <v>40</v>
      </c>
      <c r="B1084" s="223"/>
      <c r="C1084" s="223"/>
      <c r="D1084" s="223"/>
      <c r="E1084" s="223"/>
      <c r="F1084" s="223"/>
    </row>
    <row r="1085" spans="1:6" ht="15" customHeight="1">
      <c r="A1085" s="223"/>
      <c r="B1085" s="223"/>
      <c r="C1085" s="223"/>
      <c r="D1085" s="223"/>
      <c r="E1085" s="223"/>
      <c r="F1085" s="223"/>
    </row>
    <row r="1086" spans="1:6" ht="15" customHeight="1">
      <c r="A1086" s="223" t="s">
        <v>41</v>
      </c>
      <c r="B1086" s="223"/>
      <c r="C1086" s="223"/>
      <c r="D1086" s="223"/>
      <c r="E1086" s="223"/>
      <c r="F1086" s="223"/>
    </row>
    <row r="1087" spans="1:6" ht="15" customHeight="1">
      <c r="A1087" s="223"/>
      <c r="B1087" s="223"/>
      <c r="C1087" s="223"/>
      <c r="D1087" s="223"/>
      <c r="E1087" s="223"/>
      <c r="F1087" s="223"/>
    </row>
    <row r="1088" spans="1:6" ht="15" customHeight="1">
      <c r="A1088" s="223" t="s">
        <v>42</v>
      </c>
      <c r="B1088" s="223"/>
      <c r="C1088" s="223"/>
      <c r="D1088" s="223"/>
      <c r="E1088" s="223"/>
      <c r="F1088" s="223"/>
    </row>
    <row r="1089" spans="1:6" ht="15" customHeight="1">
      <c r="A1089" s="223"/>
      <c r="B1089" s="223"/>
      <c r="C1089" s="223"/>
      <c r="D1089" s="223"/>
      <c r="E1089" s="223"/>
      <c r="F1089" s="223"/>
    </row>
    <row r="1090" spans="1:6" ht="15" customHeight="1">
      <c r="A1090" s="223" t="s">
        <v>43</v>
      </c>
      <c r="B1090" s="223"/>
      <c r="C1090" s="223"/>
      <c r="D1090" s="223"/>
      <c r="E1090" s="223"/>
      <c r="F1090" s="223"/>
    </row>
    <row r="1091" spans="1:6" ht="15" customHeight="1">
      <c r="A1091" s="223"/>
      <c r="B1091" s="223"/>
      <c r="C1091" s="223"/>
      <c r="D1091" s="223"/>
      <c r="E1091" s="223"/>
      <c r="F1091" s="223"/>
    </row>
    <row r="1092" spans="1:6" ht="15" customHeight="1">
      <c r="A1092" s="223" t="s">
        <v>44</v>
      </c>
      <c r="B1092" s="223"/>
      <c r="C1092" s="223"/>
      <c r="D1092" s="223"/>
      <c r="E1092" s="223"/>
      <c r="F1092" s="223"/>
    </row>
    <row r="1093" spans="1:6" ht="15" customHeight="1">
      <c r="A1093" s="223"/>
      <c r="B1093" s="223"/>
      <c r="C1093" s="223"/>
      <c r="D1093" s="223"/>
      <c r="E1093" s="223"/>
      <c r="F1093" s="223"/>
    </row>
    <row r="1094" spans="1:6" ht="15" customHeight="1">
      <c r="A1094" s="223" t="s">
        <v>45</v>
      </c>
      <c r="B1094" s="223"/>
      <c r="C1094" s="223"/>
      <c r="D1094" s="223"/>
      <c r="E1094" s="223"/>
      <c r="F1094" s="223"/>
    </row>
    <row r="1095" spans="1:6" ht="15" customHeight="1">
      <c r="A1095" s="223"/>
      <c r="B1095" s="223"/>
      <c r="C1095" s="223"/>
      <c r="D1095" s="223"/>
      <c r="E1095" s="223"/>
      <c r="F1095" s="223"/>
    </row>
    <row r="1096" spans="1:6" ht="15" customHeight="1">
      <c r="A1096" s="223" t="s">
        <v>46</v>
      </c>
      <c r="B1096" s="223"/>
      <c r="C1096" s="223"/>
      <c r="D1096" s="223"/>
      <c r="E1096" s="223"/>
      <c r="F1096" s="223"/>
    </row>
    <row r="1097" spans="1:6" ht="15" customHeight="1">
      <c r="A1097" s="223"/>
      <c r="B1097" s="223"/>
      <c r="C1097" s="223"/>
      <c r="D1097" s="223"/>
      <c r="E1097" s="223"/>
      <c r="F1097" s="223"/>
    </row>
    <row r="1098" spans="1:6" ht="15" customHeight="1">
      <c r="A1098" s="223" t="s">
        <v>47</v>
      </c>
      <c r="B1098" s="223"/>
      <c r="C1098" s="223"/>
      <c r="D1098" s="223"/>
      <c r="E1098" s="223"/>
      <c r="F1098" s="223"/>
    </row>
    <row r="1099" spans="1:6" ht="15" customHeight="1">
      <c r="A1099" s="223"/>
      <c r="B1099" s="223"/>
      <c r="C1099" s="223"/>
      <c r="D1099" s="223"/>
      <c r="E1099" s="223"/>
      <c r="F1099" s="223"/>
    </row>
    <row r="1101" ht="15" customHeight="1">
      <c r="E1101" s="10" t="s">
        <v>18</v>
      </c>
    </row>
    <row r="1102" spans="1:6" ht="15" customHeight="1">
      <c r="A1102" s="224" t="str">
        <f>IF(ISTEXT('Organizacija natjecanja'!$F$2)=TRUE,'Organizacija natjecanja'!$F$2,"")</f>
        <v>KUP KARAS NOVSKA</v>
      </c>
      <c r="B1102" s="224"/>
      <c r="C1102" s="224"/>
      <c r="D1102" s="224"/>
      <c r="E1102" s="224"/>
      <c r="F1102" s="224"/>
    </row>
    <row r="1103" spans="1:6" ht="15" customHeight="1">
      <c r="A1103" s="225" t="str">
        <f>IF(ISTEXT('Organizacija natjecanja'!$F$5)=TRUE,'Organizacija natjecanja'!$F$5,"")</f>
        <v>Novska, 16. - 18.4.2024</v>
      </c>
      <c r="B1103" s="225"/>
      <c r="C1103" s="225"/>
      <c r="D1103" s="225"/>
      <c r="E1103" s="225"/>
      <c r="F1103" s="225"/>
    </row>
    <row r="1104" spans="1:6" ht="15" customHeight="1">
      <c r="A1104" s="12"/>
      <c r="B1104" s="12"/>
      <c r="C1104" s="12"/>
      <c r="D1104" s="12"/>
      <c r="F1104" s="12"/>
    </row>
    <row r="1105" spans="1:6" ht="15" customHeight="1">
      <c r="A1105" s="226" t="s">
        <v>19</v>
      </c>
      <c r="B1105" s="226"/>
      <c r="C1105" s="226"/>
      <c r="D1105" s="226"/>
      <c r="E1105" s="226"/>
      <c r="F1105" s="226"/>
    </row>
    <row r="1106" spans="1:6" ht="15" customHeight="1">
      <c r="A1106" s="13"/>
      <c r="B1106" s="13"/>
      <c r="C1106" s="13"/>
      <c r="D1106" s="13"/>
      <c r="E1106" s="13"/>
      <c r="F1106" s="13"/>
    </row>
    <row r="1107" spans="1:6" ht="15" customHeight="1">
      <c r="A1107" s="227">
        <f>IF(ISTEXT('Prijava i izvlačenje brojeva'!$C$22)=TRUE,'Prijava i izvlačenje brojeva'!$C$22,"")</f>
      </c>
      <c r="B1107" s="227"/>
      <c r="C1107" s="227"/>
      <c r="D1107" s="227"/>
      <c r="E1107" s="14" t="s">
        <v>20</v>
      </c>
      <c r="F1107" s="14" t="s">
        <v>21</v>
      </c>
    </row>
    <row r="1108" spans="1:6" ht="15" customHeight="1">
      <c r="A1108" s="227"/>
      <c r="B1108" s="227"/>
      <c r="C1108" s="227"/>
      <c r="D1108" s="227"/>
      <c r="E1108" s="228">
        <f>IF(ISNUMBER('Prijava i izvlačenje brojeva'!$A$22)=TRUE,'Prijava i izvlačenje brojeva'!$A$22,"")</f>
      </c>
      <c r="F1108" s="230"/>
    </row>
    <row r="1109" spans="1:6" ht="15" customHeight="1">
      <c r="A1109" s="227">
        <f>IF(ISTEXT('Prijava i izvlačenje brojeva'!C22)=TRUE,VLOOKUP('Startne liste'!A1107,'Prijava i izvlačenje brojeva'!$C$2:$F$26,2,FALSE),"")</f>
      </c>
      <c r="B1109" s="227"/>
      <c r="C1109" s="227"/>
      <c r="D1109" s="227"/>
      <c r="E1109" s="229"/>
      <c r="F1109" s="231"/>
    </row>
    <row r="1110" spans="1:6" ht="15" customHeight="1">
      <c r="A1110" s="227"/>
      <c r="B1110" s="227"/>
      <c r="C1110" s="227"/>
      <c r="D1110" s="227"/>
      <c r="E1110" s="229"/>
      <c r="F1110" s="231"/>
    </row>
    <row r="1111" spans="1:6" ht="15" customHeight="1">
      <c r="A1111" s="227">
        <f>IF(ISTEXT('Prijava i izvlačenje brojeva'!C22)=TRUE,VLOOKUP('Startne liste'!A1107,'Prijava i izvlačenje brojeva'!$C$2:$F$26,3,FALSE),"")</f>
      </c>
      <c r="B1111" s="227"/>
      <c r="C1111" s="227"/>
      <c r="D1111" s="227"/>
      <c r="E1111" s="229"/>
      <c r="F1111" s="231"/>
    </row>
    <row r="1112" spans="1:6" ht="15" customHeight="1">
      <c r="A1112" s="227"/>
      <c r="B1112" s="227"/>
      <c r="C1112" s="227"/>
      <c r="D1112" s="227"/>
      <c r="E1112" s="229"/>
      <c r="F1112" s="231"/>
    </row>
    <row r="1113" spans="1:6" ht="15" customHeight="1">
      <c r="A1113" s="222" t="s">
        <v>22</v>
      </c>
      <c r="B1113" s="222" t="s">
        <v>23</v>
      </c>
      <c r="C1113" s="222" t="s">
        <v>24</v>
      </c>
      <c r="D1113" s="222" t="s">
        <v>25</v>
      </c>
      <c r="E1113" s="222" t="s">
        <v>26</v>
      </c>
      <c r="F1113" s="222" t="s">
        <v>27</v>
      </c>
    </row>
    <row r="1114" spans="1:6" ht="15" customHeight="1">
      <c r="A1114" s="222"/>
      <c r="B1114" s="222"/>
      <c r="C1114" s="222"/>
      <c r="D1114" s="222"/>
      <c r="E1114" s="222"/>
      <c r="F1114" s="222"/>
    </row>
    <row r="1115" spans="1:6" ht="15" customHeight="1">
      <c r="A1115" s="223" t="s">
        <v>28</v>
      </c>
      <c r="B1115" s="223"/>
      <c r="C1115" s="223"/>
      <c r="D1115" s="223"/>
      <c r="E1115" s="223"/>
      <c r="F1115" s="223"/>
    </row>
    <row r="1116" spans="1:6" ht="15" customHeight="1">
      <c r="A1116" s="223"/>
      <c r="B1116" s="223"/>
      <c r="C1116" s="223"/>
      <c r="D1116" s="223"/>
      <c r="E1116" s="223"/>
      <c r="F1116" s="223"/>
    </row>
    <row r="1117" spans="1:6" ht="15" customHeight="1">
      <c r="A1117" s="223" t="s">
        <v>29</v>
      </c>
      <c r="B1117" s="223"/>
      <c r="C1117" s="223"/>
      <c r="D1117" s="223"/>
      <c r="E1117" s="223"/>
      <c r="F1117" s="223"/>
    </row>
    <row r="1118" spans="1:6" ht="15" customHeight="1">
      <c r="A1118" s="223"/>
      <c r="B1118" s="223"/>
      <c r="C1118" s="223"/>
      <c r="D1118" s="223"/>
      <c r="E1118" s="223"/>
      <c r="F1118" s="223"/>
    </row>
    <row r="1119" spans="1:6" ht="15" customHeight="1">
      <c r="A1119" s="223" t="s">
        <v>30</v>
      </c>
      <c r="B1119" s="223"/>
      <c r="C1119" s="223"/>
      <c r="D1119" s="223"/>
      <c r="E1119" s="223"/>
      <c r="F1119" s="223"/>
    </row>
    <row r="1120" spans="1:6" ht="15" customHeight="1">
      <c r="A1120" s="223"/>
      <c r="B1120" s="223"/>
      <c r="C1120" s="223"/>
      <c r="D1120" s="223"/>
      <c r="E1120" s="223"/>
      <c r="F1120" s="223"/>
    </row>
    <row r="1121" spans="1:6" ht="15" customHeight="1">
      <c r="A1121" s="223" t="s">
        <v>31</v>
      </c>
      <c r="B1121" s="223"/>
      <c r="C1121" s="223"/>
      <c r="D1121" s="223"/>
      <c r="E1121" s="223"/>
      <c r="F1121" s="223"/>
    </row>
    <row r="1122" spans="1:6" ht="15" customHeight="1">
      <c r="A1122" s="223"/>
      <c r="B1122" s="223"/>
      <c r="C1122" s="223"/>
      <c r="D1122" s="223"/>
      <c r="E1122" s="223"/>
      <c r="F1122" s="223"/>
    </row>
    <row r="1123" spans="1:6" ht="15" customHeight="1">
      <c r="A1123" s="223" t="s">
        <v>32</v>
      </c>
      <c r="B1123" s="223"/>
      <c r="C1123" s="223"/>
      <c r="D1123" s="223"/>
      <c r="E1123" s="223"/>
      <c r="F1123" s="223"/>
    </row>
    <row r="1124" spans="1:6" ht="15" customHeight="1">
      <c r="A1124" s="223"/>
      <c r="B1124" s="223"/>
      <c r="C1124" s="223"/>
      <c r="D1124" s="223"/>
      <c r="E1124" s="223"/>
      <c r="F1124" s="223"/>
    </row>
    <row r="1125" spans="1:6" ht="15" customHeight="1">
      <c r="A1125" s="223" t="s">
        <v>33</v>
      </c>
      <c r="B1125" s="223"/>
      <c r="C1125" s="223"/>
      <c r="D1125" s="223"/>
      <c r="E1125" s="223"/>
      <c r="F1125" s="223"/>
    </row>
    <row r="1126" spans="1:6" ht="15" customHeight="1">
      <c r="A1126" s="223"/>
      <c r="B1126" s="223"/>
      <c r="C1126" s="223"/>
      <c r="D1126" s="223"/>
      <c r="E1126" s="223"/>
      <c r="F1126" s="223"/>
    </row>
    <row r="1127" spans="1:6" ht="15" customHeight="1">
      <c r="A1127" s="223" t="s">
        <v>34</v>
      </c>
      <c r="B1127" s="223"/>
      <c r="C1127" s="223"/>
      <c r="D1127" s="223"/>
      <c r="E1127" s="223"/>
      <c r="F1127" s="223"/>
    </row>
    <row r="1128" spans="1:6" ht="15" customHeight="1">
      <c r="A1128" s="223"/>
      <c r="B1128" s="223"/>
      <c r="C1128" s="223"/>
      <c r="D1128" s="223"/>
      <c r="E1128" s="223"/>
      <c r="F1128" s="223"/>
    </row>
    <row r="1129" spans="1:6" ht="15" customHeight="1">
      <c r="A1129" s="223" t="s">
        <v>35</v>
      </c>
      <c r="B1129" s="223"/>
      <c r="C1129" s="223"/>
      <c r="D1129" s="223"/>
      <c r="E1129" s="223"/>
      <c r="F1129" s="223"/>
    </row>
    <row r="1130" spans="1:6" ht="15" customHeight="1">
      <c r="A1130" s="223"/>
      <c r="B1130" s="223"/>
      <c r="C1130" s="223"/>
      <c r="D1130" s="223"/>
      <c r="E1130" s="223"/>
      <c r="F1130" s="223"/>
    </row>
    <row r="1131" spans="1:6" ht="15" customHeight="1">
      <c r="A1131" s="223" t="s">
        <v>36</v>
      </c>
      <c r="B1131" s="223"/>
      <c r="C1131" s="223"/>
      <c r="D1131" s="223"/>
      <c r="E1131" s="223"/>
      <c r="F1131" s="223"/>
    </row>
    <row r="1132" spans="1:6" ht="15" customHeight="1">
      <c r="A1132" s="223"/>
      <c r="B1132" s="223"/>
      <c r="C1132" s="223"/>
      <c r="D1132" s="223"/>
      <c r="E1132" s="223"/>
      <c r="F1132" s="223"/>
    </row>
    <row r="1133" spans="1:6" ht="15" customHeight="1">
      <c r="A1133" s="223" t="s">
        <v>37</v>
      </c>
      <c r="B1133" s="223"/>
      <c r="C1133" s="223"/>
      <c r="D1133" s="223"/>
      <c r="E1133" s="223"/>
      <c r="F1133" s="223"/>
    </row>
    <row r="1134" spans="1:6" ht="15" customHeight="1">
      <c r="A1134" s="223"/>
      <c r="B1134" s="223"/>
      <c r="C1134" s="223"/>
      <c r="D1134" s="223"/>
      <c r="E1134" s="223"/>
      <c r="F1134" s="223"/>
    </row>
    <row r="1135" spans="1:6" ht="15" customHeight="1">
      <c r="A1135" s="223" t="s">
        <v>38</v>
      </c>
      <c r="B1135" s="223"/>
      <c r="C1135" s="223"/>
      <c r="D1135" s="223"/>
      <c r="E1135" s="223"/>
      <c r="F1135" s="223"/>
    </row>
    <row r="1136" spans="1:6" ht="15" customHeight="1">
      <c r="A1136" s="223"/>
      <c r="B1136" s="223"/>
      <c r="C1136" s="223"/>
      <c r="D1136" s="223"/>
      <c r="E1136" s="223"/>
      <c r="F1136" s="223"/>
    </row>
    <row r="1137" spans="1:6" ht="15" customHeight="1">
      <c r="A1137" s="223" t="s">
        <v>39</v>
      </c>
      <c r="B1137" s="223"/>
      <c r="C1137" s="223"/>
      <c r="D1137" s="223"/>
      <c r="E1137" s="223"/>
      <c r="F1137" s="223"/>
    </row>
    <row r="1138" spans="1:6" ht="15" customHeight="1">
      <c r="A1138" s="223"/>
      <c r="B1138" s="223"/>
      <c r="C1138" s="223"/>
      <c r="D1138" s="223"/>
      <c r="E1138" s="223"/>
      <c r="F1138" s="223"/>
    </row>
    <row r="1139" spans="1:6" ht="15" customHeight="1">
      <c r="A1139" s="223" t="s">
        <v>40</v>
      </c>
      <c r="B1139" s="223"/>
      <c r="C1139" s="223"/>
      <c r="D1139" s="223"/>
      <c r="E1139" s="223"/>
      <c r="F1139" s="223"/>
    </row>
    <row r="1140" spans="1:6" ht="15" customHeight="1">
      <c r="A1140" s="223"/>
      <c r="B1140" s="223"/>
      <c r="C1140" s="223"/>
      <c r="D1140" s="223"/>
      <c r="E1140" s="223"/>
      <c r="F1140" s="223"/>
    </row>
    <row r="1141" spans="1:6" ht="15" customHeight="1">
      <c r="A1141" s="223" t="s">
        <v>41</v>
      </c>
      <c r="B1141" s="223"/>
      <c r="C1141" s="223"/>
      <c r="D1141" s="223"/>
      <c r="E1141" s="223"/>
      <c r="F1141" s="223"/>
    </row>
    <row r="1142" spans="1:6" ht="15" customHeight="1">
      <c r="A1142" s="223"/>
      <c r="B1142" s="223"/>
      <c r="C1142" s="223"/>
      <c r="D1142" s="223"/>
      <c r="E1142" s="223"/>
      <c r="F1142" s="223"/>
    </row>
    <row r="1143" spans="1:6" ht="15" customHeight="1">
      <c r="A1143" s="223" t="s">
        <v>42</v>
      </c>
      <c r="B1143" s="223"/>
      <c r="C1143" s="223"/>
      <c r="D1143" s="223"/>
      <c r="E1143" s="223"/>
      <c r="F1143" s="223"/>
    </row>
    <row r="1144" spans="1:6" ht="15" customHeight="1">
      <c r="A1144" s="223"/>
      <c r="B1144" s="223"/>
      <c r="C1144" s="223"/>
      <c r="D1144" s="223"/>
      <c r="E1144" s="223"/>
      <c r="F1144" s="223"/>
    </row>
    <row r="1145" spans="1:6" ht="15" customHeight="1">
      <c r="A1145" s="223" t="s">
        <v>43</v>
      </c>
      <c r="B1145" s="223"/>
      <c r="C1145" s="223"/>
      <c r="D1145" s="223"/>
      <c r="E1145" s="223"/>
      <c r="F1145" s="223"/>
    </row>
    <row r="1146" spans="1:6" ht="15" customHeight="1">
      <c r="A1146" s="223"/>
      <c r="B1146" s="223"/>
      <c r="C1146" s="223"/>
      <c r="D1146" s="223"/>
      <c r="E1146" s="223"/>
      <c r="F1146" s="223"/>
    </row>
    <row r="1147" spans="1:6" ht="15" customHeight="1">
      <c r="A1147" s="223" t="s">
        <v>44</v>
      </c>
      <c r="B1147" s="223"/>
      <c r="C1147" s="223"/>
      <c r="D1147" s="223"/>
      <c r="E1147" s="223"/>
      <c r="F1147" s="223"/>
    </row>
    <row r="1148" spans="1:6" ht="15" customHeight="1">
      <c r="A1148" s="223"/>
      <c r="B1148" s="223"/>
      <c r="C1148" s="223"/>
      <c r="D1148" s="223"/>
      <c r="E1148" s="223"/>
      <c r="F1148" s="223"/>
    </row>
    <row r="1149" spans="1:6" ht="15" customHeight="1">
      <c r="A1149" s="223" t="s">
        <v>45</v>
      </c>
      <c r="B1149" s="223"/>
      <c r="C1149" s="223"/>
      <c r="D1149" s="223"/>
      <c r="E1149" s="223"/>
      <c r="F1149" s="223"/>
    </row>
    <row r="1150" spans="1:6" ht="15" customHeight="1">
      <c r="A1150" s="223"/>
      <c r="B1150" s="223"/>
      <c r="C1150" s="223"/>
      <c r="D1150" s="223"/>
      <c r="E1150" s="223"/>
      <c r="F1150" s="223"/>
    </row>
    <row r="1151" spans="1:6" ht="15" customHeight="1">
      <c r="A1151" s="223" t="s">
        <v>46</v>
      </c>
      <c r="B1151" s="223"/>
      <c r="C1151" s="223"/>
      <c r="D1151" s="223"/>
      <c r="E1151" s="223"/>
      <c r="F1151" s="223"/>
    </row>
    <row r="1152" spans="1:6" ht="15" customHeight="1">
      <c r="A1152" s="223"/>
      <c r="B1152" s="223"/>
      <c r="C1152" s="223"/>
      <c r="D1152" s="223"/>
      <c r="E1152" s="223"/>
      <c r="F1152" s="223"/>
    </row>
    <row r="1153" spans="1:6" ht="15" customHeight="1">
      <c r="A1153" s="223" t="s">
        <v>47</v>
      </c>
      <c r="B1153" s="223"/>
      <c r="C1153" s="223"/>
      <c r="D1153" s="223"/>
      <c r="E1153" s="223"/>
      <c r="F1153" s="223"/>
    </row>
    <row r="1154" spans="1:6" ht="15" customHeight="1">
      <c r="A1154" s="223"/>
      <c r="B1154" s="223"/>
      <c r="C1154" s="223"/>
      <c r="D1154" s="223"/>
      <c r="E1154" s="223"/>
      <c r="F1154" s="223"/>
    </row>
    <row r="1156" ht="15" customHeight="1">
      <c r="E1156" s="10" t="s">
        <v>18</v>
      </c>
    </row>
    <row r="1157" spans="1:6" ht="15" customHeight="1">
      <c r="A1157" s="224" t="str">
        <f>IF(ISTEXT('Organizacija natjecanja'!$F$2)=TRUE,'Organizacija natjecanja'!$F$2,"")</f>
        <v>KUP KARAS NOVSKA</v>
      </c>
      <c r="B1157" s="224"/>
      <c r="C1157" s="224"/>
      <c r="D1157" s="224"/>
      <c r="E1157" s="224"/>
      <c r="F1157" s="224"/>
    </row>
    <row r="1158" spans="1:6" ht="15" customHeight="1">
      <c r="A1158" s="225" t="str">
        <f>IF(ISTEXT('Organizacija natjecanja'!$F$5)=TRUE,'Organizacija natjecanja'!$F$5,"")</f>
        <v>Novska, 16. - 18.4.2024</v>
      </c>
      <c r="B1158" s="225"/>
      <c r="C1158" s="225"/>
      <c r="D1158" s="225"/>
      <c r="E1158" s="225"/>
      <c r="F1158" s="225"/>
    </row>
    <row r="1159" spans="1:6" ht="15" customHeight="1">
      <c r="A1159" s="12"/>
      <c r="B1159" s="12"/>
      <c r="C1159" s="12"/>
      <c r="D1159" s="12"/>
      <c r="F1159" s="12"/>
    </row>
    <row r="1160" spans="1:6" ht="15" customHeight="1">
      <c r="A1160" s="226" t="s">
        <v>19</v>
      </c>
      <c r="B1160" s="226"/>
      <c r="C1160" s="226"/>
      <c r="D1160" s="226"/>
      <c r="E1160" s="226"/>
      <c r="F1160" s="226"/>
    </row>
    <row r="1161" spans="1:6" ht="15" customHeight="1">
      <c r="A1161" s="13"/>
      <c r="B1161" s="13"/>
      <c r="C1161" s="13"/>
      <c r="D1161" s="13"/>
      <c r="E1161" s="13"/>
      <c r="F1161" s="13"/>
    </row>
    <row r="1162" spans="1:6" ht="15" customHeight="1">
      <c r="A1162" s="227">
        <f>IF(ISTEXT('Prijava i izvlačenje brojeva'!$C$23)=TRUE,'Prijava i izvlačenje brojeva'!$C$23,"")</f>
      </c>
      <c r="B1162" s="227"/>
      <c r="C1162" s="227"/>
      <c r="D1162" s="227"/>
      <c r="E1162" s="14" t="s">
        <v>20</v>
      </c>
      <c r="F1162" s="14" t="s">
        <v>21</v>
      </c>
    </row>
    <row r="1163" spans="1:6" ht="15" customHeight="1">
      <c r="A1163" s="227"/>
      <c r="B1163" s="227"/>
      <c r="C1163" s="227"/>
      <c r="D1163" s="227"/>
      <c r="E1163" s="228">
        <f>IF(ISNUMBER('Prijava i izvlačenje brojeva'!$A$23)=TRUE,'Prijava i izvlačenje brojeva'!$A$23,"")</f>
      </c>
      <c r="F1163" s="230"/>
    </row>
    <row r="1164" spans="1:6" ht="15" customHeight="1">
      <c r="A1164" s="227">
        <f>IF(ISTEXT('Prijava i izvlačenje brojeva'!C23)=TRUE,VLOOKUP('Startne liste'!A1162,'Prijava i izvlačenje brojeva'!$C$2:$F$26,2,FALSE),"")</f>
      </c>
      <c r="B1164" s="227"/>
      <c r="C1164" s="227"/>
      <c r="D1164" s="227"/>
      <c r="E1164" s="229"/>
      <c r="F1164" s="231"/>
    </row>
    <row r="1165" spans="1:6" ht="15" customHeight="1">
      <c r="A1165" s="227"/>
      <c r="B1165" s="227"/>
      <c r="C1165" s="227"/>
      <c r="D1165" s="227"/>
      <c r="E1165" s="229"/>
      <c r="F1165" s="231"/>
    </row>
    <row r="1166" spans="1:6" ht="15" customHeight="1">
      <c r="A1166" s="227">
        <f>IF(ISTEXT('Prijava i izvlačenje brojeva'!C23)=TRUE,VLOOKUP('Startne liste'!A1162,'Prijava i izvlačenje brojeva'!$C$2:$F$26,3,FALSE),"")</f>
      </c>
      <c r="B1166" s="227"/>
      <c r="C1166" s="227"/>
      <c r="D1166" s="227"/>
      <c r="E1166" s="229"/>
      <c r="F1166" s="231"/>
    </row>
    <row r="1167" spans="1:6" ht="15" customHeight="1">
      <c r="A1167" s="227"/>
      <c r="B1167" s="227"/>
      <c r="C1167" s="227"/>
      <c r="D1167" s="227"/>
      <c r="E1167" s="229"/>
      <c r="F1167" s="231"/>
    </row>
    <row r="1168" spans="1:6" ht="15" customHeight="1">
      <c r="A1168" s="222" t="s">
        <v>22</v>
      </c>
      <c r="B1168" s="222" t="s">
        <v>23</v>
      </c>
      <c r="C1168" s="222" t="s">
        <v>24</v>
      </c>
      <c r="D1168" s="222" t="s">
        <v>25</v>
      </c>
      <c r="E1168" s="222" t="s">
        <v>26</v>
      </c>
      <c r="F1168" s="222" t="s">
        <v>27</v>
      </c>
    </row>
    <row r="1169" spans="1:6" ht="15" customHeight="1">
      <c r="A1169" s="222"/>
      <c r="B1169" s="222"/>
      <c r="C1169" s="222"/>
      <c r="D1169" s="222"/>
      <c r="E1169" s="222"/>
      <c r="F1169" s="222"/>
    </row>
    <row r="1170" spans="1:6" ht="15" customHeight="1">
      <c r="A1170" s="223" t="s">
        <v>28</v>
      </c>
      <c r="B1170" s="223"/>
      <c r="C1170" s="223"/>
      <c r="D1170" s="223"/>
      <c r="E1170" s="223"/>
      <c r="F1170" s="223"/>
    </row>
    <row r="1171" spans="1:6" ht="15" customHeight="1">
      <c r="A1171" s="223"/>
      <c r="B1171" s="223"/>
      <c r="C1171" s="223"/>
      <c r="D1171" s="223"/>
      <c r="E1171" s="223"/>
      <c r="F1171" s="223"/>
    </row>
    <row r="1172" spans="1:6" ht="15" customHeight="1">
      <c r="A1172" s="223" t="s">
        <v>29</v>
      </c>
      <c r="B1172" s="223"/>
      <c r="C1172" s="223"/>
      <c r="D1172" s="223"/>
      <c r="E1172" s="223"/>
      <c r="F1172" s="223"/>
    </row>
    <row r="1173" spans="1:6" ht="15" customHeight="1">
      <c r="A1173" s="223"/>
      <c r="B1173" s="223"/>
      <c r="C1173" s="223"/>
      <c r="D1173" s="223"/>
      <c r="E1173" s="223"/>
      <c r="F1173" s="223"/>
    </row>
    <row r="1174" spans="1:6" ht="15" customHeight="1">
      <c r="A1174" s="223" t="s">
        <v>30</v>
      </c>
      <c r="B1174" s="223"/>
      <c r="C1174" s="223"/>
      <c r="D1174" s="223"/>
      <c r="E1174" s="223"/>
      <c r="F1174" s="223"/>
    </row>
    <row r="1175" spans="1:6" ht="15" customHeight="1">
      <c r="A1175" s="223"/>
      <c r="B1175" s="223"/>
      <c r="C1175" s="223"/>
      <c r="D1175" s="223"/>
      <c r="E1175" s="223"/>
      <c r="F1175" s="223"/>
    </row>
    <row r="1176" spans="1:6" ht="15" customHeight="1">
      <c r="A1176" s="223" t="s">
        <v>31</v>
      </c>
      <c r="B1176" s="223"/>
      <c r="C1176" s="223"/>
      <c r="D1176" s="223"/>
      <c r="E1176" s="223"/>
      <c r="F1176" s="223"/>
    </row>
    <row r="1177" spans="1:6" ht="15" customHeight="1">
      <c r="A1177" s="223"/>
      <c r="B1177" s="223"/>
      <c r="C1177" s="223"/>
      <c r="D1177" s="223"/>
      <c r="E1177" s="223"/>
      <c r="F1177" s="223"/>
    </row>
    <row r="1178" spans="1:6" ht="15" customHeight="1">
      <c r="A1178" s="223" t="s">
        <v>32</v>
      </c>
      <c r="B1178" s="223"/>
      <c r="C1178" s="223"/>
      <c r="D1178" s="223"/>
      <c r="E1178" s="223"/>
      <c r="F1178" s="223"/>
    </row>
    <row r="1179" spans="1:6" ht="15" customHeight="1">
      <c r="A1179" s="223"/>
      <c r="B1179" s="223"/>
      <c r="C1179" s="223"/>
      <c r="D1179" s="223"/>
      <c r="E1179" s="223"/>
      <c r="F1179" s="223"/>
    </row>
    <row r="1180" spans="1:6" ht="15" customHeight="1">
      <c r="A1180" s="223" t="s">
        <v>33</v>
      </c>
      <c r="B1180" s="223"/>
      <c r="C1180" s="223"/>
      <c r="D1180" s="223"/>
      <c r="E1180" s="223"/>
      <c r="F1180" s="223"/>
    </row>
    <row r="1181" spans="1:6" ht="15" customHeight="1">
      <c r="A1181" s="223"/>
      <c r="B1181" s="223"/>
      <c r="C1181" s="223"/>
      <c r="D1181" s="223"/>
      <c r="E1181" s="223"/>
      <c r="F1181" s="223"/>
    </row>
    <row r="1182" spans="1:6" ht="15" customHeight="1">
      <c r="A1182" s="223" t="s">
        <v>34</v>
      </c>
      <c r="B1182" s="223"/>
      <c r="C1182" s="223"/>
      <c r="D1182" s="223"/>
      <c r="E1182" s="223"/>
      <c r="F1182" s="223"/>
    </row>
    <row r="1183" spans="1:6" ht="15" customHeight="1">
      <c r="A1183" s="223"/>
      <c r="B1183" s="223"/>
      <c r="C1183" s="223"/>
      <c r="D1183" s="223"/>
      <c r="E1183" s="223"/>
      <c r="F1183" s="223"/>
    </row>
    <row r="1184" spans="1:6" ht="15" customHeight="1">
      <c r="A1184" s="223" t="s">
        <v>35</v>
      </c>
      <c r="B1184" s="223"/>
      <c r="C1184" s="223"/>
      <c r="D1184" s="223"/>
      <c r="E1184" s="223"/>
      <c r="F1184" s="223"/>
    </row>
    <row r="1185" spans="1:6" ht="15" customHeight="1">
      <c r="A1185" s="223"/>
      <c r="B1185" s="223"/>
      <c r="C1185" s="223"/>
      <c r="D1185" s="223"/>
      <c r="E1185" s="223"/>
      <c r="F1185" s="223"/>
    </row>
    <row r="1186" spans="1:6" ht="15" customHeight="1">
      <c r="A1186" s="223" t="s">
        <v>36</v>
      </c>
      <c r="B1186" s="223"/>
      <c r="C1186" s="223"/>
      <c r="D1186" s="223"/>
      <c r="E1186" s="223"/>
      <c r="F1186" s="223"/>
    </row>
    <row r="1187" spans="1:6" ht="15" customHeight="1">
      <c r="A1187" s="223"/>
      <c r="B1187" s="223"/>
      <c r="C1187" s="223"/>
      <c r="D1187" s="223"/>
      <c r="E1187" s="223"/>
      <c r="F1187" s="223"/>
    </row>
    <row r="1188" spans="1:6" ht="15" customHeight="1">
      <c r="A1188" s="223" t="s">
        <v>37</v>
      </c>
      <c r="B1188" s="223"/>
      <c r="C1188" s="223"/>
      <c r="D1188" s="223"/>
      <c r="E1188" s="223"/>
      <c r="F1188" s="223"/>
    </row>
    <row r="1189" spans="1:6" ht="15" customHeight="1">
      <c r="A1189" s="223"/>
      <c r="B1189" s="223"/>
      <c r="C1189" s="223"/>
      <c r="D1189" s="223"/>
      <c r="E1189" s="223"/>
      <c r="F1189" s="223"/>
    </row>
    <row r="1190" spans="1:6" ht="15" customHeight="1">
      <c r="A1190" s="223" t="s">
        <v>38</v>
      </c>
      <c r="B1190" s="223"/>
      <c r="C1190" s="223"/>
      <c r="D1190" s="223"/>
      <c r="E1190" s="223"/>
      <c r="F1190" s="223"/>
    </row>
    <row r="1191" spans="1:6" ht="15" customHeight="1">
      <c r="A1191" s="223"/>
      <c r="B1191" s="223"/>
      <c r="C1191" s="223"/>
      <c r="D1191" s="223"/>
      <c r="E1191" s="223"/>
      <c r="F1191" s="223"/>
    </row>
    <row r="1192" spans="1:6" ht="15" customHeight="1">
      <c r="A1192" s="223" t="s">
        <v>39</v>
      </c>
      <c r="B1192" s="223"/>
      <c r="C1192" s="223"/>
      <c r="D1192" s="223"/>
      <c r="E1192" s="223"/>
      <c r="F1192" s="223"/>
    </row>
    <row r="1193" spans="1:6" ht="15" customHeight="1">
      <c r="A1193" s="223"/>
      <c r="B1193" s="223"/>
      <c r="C1193" s="223"/>
      <c r="D1193" s="223"/>
      <c r="E1193" s="223"/>
      <c r="F1193" s="223"/>
    </row>
    <row r="1194" spans="1:6" ht="15" customHeight="1">
      <c r="A1194" s="223" t="s">
        <v>40</v>
      </c>
      <c r="B1194" s="223"/>
      <c r="C1194" s="223"/>
      <c r="D1194" s="223"/>
      <c r="E1194" s="223"/>
      <c r="F1194" s="223"/>
    </row>
    <row r="1195" spans="1:6" ht="15" customHeight="1">
      <c r="A1195" s="223"/>
      <c r="B1195" s="223"/>
      <c r="C1195" s="223"/>
      <c r="D1195" s="223"/>
      <c r="E1195" s="223"/>
      <c r="F1195" s="223"/>
    </row>
    <row r="1196" spans="1:6" ht="15" customHeight="1">
      <c r="A1196" s="223" t="s">
        <v>41</v>
      </c>
      <c r="B1196" s="223"/>
      <c r="C1196" s="223"/>
      <c r="D1196" s="223"/>
      <c r="E1196" s="223"/>
      <c r="F1196" s="223"/>
    </row>
    <row r="1197" spans="1:6" ht="15" customHeight="1">
      <c r="A1197" s="223"/>
      <c r="B1197" s="223"/>
      <c r="C1197" s="223"/>
      <c r="D1197" s="223"/>
      <c r="E1197" s="223"/>
      <c r="F1197" s="223"/>
    </row>
    <row r="1198" spans="1:6" ht="15" customHeight="1">
      <c r="A1198" s="223" t="s">
        <v>42</v>
      </c>
      <c r="B1198" s="223"/>
      <c r="C1198" s="223"/>
      <c r="D1198" s="223"/>
      <c r="E1198" s="223"/>
      <c r="F1198" s="223"/>
    </row>
    <row r="1199" spans="1:6" ht="15" customHeight="1">
      <c r="A1199" s="223"/>
      <c r="B1199" s="223"/>
      <c r="C1199" s="223"/>
      <c r="D1199" s="223"/>
      <c r="E1199" s="223"/>
      <c r="F1199" s="223"/>
    </row>
    <row r="1200" spans="1:6" ht="15" customHeight="1">
      <c r="A1200" s="223" t="s">
        <v>43</v>
      </c>
      <c r="B1200" s="223"/>
      <c r="C1200" s="223"/>
      <c r="D1200" s="223"/>
      <c r="E1200" s="223"/>
      <c r="F1200" s="223"/>
    </row>
    <row r="1201" spans="1:6" ht="15" customHeight="1">
      <c r="A1201" s="223"/>
      <c r="B1201" s="223"/>
      <c r="C1201" s="223"/>
      <c r="D1201" s="223"/>
      <c r="E1201" s="223"/>
      <c r="F1201" s="223"/>
    </row>
    <row r="1202" spans="1:6" ht="15" customHeight="1">
      <c r="A1202" s="223" t="s">
        <v>44</v>
      </c>
      <c r="B1202" s="223"/>
      <c r="C1202" s="223"/>
      <c r="D1202" s="223"/>
      <c r="E1202" s="223"/>
      <c r="F1202" s="223"/>
    </row>
    <row r="1203" spans="1:6" ht="15" customHeight="1">
      <c r="A1203" s="223"/>
      <c r="B1203" s="223"/>
      <c r="C1203" s="223"/>
      <c r="D1203" s="223"/>
      <c r="E1203" s="223"/>
      <c r="F1203" s="223"/>
    </row>
    <row r="1204" spans="1:6" ht="15" customHeight="1">
      <c r="A1204" s="223" t="s">
        <v>45</v>
      </c>
      <c r="B1204" s="223"/>
      <c r="C1204" s="223"/>
      <c r="D1204" s="223"/>
      <c r="E1204" s="223"/>
      <c r="F1204" s="223"/>
    </row>
    <row r="1205" spans="1:6" ht="15" customHeight="1">
      <c r="A1205" s="223"/>
      <c r="B1205" s="223"/>
      <c r="C1205" s="223"/>
      <c r="D1205" s="223"/>
      <c r="E1205" s="223"/>
      <c r="F1205" s="223"/>
    </row>
    <row r="1206" spans="1:6" ht="15" customHeight="1">
      <c r="A1206" s="223" t="s">
        <v>46</v>
      </c>
      <c r="B1206" s="223"/>
      <c r="C1206" s="223"/>
      <c r="D1206" s="223"/>
      <c r="E1206" s="223"/>
      <c r="F1206" s="223"/>
    </row>
    <row r="1207" spans="1:6" ht="15" customHeight="1">
      <c r="A1207" s="223"/>
      <c r="B1207" s="223"/>
      <c r="C1207" s="223"/>
      <c r="D1207" s="223"/>
      <c r="E1207" s="223"/>
      <c r="F1207" s="223"/>
    </row>
    <row r="1208" spans="1:6" ht="15" customHeight="1">
      <c r="A1208" s="223" t="s">
        <v>47</v>
      </c>
      <c r="B1208" s="223"/>
      <c r="C1208" s="223"/>
      <c r="D1208" s="223"/>
      <c r="E1208" s="223"/>
      <c r="F1208" s="223"/>
    </row>
    <row r="1209" spans="1:6" ht="15" customHeight="1">
      <c r="A1209" s="223"/>
      <c r="B1209" s="223"/>
      <c r="C1209" s="223"/>
      <c r="D1209" s="223"/>
      <c r="E1209" s="223"/>
      <c r="F1209" s="223"/>
    </row>
    <row r="1211" ht="15" customHeight="1">
      <c r="E1211" s="10" t="s">
        <v>18</v>
      </c>
    </row>
    <row r="1212" spans="1:6" ht="15" customHeight="1">
      <c r="A1212" s="224" t="str">
        <f>IF(ISTEXT('Organizacija natjecanja'!$F$2)=TRUE,'Organizacija natjecanja'!$F$2,"")</f>
        <v>KUP KARAS NOVSKA</v>
      </c>
      <c r="B1212" s="224"/>
      <c r="C1212" s="224"/>
      <c r="D1212" s="224"/>
      <c r="E1212" s="224"/>
      <c r="F1212" s="224"/>
    </row>
    <row r="1213" spans="1:6" ht="15" customHeight="1">
      <c r="A1213" s="225" t="str">
        <f>IF(ISTEXT('Organizacija natjecanja'!$F$5)=TRUE,'Organizacija natjecanja'!$F$5,"")</f>
        <v>Novska, 16. - 18.4.2024</v>
      </c>
      <c r="B1213" s="225"/>
      <c r="C1213" s="225"/>
      <c r="D1213" s="225"/>
      <c r="E1213" s="225"/>
      <c r="F1213" s="225"/>
    </row>
    <row r="1214" spans="1:6" ht="15" customHeight="1">
      <c r="A1214" s="12"/>
      <c r="B1214" s="12"/>
      <c r="C1214" s="12"/>
      <c r="D1214" s="12"/>
      <c r="F1214" s="12"/>
    </row>
    <row r="1215" spans="1:6" ht="15" customHeight="1">
      <c r="A1215" s="226" t="s">
        <v>19</v>
      </c>
      <c r="B1215" s="226"/>
      <c r="C1215" s="226"/>
      <c r="D1215" s="226"/>
      <c r="E1215" s="226"/>
      <c r="F1215" s="226"/>
    </row>
    <row r="1216" spans="1:6" ht="15" customHeight="1">
      <c r="A1216" s="13"/>
      <c r="B1216" s="13"/>
      <c r="C1216" s="13"/>
      <c r="D1216" s="13"/>
      <c r="E1216" s="13"/>
      <c r="F1216" s="13"/>
    </row>
    <row r="1217" spans="1:6" ht="15" customHeight="1">
      <c r="A1217" s="227">
        <f>IF(ISTEXT('Prijava i izvlačenje brojeva'!$C$24)=TRUE,'Prijava i izvlačenje brojeva'!$C$24,"")</f>
      </c>
      <c r="B1217" s="227"/>
      <c r="C1217" s="227"/>
      <c r="D1217" s="227"/>
      <c r="E1217" s="14" t="s">
        <v>20</v>
      </c>
      <c r="F1217" s="14" t="s">
        <v>21</v>
      </c>
    </row>
    <row r="1218" spans="1:6" ht="15" customHeight="1">
      <c r="A1218" s="227"/>
      <c r="B1218" s="227"/>
      <c r="C1218" s="227"/>
      <c r="D1218" s="227"/>
      <c r="E1218" s="228">
        <f>IF(ISNUMBER('Prijava i izvlačenje brojeva'!$A$24)=TRUE,'Prijava i izvlačenje brojeva'!$A$24,"")</f>
      </c>
      <c r="F1218" s="230"/>
    </row>
    <row r="1219" spans="1:6" ht="15" customHeight="1">
      <c r="A1219" s="227">
        <f>IF(ISTEXT('Prijava i izvlačenje brojeva'!C24)=TRUE,VLOOKUP('Startne liste'!A1217,'Prijava i izvlačenje brojeva'!$C$2:$F$26,2,FALSE),"")</f>
      </c>
      <c r="B1219" s="227"/>
      <c r="C1219" s="227"/>
      <c r="D1219" s="227"/>
      <c r="E1219" s="229"/>
      <c r="F1219" s="231"/>
    </row>
    <row r="1220" spans="1:6" ht="15" customHeight="1">
      <c r="A1220" s="227"/>
      <c r="B1220" s="227"/>
      <c r="C1220" s="227"/>
      <c r="D1220" s="227"/>
      <c r="E1220" s="229"/>
      <c r="F1220" s="231"/>
    </row>
    <row r="1221" spans="1:6" ht="15" customHeight="1">
      <c r="A1221" s="227">
        <f>IF(ISTEXT('Prijava i izvlačenje brojeva'!C24)=TRUE,VLOOKUP('Startne liste'!A1217,'Prijava i izvlačenje brojeva'!$C$2:$F$26,3,FALSE),"")</f>
      </c>
      <c r="B1221" s="227"/>
      <c r="C1221" s="227"/>
      <c r="D1221" s="227"/>
      <c r="E1221" s="229"/>
      <c r="F1221" s="231"/>
    </row>
    <row r="1222" spans="1:6" ht="15" customHeight="1">
      <c r="A1222" s="227"/>
      <c r="B1222" s="227"/>
      <c r="C1222" s="227"/>
      <c r="D1222" s="227"/>
      <c r="E1222" s="229"/>
      <c r="F1222" s="231"/>
    </row>
    <row r="1223" spans="1:6" ht="15" customHeight="1">
      <c r="A1223" s="222" t="s">
        <v>22</v>
      </c>
      <c r="B1223" s="222" t="s">
        <v>23</v>
      </c>
      <c r="C1223" s="222" t="s">
        <v>24</v>
      </c>
      <c r="D1223" s="222" t="s">
        <v>25</v>
      </c>
      <c r="E1223" s="222" t="s">
        <v>26</v>
      </c>
      <c r="F1223" s="222" t="s">
        <v>27</v>
      </c>
    </row>
    <row r="1224" spans="1:6" ht="15" customHeight="1">
      <c r="A1224" s="222"/>
      <c r="B1224" s="222"/>
      <c r="C1224" s="222"/>
      <c r="D1224" s="222"/>
      <c r="E1224" s="222"/>
      <c r="F1224" s="222"/>
    </row>
    <row r="1225" spans="1:6" ht="15" customHeight="1">
      <c r="A1225" s="223" t="s">
        <v>28</v>
      </c>
      <c r="B1225" s="223"/>
      <c r="C1225" s="223"/>
      <c r="D1225" s="223"/>
      <c r="E1225" s="223"/>
      <c r="F1225" s="223"/>
    </row>
    <row r="1226" spans="1:6" ht="15" customHeight="1">
      <c r="A1226" s="223"/>
      <c r="B1226" s="223"/>
      <c r="C1226" s="223"/>
      <c r="D1226" s="223"/>
      <c r="E1226" s="223"/>
      <c r="F1226" s="223"/>
    </row>
    <row r="1227" spans="1:6" ht="15" customHeight="1">
      <c r="A1227" s="223" t="s">
        <v>29</v>
      </c>
      <c r="B1227" s="223"/>
      <c r="C1227" s="223"/>
      <c r="D1227" s="223"/>
      <c r="E1227" s="223"/>
      <c r="F1227" s="223"/>
    </row>
    <row r="1228" spans="1:6" ht="15" customHeight="1">
      <c r="A1228" s="223"/>
      <c r="B1228" s="223"/>
      <c r="C1228" s="223"/>
      <c r="D1228" s="223"/>
      <c r="E1228" s="223"/>
      <c r="F1228" s="223"/>
    </row>
    <row r="1229" spans="1:6" ht="15" customHeight="1">
      <c r="A1229" s="223" t="s">
        <v>30</v>
      </c>
      <c r="B1229" s="223"/>
      <c r="C1229" s="223"/>
      <c r="D1229" s="223"/>
      <c r="E1229" s="223"/>
      <c r="F1229" s="223"/>
    </row>
    <row r="1230" spans="1:6" ht="15" customHeight="1">
      <c r="A1230" s="223"/>
      <c r="B1230" s="223"/>
      <c r="C1230" s="223"/>
      <c r="D1230" s="223"/>
      <c r="E1230" s="223"/>
      <c r="F1230" s="223"/>
    </row>
    <row r="1231" spans="1:6" ht="15" customHeight="1">
      <c r="A1231" s="223" t="s">
        <v>31</v>
      </c>
      <c r="B1231" s="223"/>
      <c r="C1231" s="223"/>
      <c r="D1231" s="223"/>
      <c r="E1231" s="223"/>
      <c r="F1231" s="223"/>
    </row>
    <row r="1232" spans="1:6" ht="15" customHeight="1">
      <c r="A1232" s="223"/>
      <c r="B1232" s="223"/>
      <c r="C1232" s="223"/>
      <c r="D1232" s="223"/>
      <c r="E1232" s="223"/>
      <c r="F1232" s="223"/>
    </row>
    <row r="1233" spans="1:6" ht="15" customHeight="1">
      <c r="A1233" s="223" t="s">
        <v>32</v>
      </c>
      <c r="B1233" s="223"/>
      <c r="C1233" s="223"/>
      <c r="D1233" s="223"/>
      <c r="E1233" s="223"/>
      <c r="F1233" s="223"/>
    </row>
    <row r="1234" spans="1:6" ht="15" customHeight="1">
      <c r="A1234" s="223"/>
      <c r="B1234" s="223"/>
      <c r="C1234" s="223"/>
      <c r="D1234" s="223"/>
      <c r="E1234" s="223"/>
      <c r="F1234" s="223"/>
    </row>
    <row r="1235" spans="1:6" ht="15" customHeight="1">
      <c r="A1235" s="223" t="s">
        <v>33</v>
      </c>
      <c r="B1235" s="223"/>
      <c r="C1235" s="223"/>
      <c r="D1235" s="223"/>
      <c r="E1235" s="223"/>
      <c r="F1235" s="223"/>
    </row>
    <row r="1236" spans="1:6" ht="15" customHeight="1">
      <c r="A1236" s="223"/>
      <c r="B1236" s="223"/>
      <c r="C1236" s="223"/>
      <c r="D1236" s="223"/>
      <c r="E1236" s="223"/>
      <c r="F1236" s="223"/>
    </row>
    <row r="1237" spans="1:6" ht="15" customHeight="1">
      <c r="A1237" s="223" t="s">
        <v>34</v>
      </c>
      <c r="B1237" s="223"/>
      <c r="C1237" s="223"/>
      <c r="D1237" s="223"/>
      <c r="E1237" s="223"/>
      <c r="F1237" s="223"/>
    </row>
    <row r="1238" spans="1:6" ht="15" customHeight="1">
      <c r="A1238" s="223"/>
      <c r="B1238" s="223"/>
      <c r="C1238" s="223"/>
      <c r="D1238" s="223"/>
      <c r="E1238" s="223"/>
      <c r="F1238" s="223"/>
    </row>
    <row r="1239" spans="1:6" ht="15" customHeight="1">
      <c r="A1239" s="223" t="s">
        <v>35</v>
      </c>
      <c r="B1239" s="223"/>
      <c r="C1239" s="223"/>
      <c r="D1239" s="223"/>
      <c r="E1239" s="223"/>
      <c r="F1239" s="223"/>
    </row>
    <row r="1240" spans="1:6" ht="15" customHeight="1">
      <c r="A1240" s="223"/>
      <c r="B1240" s="223"/>
      <c r="C1240" s="223"/>
      <c r="D1240" s="223"/>
      <c r="E1240" s="223"/>
      <c r="F1240" s="223"/>
    </row>
    <row r="1241" spans="1:6" ht="15" customHeight="1">
      <c r="A1241" s="223" t="s">
        <v>36</v>
      </c>
      <c r="B1241" s="223"/>
      <c r="C1241" s="223"/>
      <c r="D1241" s="223"/>
      <c r="E1241" s="223"/>
      <c r="F1241" s="223"/>
    </row>
    <row r="1242" spans="1:6" ht="15" customHeight="1">
      <c r="A1242" s="223"/>
      <c r="B1242" s="223"/>
      <c r="C1242" s="223"/>
      <c r="D1242" s="223"/>
      <c r="E1242" s="223"/>
      <c r="F1242" s="223"/>
    </row>
    <row r="1243" spans="1:6" ht="15" customHeight="1">
      <c r="A1243" s="223" t="s">
        <v>37</v>
      </c>
      <c r="B1243" s="223"/>
      <c r="C1243" s="223"/>
      <c r="D1243" s="223"/>
      <c r="E1243" s="223"/>
      <c r="F1243" s="223"/>
    </row>
    <row r="1244" spans="1:6" ht="15" customHeight="1">
      <c r="A1244" s="223"/>
      <c r="B1244" s="223"/>
      <c r="C1244" s="223"/>
      <c r="D1244" s="223"/>
      <c r="E1244" s="223"/>
      <c r="F1244" s="223"/>
    </row>
    <row r="1245" spans="1:6" ht="15" customHeight="1">
      <c r="A1245" s="223" t="s">
        <v>38</v>
      </c>
      <c r="B1245" s="223"/>
      <c r="C1245" s="223"/>
      <c r="D1245" s="223"/>
      <c r="E1245" s="223"/>
      <c r="F1245" s="223"/>
    </row>
    <row r="1246" spans="1:6" ht="15" customHeight="1">
      <c r="A1246" s="223"/>
      <c r="B1246" s="223"/>
      <c r="C1246" s="223"/>
      <c r="D1246" s="223"/>
      <c r="E1246" s="223"/>
      <c r="F1246" s="223"/>
    </row>
    <row r="1247" spans="1:6" ht="15" customHeight="1">
      <c r="A1247" s="223" t="s">
        <v>39</v>
      </c>
      <c r="B1247" s="223"/>
      <c r="C1247" s="223"/>
      <c r="D1247" s="223"/>
      <c r="E1247" s="223"/>
      <c r="F1247" s="223"/>
    </row>
    <row r="1248" spans="1:6" ht="15" customHeight="1">
      <c r="A1248" s="223"/>
      <c r="B1248" s="223"/>
      <c r="C1248" s="223"/>
      <c r="D1248" s="223"/>
      <c r="E1248" s="223"/>
      <c r="F1248" s="223"/>
    </row>
    <row r="1249" spans="1:6" ht="15" customHeight="1">
      <c r="A1249" s="223" t="s">
        <v>40</v>
      </c>
      <c r="B1249" s="223"/>
      <c r="C1249" s="223"/>
      <c r="D1249" s="223"/>
      <c r="E1249" s="223"/>
      <c r="F1249" s="223"/>
    </row>
    <row r="1250" spans="1:6" ht="15" customHeight="1">
      <c r="A1250" s="223"/>
      <c r="B1250" s="223"/>
      <c r="C1250" s="223"/>
      <c r="D1250" s="223"/>
      <c r="E1250" s="223"/>
      <c r="F1250" s="223"/>
    </row>
    <row r="1251" spans="1:6" ht="15" customHeight="1">
      <c r="A1251" s="223" t="s">
        <v>41</v>
      </c>
      <c r="B1251" s="223"/>
      <c r="C1251" s="223"/>
      <c r="D1251" s="223"/>
      <c r="E1251" s="223"/>
      <c r="F1251" s="223"/>
    </row>
    <row r="1252" spans="1:6" ht="15" customHeight="1">
      <c r="A1252" s="223"/>
      <c r="B1252" s="223"/>
      <c r="C1252" s="223"/>
      <c r="D1252" s="223"/>
      <c r="E1252" s="223"/>
      <c r="F1252" s="223"/>
    </row>
    <row r="1253" spans="1:6" ht="15" customHeight="1">
      <c r="A1253" s="223" t="s">
        <v>42</v>
      </c>
      <c r="B1253" s="223"/>
      <c r="C1253" s="223"/>
      <c r="D1253" s="223"/>
      <c r="E1253" s="223"/>
      <c r="F1253" s="223"/>
    </row>
    <row r="1254" spans="1:6" ht="15" customHeight="1">
      <c r="A1254" s="223"/>
      <c r="B1254" s="223"/>
      <c r="C1254" s="223"/>
      <c r="D1254" s="223"/>
      <c r="E1254" s="223"/>
      <c r="F1254" s="223"/>
    </row>
    <row r="1255" spans="1:6" ht="15" customHeight="1">
      <c r="A1255" s="223" t="s">
        <v>43</v>
      </c>
      <c r="B1255" s="223"/>
      <c r="C1255" s="223"/>
      <c r="D1255" s="223"/>
      <c r="E1255" s="223"/>
      <c r="F1255" s="223"/>
    </row>
    <row r="1256" spans="1:6" ht="15" customHeight="1">
      <c r="A1256" s="223"/>
      <c r="B1256" s="223"/>
      <c r="C1256" s="223"/>
      <c r="D1256" s="223"/>
      <c r="E1256" s="223"/>
      <c r="F1256" s="223"/>
    </row>
    <row r="1257" spans="1:6" ht="15" customHeight="1">
      <c r="A1257" s="223" t="s">
        <v>44</v>
      </c>
      <c r="B1257" s="223"/>
      <c r="C1257" s="223"/>
      <c r="D1257" s="223"/>
      <c r="E1257" s="223"/>
      <c r="F1257" s="223"/>
    </row>
    <row r="1258" spans="1:6" ht="15" customHeight="1">
      <c r="A1258" s="223"/>
      <c r="B1258" s="223"/>
      <c r="C1258" s="223"/>
      <c r="D1258" s="223"/>
      <c r="E1258" s="223"/>
      <c r="F1258" s="223"/>
    </row>
    <row r="1259" spans="1:6" ht="15" customHeight="1">
      <c r="A1259" s="223" t="s">
        <v>45</v>
      </c>
      <c r="B1259" s="223"/>
      <c r="C1259" s="223"/>
      <c r="D1259" s="223"/>
      <c r="E1259" s="223"/>
      <c r="F1259" s="223"/>
    </row>
    <row r="1260" spans="1:6" ht="15" customHeight="1">
      <c r="A1260" s="223"/>
      <c r="B1260" s="223"/>
      <c r="C1260" s="223"/>
      <c r="D1260" s="223"/>
      <c r="E1260" s="223"/>
      <c r="F1260" s="223"/>
    </row>
    <row r="1261" spans="1:6" ht="15" customHeight="1">
      <c r="A1261" s="223" t="s">
        <v>46</v>
      </c>
      <c r="B1261" s="223"/>
      <c r="C1261" s="223"/>
      <c r="D1261" s="223"/>
      <c r="E1261" s="223"/>
      <c r="F1261" s="223"/>
    </row>
    <row r="1262" spans="1:6" ht="15" customHeight="1">
      <c r="A1262" s="223"/>
      <c r="B1262" s="223"/>
      <c r="C1262" s="223"/>
      <c r="D1262" s="223"/>
      <c r="E1262" s="223"/>
      <c r="F1262" s="223"/>
    </row>
    <row r="1263" spans="1:6" ht="15" customHeight="1">
      <c r="A1263" s="223" t="s">
        <v>47</v>
      </c>
      <c r="B1263" s="223"/>
      <c r="C1263" s="223"/>
      <c r="D1263" s="223"/>
      <c r="E1263" s="223"/>
      <c r="F1263" s="223"/>
    </row>
    <row r="1264" spans="1:6" ht="15" customHeight="1">
      <c r="A1264" s="223"/>
      <c r="B1264" s="223"/>
      <c r="C1264" s="223"/>
      <c r="D1264" s="223"/>
      <c r="E1264" s="223"/>
      <c r="F1264" s="223"/>
    </row>
    <row r="1266" ht="15" customHeight="1">
      <c r="E1266" s="10" t="s">
        <v>18</v>
      </c>
    </row>
    <row r="1267" spans="1:6" ht="15" customHeight="1">
      <c r="A1267" s="224" t="str">
        <f>IF(ISTEXT('Organizacija natjecanja'!$F$2)=TRUE,'Organizacija natjecanja'!$F$2,"")</f>
        <v>KUP KARAS NOVSKA</v>
      </c>
      <c r="B1267" s="224"/>
      <c r="C1267" s="224"/>
      <c r="D1267" s="224"/>
      <c r="E1267" s="224"/>
      <c r="F1267" s="224"/>
    </row>
    <row r="1268" spans="1:6" ht="15" customHeight="1">
      <c r="A1268" s="225" t="str">
        <f>IF(ISTEXT('Organizacija natjecanja'!$F$5)=TRUE,'Organizacija natjecanja'!$F$5,"")</f>
        <v>Novska, 16. - 18.4.2024</v>
      </c>
      <c r="B1268" s="225"/>
      <c r="C1268" s="225"/>
      <c r="D1268" s="225"/>
      <c r="E1268" s="225"/>
      <c r="F1268" s="225"/>
    </row>
    <row r="1269" spans="1:6" ht="15" customHeight="1">
      <c r="A1269" s="12"/>
      <c r="B1269" s="12"/>
      <c r="C1269" s="12"/>
      <c r="D1269" s="12"/>
      <c r="F1269" s="12"/>
    </row>
    <row r="1270" spans="1:6" ht="15" customHeight="1">
      <c r="A1270" s="226" t="s">
        <v>19</v>
      </c>
      <c r="B1270" s="226"/>
      <c r="C1270" s="226"/>
      <c r="D1270" s="226"/>
      <c r="E1270" s="226"/>
      <c r="F1270" s="226"/>
    </row>
    <row r="1271" spans="1:6" ht="15" customHeight="1">
      <c r="A1271" s="13"/>
      <c r="B1271" s="13"/>
      <c r="C1271" s="13"/>
      <c r="D1271" s="13"/>
      <c r="E1271" s="13"/>
      <c r="F1271" s="13"/>
    </row>
    <row r="1272" spans="1:6" ht="15" customHeight="1">
      <c r="A1272" s="227">
        <f>IF(ISTEXT('Prijava i izvlačenje brojeva'!$C$25)=TRUE,'Prijava i izvlačenje brojeva'!$C$25,"")</f>
      </c>
      <c r="B1272" s="227"/>
      <c r="C1272" s="227"/>
      <c r="D1272" s="227"/>
      <c r="E1272" s="14" t="s">
        <v>20</v>
      </c>
      <c r="F1272" s="14" t="s">
        <v>21</v>
      </c>
    </row>
    <row r="1273" spans="1:6" ht="15" customHeight="1">
      <c r="A1273" s="227"/>
      <c r="B1273" s="227"/>
      <c r="C1273" s="227"/>
      <c r="D1273" s="227"/>
      <c r="E1273" s="228">
        <f>IF(ISNUMBER('Prijava i izvlačenje brojeva'!$A$25)=TRUE,'Prijava i izvlačenje brojeva'!$A$25,"")</f>
      </c>
      <c r="F1273" s="230"/>
    </row>
    <row r="1274" spans="1:6" ht="15" customHeight="1">
      <c r="A1274" s="227">
        <f>IF(ISTEXT('Prijava i izvlačenje brojeva'!C25)=TRUE,VLOOKUP('Startne liste'!A1272,'Prijava i izvlačenje brojeva'!$C$2:$F$26,2,FALSE),"")</f>
      </c>
      <c r="B1274" s="227"/>
      <c r="C1274" s="227"/>
      <c r="D1274" s="227"/>
      <c r="E1274" s="229"/>
      <c r="F1274" s="231"/>
    </row>
    <row r="1275" spans="1:6" ht="15" customHeight="1">
      <c r="A1275" s="227"/>
      <c r="B1275" s="227"/>
      <c r="C1275" s="227"/>
      <c r="D1275" s="227"/>
      <c r="E1275" s="229"/>
      <c r="F1275" s="231"/>
    </row>
    <row r="1276" spans="1:6" ht="15" customHeight="1">
      <c r="A1276" s="227">
        <f>IF(ISTEXT('Prijava i izvlačenje brojeva'!C25)=TRUE,VLOOKUP('Startne liste'!A1272,'Prijava i izvlačenje brojeva'!$C$2:$F$26,3,FALSE),"")</f>
      </c>
      <c r="B1276" s="227"/>
      <c r="C1276" s="227"/>
      <c r="D1276" s="227"/>
      <c r="E1276" s="229"/>
      <c r="F1276" s="231"/>
    </row>
    <row r="1277" spans="1:6" ht="15" customHeight="1">
      <c r="A1277" s="227"/>
      <c r="B1277" s="227"/>
      <c r="C1277" s="227"/>
      <c r="D1277" s="227"/>
      <c r="E1277" s="229"/>
      <c r="F1277" s="231"/>
    </row>
    <row r="1278" spans="1:6" ht="15" customHeight="1">
      <c r="A1278" s="222" t="s">
        <v>22</v>
      </c>
      <c r="B1278" s="222" t="s">
        <v>23</v>
      </c>
      <c r="C1278" s="222" t="s">
        <v>24</v>
      </c>
      <c r="D1278" s="222" t="s">
        <v>25</v>
      </c>
      <c r="E1278" s="222" t="s">
        <v>26</v>
      </c>
      <c r="F1278" s="222" t="s">
        <v>27</v>
      </c>
    </row>
    <row r="1279" spans="1:6" ht="15" customHeight="1">
      <c r="A1279" s="222"/>
      <c r="B1279" s="222"/>
      <c r="C1279" s="222"/>
      <c r="D1279" s="222"/>
      <c r="E1279" s="222"/>
      <c r="F1279" s="222"/>
    </row>
    <row r="1280" spans="1:6" ht="15" customHeight="1">
      <c r="A1280" s="223" t="s">
        <v>28</v>
      </c>
      <c r="B1280" s="223"/>
      <c r="C1280" s="223"/>
      <c r="D1280" s="223"/>
      <c r="E1280" s="223"/>
      <c r="F1280" s="223"/>
    </row>
    <row r="1281" spans="1:6" ht="15" customHeight="1">
      <c r="A1281" s="223"/>
      <c r="B1281" s="223"/>
      <c r="C1281" s="223"/>
      <c r="D1281" s="223"/>
      <c r="E1281" s="223"/>
      <c r="F1281" s="223"/>
    </row>
    <row r="1282" spans="1:6" ht="15" customHeight="1">
      <c r="A1282" s="223" t="s">
        <v>29</v>
      </c>
      <c r="B1282" s="223"/>
      <c r="C1282" s="223"/>
      <c r="D1282" s="223"/>
      <c r="E1282" s="223"/>
      <c r="F1282" s="223"/>
    </row>
    <row r="1283" spans="1:6" ht="15" customHeight="1">
      <c r="A1283" s="223"/>
      <c r="B1283" s="223"/>
      <c r="C1283" s="223"/>
      <c r="D1283" s="223"/>
      <c r="E1283" s="223"/>
      <c r="F1283" s="223"/>
    </row>
    <row r="1284" spans="1:6" ht="15" customHeight="1">
      <c r="A1284" s="223" t="s">
        <v>30</v>
      </c>
      <c r="B1284" s="223"/>
      <c r="C1284" s="223"/>
      <c r="D1284" s="223"/>
      <c r="E1284" s="223"/>
      <c r="F1284" s="223"/>
    </row>
    <row r="1285" spans="1:6" ht="15" customHeight="1">
      <c r="A1285" s="223"/>
      <c r="B1285" s="223"/>
      <c r="C1285" s="223"/>
      <c r="D1285" s="223"/>
      <c r="E1285" s="223"/>
      <c r="F1285" s="223"/>
    </row>
    <row r="1286" spans="1:6" ht="15" customHeight="1">
      <c r="A1286" s="223" t="s">
        <v>31</v>
      </c>
      <c r="B1286" s="223"/>
      <c r="C1286" s="223"/>
      <c r="D1286" s="223"/>
      <c r="E1286" s="223"/>
      <c r="F1286" s="223"/>
    </row>
    <row r="1287" spans="1:6" ht="15" customHeight="1">
      <c r="A1287" s="223"/>
      <c r="B1287" s="223"/>
      <c r="C1287" s="223"/>
      <c r="D1287" s="223"/>
      <c r="E1287" s="223"/>
      <c r="F1287" s="223"/>
    </row>
    <row r="1288" spans="1:6" ht="15" customHeight="1">
      <c r="A1288" s="223" t="s">
        <v>32</v>
      </c>
      <c r="B1288" s="223"/>
      <c r="C1288" s="223"/>
      <c r="D1288" s="223"/>
      <c r="E1288" s="223"/>
      <c r="F1288" s="223"/>
    </row>
    <row r="1289" spans="1:6" ht="15" customHeight="1">
      <c r="A1289" s="223"/>
      <c r="B1289" s="223"/>
      <c r="C1289" s="223"/>
      <c r="D1289" s="223"/>
      <c r="E1289" s="223"/>
      <c r="F1289" s="223"/>
    </row>
    <row r="1290" spans="1:6" ht="15" customHeight="1">
      <c r="A1290" s="223" t="s">
        <v>33</v>
      </c>
      <c r="B1290" s="223"/>
      <c r="C1290" s="223"/>
      <c r="D1290" s="223"/>
      <c r="E1290" s="223"/>
      <c r="F1290" s="223"/>
    </row>
    <row r="1291" spans="1:6" ht="15" customHeight="1">
      <c r="A1291" s="223"/>
      <c r="B1291" s="223"/>
      <c r="C1291" s="223"/>
      <c r="D1291" s="223"/>
      <c r="E1291" s="223"/>
      <c r="F1291" s="223"/>
    </row>
    <row r="1292" spans="1:6" ht="15" customHeight="1">
      <c r="A1292" s="223" t="s">
        <v>34</v>
      </c>
      <c r="B1292" s="223"/>
      <c r="C1292" s="223"/>
      <c r="D1292" s="223"/>
      <c r="E1292" s="223"/>
      <c r="F1292" s="223"/>
    </row>
    <row r="1293" spans="1:6" ht="15" customHeight="1">
      <c r="A1293" s="223"/>
      <c r="B1293" s="223"/>
      <c r="C1293" s="223"/>
      <c r="D1293" s="223"/>
      <c r="E1293" s="223"/>
      <c r="F1293" s="223"/>
    </row>
    <row r="1294" spans="1:6" ht="15" customHeight="1">
      <c r="A1294" s="223" t="s">
        <v>35</v>
      </c>
      <c r="B1294" s="223"/>
      <c r="C1294" s="223"/>
      <c r="D1294" s="223"/>
      <c r="E1294" s="223"/>
      <c r="F1294" s="223"/>
    </row>
    <row r="1295" spans="1:6" ht="15" customHeight="1">
      <c r="A1295" s="223"/>
      <c r="B1295" s="223"/>
      <c r="C1295" s="223"/>
      <c r="D1295" s="223"/>
      <c r="E1295" s="223"/>
      <c r="F1295" s="223"/>
    </row>
    <row r="1296" spans="1:6" ht="15" customHeight="1">
      <c r="A1296" s="223" t="s">
        <v>36</v>
      </c>
      <c r="B1296" s="223"/>
      <c r="C1296" s="223"/>
      <c r="D1296" s="223"/>
      <c r="E1296" s="223"/>
      <c r="F1296" s="223"/>
    </row>
    <row r="1297" spans="1:6" ht="15" customHeight="1">
      <c r="A1297" s="223"/>
      <c r="B1297" s="223"/>
      <c r="C1297" s="223"/>
      <c r="D1297" s="223"/>
      <c r="E1297" s="223"/>
      <c r="F1297" s="223"/>
    </row>
    <row r="1298" spans="1:6" ht="15" customHeight="1">
      <c r="A1298" s="223" t="s">
        <v>37</v>
      </c>
      <c r="B1298" s="223"/>
      <c r="C1298" s="223"/>
      <c r="D1298" s="223"/>
      <c r="E1298" s="223"/>
      <c r="F1298" s="223"/>
    </row>
    <row r="1299" spans="1:6" ht="15" customHeight="1">
      <c r="A1299" s="223"/>
      <c r="B1299" s="223"/>
      <c r="C1299" s="223"/>
      <c r="D1299" s="223"/>
      <c r="E1299" s="223"/>
      <c r="F1299" s="223"/>
    </row>
    <row r="1300" spans="1:6" ht="15" customHeight="1">
      <c r="A1300" s="223" t="s">
        <v>38</v>
      </c>
      <c r="B1300" s="223"/>
      <c r="C1300" s="223"/>
      <c r="D1300" s="223"/>
      <c r="E1300" s="223"/>
      <c r="F1300" s="223"/>
    </row>
    <row r="1301" spans="1:6" ht="15" customHeight="1">
      <c r="A1301" s="223"/>
      <c r="B1301" s="223"/>
      <c r="C1301" s="223"/>
      <c r="D1301" s="223"/>
      <c r="E1301" s="223"/>
      <c r="F1301" s="223"/>
    </row>
    <row r="1302" spans="1:6" ht="15" customHeight="1">
      <c r="A1302" s="223" t="s">
        <v>39</v>
      </c>
      <c r="B1302" s="223"/>
      <c r="C1302" s="223"/>
      <c r="D1302" s="223"/>
      <c r="E1302" s="223"/>
      <c r="F1302" s="223"/>
    </row>
    <row r="1303" spans="1:6" ht="15" customHeight="1">
      <c r="A1303" s="223"/>
      <c r="B1303" s="223"/>
      <c r="C1303" s="223"/>
      <c r="D1303" s="223"/>
      <c r="E1303" s="223"/>
      <c r="F1303" s="223"/>
    </row>
    <row r="1304" spans="1:6" ht="15" customHeight="1">
      <c r="A1304" s="223" t="s">
        <v>40</v>
      </c>
      <c r="B1304" s="223"/>
      <c r="C1304" s="223"/>
      <c r="D1304" s="223"/>
      <c r="E1304" s="223"/>
      <c r="F1304" s="223"/>
    </row>
    <row r="1305" spans="1:6" ht="15" customHeight="1">
      <c r="A1305" s="223"/>
      <c r="B1305" s="223"/>
      <c r="C1305" s="223"/>
      <c r="D1305" s="223"/>
      <c r="E1305" s="223"/>
      <c r="F1305" s="223"/>
    </row>
    <row r="1306" spans="1:6" ht="15" customHeight="1">
      <c r="A1306" s="223" t="s">
        <v>41</v>
      </c>
      <c r="B1306" s="223"/>
      <c r="C1306" s="223"/>
      <c r="D1306" s="223"/>
      <c r="E1306" s="223"/>
      <c r="F1306" s="223"/>
    </row>
    <row r="1307" spans="1:6" ht="15" customHeight="1">
      <c r="A1307" s="223"/>
      <c r="B1307" s="223"/>
      <c r="C1307" s="223"/>
      <c r="D1307" s="223"/>
      <c r="E1307" s="223"/>
      <c r="F1307" s="223"/>
    </row>
    <row r="1308" spans="1:6" ht="15" customHeight="1">
      <c r="A1308" s="223" t="s">
        <v>42</v>
      </c>
      <c r="B1308" s="223"/>
      <c r="C1308" s="223"/>
      <c r="D1308" s="223"/>
      <c r="E1308" s="223"/>
      <c r="F1308" s="223"/>
    </row>
    <row r="1309" spans="1:6" ht="15" customHeight="1">
      <c r="A1309" s="223"/>
      <c r="B1309" s="223"/>
      <c r="C1309" s="223"/>
      <c r="D1309" s="223"/>
      <c r="E1309" s="223"/>
      <c r="F1309" s="223"/>
    </row>
    <row r="1310" spans="1:6" ht="15" customHeight="1">
      <c r="A1310" s="223" t="s">
        <v>43</v>
      </c>
      <c r="B1310" s="223"/>
      <c r="C1310" s="223"/>
      <c r="D1310" s="223"/>
      <c r="E1310" s="223"/>
      <c r="F1310" s="223"/>
    </row>
    <row r="1311" spans="1:6" ht="15" customHeight="1">
      <c r="A1311" s="223"/>
      <c r="B1311" s="223"/>
      <c r="C1311" s="223"/>
      <c r="D1311" s="223"/>
      <c r="E1311" s="223"/>
      <c r="F1311" s="223"/>
    </row>
    <row r="1312" spans="1:6" ht="15" customHeight="1">
      <c r="A1312" s="223" t="s">
        <v>44</v>
      </c>
      <c r="B1312" s="223"/>
      <c r="C1312" s="223"/>
      <c r="D1312" s="223"/>
      <c r="E1312" s="223"/>
      <c r="F1312" s="223"/>
    </row>
    <row r="1313" spans="1:6" ht="15" customHeight="1">
      <c r="A1313" s="223"/>
      <c r="B1313" s="223"/>
      <c r="C1313" s="223"/>
      <c r="D1313" s="223"/>
      <c r="E1313" s="223"/>
      <c r="F1313" s="223"/>
    </row>
    <row r="1314" spans="1:6" ht="15" customHeight="1">
      <c r="A1314" s="223" t="s">
        <v>45</v>
      </c>
      <c r="B1314" s="223"/>
      <c r="C1314" s="223"/>
      <c r="D1314" s="223"/>
      <c r="E1314" s="223"/>
      <c r="F1314" s="223"/>
    </row>
    <row r="1315" spans="1:6" ht="15" customHeight="1">
      <c r="A1315" s="223"/>
      <c r="B1315" s="223"/>
      <c r="C1315" s="223"/>
      <c r="D1315" s="223"/>
      <c r="E1315" s="223"/>
      <c r="F1315" s="223"/>
    </row>
    <row r="1316" spans="1:6" ht="15" customHeight="1">
      <c r="A1316" s="223" t="s">
        <v>46</v>
      </c>
      <c r="B1316" s="223"/>
      <c r="C1316" s="223"/>
      <c r="D1316" s="223"/>
      <c r="E1316" s="223"/>
      <c r="F1316" s="223"/>
    </row>
    <row r="1317" spans="1:6" ht="15" customHeight="1">
      <c r="A1317" s="223"/>
      <c r="B1317" s="223"/>
      <c r="C1317" s="223"/>
      <c r="D1317" s="223"/>
      <c r="E1317" s="223"/>
      <c r="F1317" s="223"/>
    </row>
    <row r="1318" spans="1:6" ht="15" customHeight="1">
      <c r="A1318" s="223" t="s">
        <v>47</v>
      </c>
      <c r="B1318" s="223"/>
      <c r="C1318" s="223"/>
      <c r="D1318" s="223"/>
      <c r="E1318" s="223"/>
      <c r="F1318" s="223"/>
    </row>
    <row r="1319" spans="1:6" ht="15" customHeight="1">
      <c r="A1319" s="223"/>
      <c r="B1319" s="223"/>
      <c r="C1319" s="223"/>
      <c r="D1319" s="223"/>
      <c r="E1319" s="223"/>
      <c r="F1319" s="223"/>
    </row>
    <row r="1321" ht="15" customHeight="1">
      <c r="E1321" s="10" t="s">
        <v>18</v>
      </c>
    </row>
    <row r="1322" spans="1:6" ht="15" customHeight="1">
      <c r="A1322" s="224" t="str">
        <f>IF(ISTEXT('Organizacija natjecanja'!$F$2)=TRUE,'Organizacija natjecanja'!$F$2,"")</f>
        <v>KUP KARAS NOVSKA</v>
      </c>
      <c r="B1322" s="224"/>
      <c r="C1322" s="224"/>
      <c r="D1322" s="224"/>
      <c r="E1322" s="224"/>
      <c r="F1322" s="224"/>
    </row>
    <row r="1323" spans="1:6" ht="15" customHeight="1">
      <c r="A1323" s="225" t="str">
        <f>IF(ISTEXT('Organizacija natjecanja'!$F$5)=TRUE,'Organizacija natjecanja'!$F$5,"")</f>
        <v>Novska, 16. - 18.4.2024</v>
      </c>
      <c r="B1323" s="225"/>
      <c r="C1323" s="225"/>
      <c r="D1323" s="225"/>
      <c r="E1323" s="225"/>
      <c r="F1323" s="225"/>
    </row>
    <row r="1324" spans="1:6" ht="15" customHeight="1">
      <c r="A1324" s="12"/>
      <c r="B1324" s="12"/>
      <c r="C1324" s="12"/>
      <c r="D1324" s="12"/>
      <c r="F1324" s="12"/>
    </row>
    <row r="1325" spans="1:6" ht="15" customHeight="1">
      <c r="A1325" s="226" t="s">
        <v>19</v>
      </c>
      <c r="B1325" s="226"/>
      <c r="C1325" s="226"/>
      <c r="D1325" s="226"/>
      <c r="E1325" s="226"/>
      <c r="F1325" s="226"/>
    </row>
    <row r="1326" spans="1:6" ht="15" customHeight="1">
      <c r="A1326" s="13"/>
      <c r="B1326" s="13"/>
      <c r="C1326" s="13"/>
      <c r="D1326" s="13"/>
      <c r="E1326" s="13"/>
      <c r="F1326" s="13"/>
    </row>
    <row r="1327" spans="1:6" ht="15" customHeight="1">
      <c r="A1327" s="227">
        <f>IF(ISTEXT('Prijava i izvlačenje brojeva'!$C$26)=TRUE,'Prijava i izvlačenje brojeva'!$C$26,"")</f>
      </c>
      <c r="B1327" s="227"/>
      <c r="C1327" s="227"/>
      <c r="D1327" s="227"/>
      <c r="E1327" s="14" t="s">
        <v>20</v>
      </c>
      <c r="F1327" s="14" t="s">
        <v>21</v>
      </c>
    </row>
    <row r="1328" spans="1:6" ht="15" customHeight="1">
      <c r="A1328" s="227"/>
      <c r="B1328" s="227"/>
      <c r="C1328" s="227"/>
      <c r="D1328" s="227"/>
      <c r="E1328" s="228">
        <f>IF(ISNUMBER('Prijava i izvlačenje brojeva'!$A$26)=TRUE,'Prijava i izvlačenje brojeva'!$A$26,"")</f>
      </c>
      <c r="F1328" s="230"/>
    </row>
    <row r="1329" spans="1:6" ht="15" customHeight="1">
      <c r="A1329" s="227">
        <f>IF(ISTEXT('Prijava i izvlačenje brojeva'!C26)=TRUE,VLOOKUP('Startne liste'!A1327,'Prijava i izvlačenje brojeva'!$C$2:$F$26,2,FALSE),"")</f>
      </c>
      <c r="B1329" s="227"/>
      <c r="C1329" s="227"/>
      <c r="D1329" s="227"/>
      <c r="E1329" s="229"/>
      <c r="F1329" s="231"/>
    </row>
    <row r="1330" spans="1:6" ht="15" customHeight="1">
      <c r="A1330" s="227"/>
      <c r="B1330" s="227"/>
      <c r="C1330" s="227"/>
      <c r="D1330" s="227"/>
      <c r="E1330" s="229"/>
      <c r="F1330" s="231"/>
    </row>
    <row r="1331" spans="1:6" ht="15" customHeight="1">
      <c r="A1331" s="227">
        <f>IF(ISTEXT('Prijava i izvlačenje brojeva'!C26)=TRUE,VLOOKUP('Startne liste'!A1327,'Prijava i izvlačenje brojeva'!$C$2:$F$26,3,FALSE),"")</f>
      </c>
      <c r="B1331" s="227"/>
      <c r="C1331" s="227"/>
      <c r="D1331" s="227"/>
      <c r="E1331" s="229"/>
      <c r="F1331" s="231"/>
    </row>
    <row r="1332" spans="1:6" ht="15" customHeight="1">
      <c r="A1332" s="227"/>
      <c r="B1332" s="227"/>
      <c r="C1332" s="227"/>
      <c r="D1332" s="227"/>
      <c r="E1332" s="229"/>
      <c r="F1332" s="231"/>
    </row>
    <row r="1333" spans="1:6" ht="15" customHeight="1">
      <c r="A1333" s="222" t="s">
        <v>22</v>
      </c>
      <c r="B1333" s="222" t="s">
        <v>23</v>
      </c>
      <c r="C1333" s="222" t="s">
        <v>24</v>
      </c>
      <c r="D1333" s="222" t="s">
        <v>25</v>
      </c>
      <c r="E1333" s="222" t="s">
        <v>26</v>
      </c>
      <c r="F1333" s="222" t="s">
        <v>27</v>
      </c>
    </row>
    <row r="1334" spans="1:6" ht="15" customHeight="1">
      <c r="A1334" s="222"/>
      <c r="B1334" s="222"/>
      <c r="C1334" s="222"/>
      <c r="D1334" s="222"/>
      <c r="E1334" s="222"/>
      <c r="F1334" s="222"/>
    </row>
    <row r="1335" spans="1:6" ht="15" customHeight="1">
      <c r="A1335" s="223" t="s">
        <v>28</v>
      </c>
      <c r="B1335" s="223"/>
      <c r="C1335" s="223"/>
      <c r="D1335" s="223"/>
      <c r="E1335" s="223"/>
      <c r="F1335" s="223"/>
    </row>
    <row r="1336" spans="1:6" ht="15" customHeight="1">
      <c r="A1336" s="223"/>
      <c r="B1336" s="223"/>
      <c r="C1336" s="223"/>
      <c r="D1336" s="223"/>
      <c r="E1336" s="223"/>
      <c r="F1336" s="223"/>
    </row>
    <row r="1337" spans="1:6" ht="15" customHeight="1">
      <c r="A1337" s="223" t="s">
        <v>29</v>
      </c>
      <c r="B1337" s="223"/>
      <c r="C1337" s="223"/>
      <c r="D1337" s="223"/>
      <c r="E1337" s="223"/>
      <c r="F1337" s="223"/>
    </row>
    <row r="1338" spans="1:6" ht="15" customHeight="1">
      <c r="A1338" s="223"/>
      <c r="B1338" s="223"/>
      <c r="C1338" s="223"/>
      <c r="D1338" s="223"/>
      <c r="E1338" s="223"/>
      <c r="F1338" s="223"/>
    </row>
    <row r="1339" spans="1:6" ht="15" customHeight="1">
      <c r="A1339" s="223" t="s">
        <v>30</v>
      </c>
      <c r="B1339" s="223"/>
      <c r="C1339" s="223"/>
      <c r="D1339" s="223"/>
      <c r="E1339" s="223"/>
      <c r="F1339" s="223"/>
    </row>
    <row r="1340" spans="1:6" ht="15" customHeight="1">
      <c r="A1340" s="223"/>
      <c r="B1340" s="223"/>
      <c r="C1340" s="223"/>
      <c r="D1340" s="223"/>
      <c r="E1340" s="223"/>
      <c r="F1340" s="223"/>
    </row>
    <row r="1341" spans="1:6" ht="15" customHeight="1">
      <c r="A1341" s="223" t="s">
        <v>31</v>
      </c>
      <c r="B1341" s="223"/>
      <c r="C1341" s="223"/>
      <c r="D1341" s="223"/>
      <c r="E1341" s="223"/>
      <c r="F1341" s="223"/>
    </row>
    <row r="1342" spans="1:6" ht="15" customHeight="1">
      <c r="A1342" s="223"/>
      <c r="B1342" s="223"/>
      <c r="C1342" s="223"/>
      <c r="D1342" s="223"/>
      <c r="E1342" s="223"/>
      <c r="F1342" s="223"/>
    </row>
    <row r="1343" spans="1:6" ht="15" customHeight="1">
      <c r="A1343" s="223" t="s">
        <v>32</v>
      </c>
      <c r="B1343" s="223"/>
      <c r="C1343" s="223"/>
      <c r="D1343" s="223"/>
      <c r="E1343" s="223"/>
      <c r="F1343" s="223"/>
    </row>
    <row r="1344" spans="1:6" ht="15" customHeight="1">
      <c r="A1344" s="223"/>
      <c r="B1344" s="223"/>
      <c r="C1344" s="223"/>
      <c r="D1344" s="223"/>
      <c r="E1344" s="223"/>
      <c r="F1344" s="223"/>
    </row>
    <row r="1345" spans="1:6" ht="15" customHeight="1">
      <c r="A1345" s="223" t="s">
        <v>33</v>
      </c>
      <c r="B1345" s="223"/>
      <c r="C1345" s="223"/>
      <c r="D1345" s="223"/>
      <c r="E1345" s="223"/>
      <c r="F1345" s="223"/>
    </row>
    <row r="1346" spans="1:6" ht="15" customHeight="1">
      <c r="A1346" s="223"/>
      <c r="B1346" s="223"/>
      <c r="C1346" s="223"/>
      <c r="D1346" s="223"/>
      <c r="E1346" s="223"/>
      <c r="F1346" s="223"/>
    </row>
    <row r="1347" spans="1:6" ht="15" customHeight="1">
      <c r="A1347" s="223" t="s">
        <v>34</v>
      </c>
      <c r="B1347" s="223"/>
      <c r="C1347" s="223"/>
      <c r="D1347" s="223"/>
      <c r="E1347" s="223"/>
      <c r="F1347" s="223"/>
    </row>
    <row r="1348" spans="1:6" ht="15" customHeight="1">
      <c r="A1348" s="223"/>
      <c r="B1348" s="223"/>
      <c r="C1348" s="223"/>
      <c r="D1348" s="223"/>
      <c r="E1348" s="223"/>
      <c r="F1348" s="223"/>
    </row>
    <row r="1349" spans="1:6" ht="15" customHeight="1">
      <c r="A1349" s="223" t="s">
        <v>35</v>
      </c>
      <c r="B1349" s="223"/>
      <c r="C1349" s="223"/>
      <c r="D1349" s="223"/>
      <c r="E1349" s="223"/>
      <c r="F1349" s="223"/>
    </row>
    <row r="1350" spans="1:6" ht="15" customHeight="1">
      <c r="A1350" s="223"/>
      <c r="B1350" s="223"/>
      <c r="C1350" s="223"/>
      <c r="D1350" s="223"/>
      <c r="E1350" s="223"/>
      <c r="F1350" s="223"/>
    </row>
    <row r="1351" spans="1:6" ht="15" customHeight="1">
      <c r="A1351" s="223" t="s">
        <v>36</v>
      </c>
      <c r="B1351" s="223"/>
      <c r="C1351" s="223"/>
      <c r="D1351" s="223"/>
      <c r="E1351" s="223"/>
      <c r="F1351" s="223"/>
    </row>
    <row r="1352" spans="1:6" ht="15" customHeight="1">
      <c r="A1352" s="223"/>
      <c r="B1352" s="223"/>
      <c r="C1352" s="223"/>
      <c r="D1352" s="223"/>
      <c r="E1352" s="223"/>
      <c r="F1352" s="223"/>
    </row>
    <row r="1353" spans="1:6" ht="15" customHeight="1">
      <c r="A1353" s="223" t="s">
        <v>37</v>
      </c>
      <c r="B1353" s="223"/>
      <c r="C1353" s="223"/>
      <c r="D1353" s="223"/>
      <c r="E1353" s="223"/>
      <c r="F1353" s="223"/>
    </row>
    <row r="1354" spans="1:6" ht="15" customHeight="1">
      <c r="A1354" s="223"/>
      <c r="B1354" s="223"/>
      <c r="C1354" s="223"/>
      <c r="D1354" s="223"/>
      <c r="E1354" s="223"/>
      <c r="F1354" s="223"/>
    </row>
    <row r="1355" spans="1:6" ht="15" customHeight="1">
      <c r="A1355" s="223" t="s">
        <v>38</v>
      </c>
      <c r="B1355" s="223"/>
      <c r="C1355" s="223"/>
      <c r="D1355" s="223"/>
      <c r="E1355" s="223"/>
      <c r="F1355" s="223"/>
    </row>
    <row r="1356" spans="1:6" ht="15" customHeight="1">
      <c r="A1356" s="223"/>
      <c r="B1356" s="223"/>
      <c r="C1356" s="223"/>
      <c r="D1356" s="223"/>
      <c r="E1356" s="223"/>
      <c r="F1356" s="223"/>
    </row>
    <row r="1357" spans="1:6" ht="15" customHeight="1">
      <c r="A1357" s="223" t="s">
        <v>39</v>
      </c>
      <c r="B1357" s="223"/>
      <c r="C1357" s="223"/>
      <c r="D1357" s="223"/>
      <c r="E1357" s="223"/>
      <c r="F1357" s="223"/>
    </row>
    <row r="1358" spans="1:6" ht="15" customHeight="1">
      <c r="A1358" s="223"/>
      <c r="B1358" s="223"/>
      <c r="C1358" s="223"/>
      <c r="D1358" s="223"/>
      <c r="E1358" s="223"/>
      <c r="F1358" s="223"/>
    </row>
    <row r="1359" spans="1:6" ht="15" customHeight="1">
      <c r="A1359" s="223" t="s">
        <v>40</v>
      </c>
      <c r="B1359" s="223"/>
      <c r="C1359" s="223"/>
      <c r="D1359" s="223"/>
      <c r="E1359" s="223"/>
      <c r="F1359" s="223"/>
    </row>
    <row r="1360" spans="1:6" ht="15" customHeight="1">
      <c r="A1360" s="223"/>
      <c r="B1360" s="223"/>
      <c r="C1360" s="223"/>
      <c r="D1360" s="223"/>
      <c r="E1360" s="223"/>
      <c r="F1360" s="223"/>
    </row>
    <row r="1361" spans="1:6" ht="15" customHeight="1">
      <c r="A1361" s="223" t="s">
        <v>41</v>
      </c>
      <c r="B1361" s="223"/>
      <c r="C1361" s="223"/>
      <c r="D1361" s="223"/>
      <c r="E1361" s="223"/>
      <c r="F1361" s="223"/>
    </row>
    <row r="1362" spans="1:6" ht="15" customHeight="1">
      <c r="A1362" s="223"/>
      <c r="B1362" s="223"/>
      <c r="C1362" s="223"/>
      <c r="D1362" s="223"/>
      <c r="E1362" s="223"/>
      <c r="F1362" s="223"/>
    </row>
    <row r="1363" spans="1:6" ht="15" customHeight="1">
      <c r="A1363" s="223" t="s">
        <v>42</v>
      </c>
      <c r="B1363" s="223"/>
      <c r="C1363" s="223"/>
      <c r="D1363" s="223"/>
      <c r="E1363" s="223"/>
      <c r="F1363" s="223"/>
    </row>
    <row r="1364" spans="1:6" ht="15" customHeight="1">
      <c r="A1364" s="223"/>
      <c r="B1364" s="223"/>
      <c r="C1364" s="223"/>
      <c r="D1364" s="223"/>
      <c r="E1364" s="223"/>
      <c r="F1364" s="223"/>
    </row>
    <row r="1365" spans="1:6" ht="15" customHeight="1">
      <c r="A1365" s="223" t="s">
        <v>43</v>
      </c>
      <c r="B1365" s="223"/>
      <c r="C1365" s="223"/>
      <c r="D1365" s="223"/>
      <c r="E1365" s="223"/>
      <c r="F1365" s="223"/>
    </row>
    <row r="1366" spans="1:6" ht="15" customHeight="1">
      <c r="A1366" s="223"/>
      <c r="B1366" s="223"/>
      <c r="C1366" s="223"/>
      <c r="D1366" s="223"/>
      <c r="E1366" s="223"/>
      <c r="F1366" s="223"/>
    </row>
    <row r="1367" spans="1:6" ht="15" customHeight="1">
      <c r="A1367" s="223" t="s">
        <v>44</v>
      </c>
      <c r="B1367" s="223"/>
      <c r="C1367" s="223"/>
      <c r="D1367" s="223"/>
      <c r="E1367" s="223"/>
      <c r="F1367" s="223"/>
    </row>
    <row r="1368" spans="1:6" ht="15" customHeight="1">
      <c r="A1368" s="223"/>
      <c r="B1368" s="223"/>
      <c r="C1368" s="223"/>
      <c r="D1368" s="223"/>
      <c r="E1368" s="223"/>
      <c r="F1368" s="223"/>
    </row>
    <row r="1369" spans="1:6" ht="15" customHeight="1">
      <c r="A1369" s="223" t="s">
        <v>45</v>
      </c>
      <c r="B1369" s="223"/>
      <c r="C1369" s="223"/>
      <c r="D1369" s="223"/>
      <c r="E1369" s="223"/>
      <c r="F1369" s="223"/>
    </row>
    <row r="1370" spans="1:6" ht="15" customHeight="1">
      <c r="A1370" s="223"/>
      <c r="B1370" s="223"/>
      <c r="C1370" s="223"/>
      <c r="D1370" s="223"/>
      <c r="E1370" s="223"/>
      <c r="F1370" s="223"/>
    </row>
    <row r="1371" spans="1:6" ht="15" customHeight="1">
      <c r="A1371" s="223" t="s">
        <v>46</v>
      </c>
      <c r="B1371" s="223"/>
      <c r="C1371" s="223"/>
      <c r="D1371" s="223"/>
      <c r="E1371" s="223"/>
      <c r="F1371" s="223"/>
    </row>
    <row r="1372" spans="1:6" ht="15" customHeight="1">
      <c r="A1372" s="223"/>
      <c r="B1372" s="223"/>
      <c r="C1372" s="223"/>
      <c r="D1372" s="223"/>
      <c r="E1372" s="223"/>
      <c r="F1372" s="223"/>
    </row>
    <row r="1373" spans="1:6" ht="15" customHeight="1">
      <c r="A1373" s="223" t="s">
        <v>47</v>
      </c>
      <c r="B1373" s="223"/>
      <c r="C1373" s="223"/>
      <c r="D1373" s="223"/>
      <c r="E1373" s="223"/>
      <c r="F1373" s="223"/>
    </row>
    <row r="1374" spans="1:6" ht="15" customHeight="1">
      <c r="A1374" s="223"/>
      <c r="B1374" s="223"/>
      <c r="C1374" s="223"/>
      <c r="D1374" s="223"/>
      <c r="E1374" s="223"/>
      <c r="F1374" s="223"/>
    </row>
  </sheetData>
  <sheetProtection password="C7E2" sheet="1" objects="1" scenarios="1"/>
  <mergeCells count="3350">
    <mergeCell ref="A1373:A1374"/>
    <mergeCell ref="B1373:B1374"/>
    <mergeCell ref="C1373:C1374"/>
    <mergeCell ref="D1373:D1374"/>
    <mergeCell ref="E1373:E1374"/>
    <mergeCell ref="F1373:F1374"/>
    <mergeCell ref="A1371:A1372"/>
    <mergeCell ref="B1371:B1372"/>
    <mergeCell ref="C1371:C1372"/>
    <mergeCell ref="D1371:D1372"/>
    <mergeCell ref="E1371:E1372"/>
    <mergeCell ref="F1371:F1372"/>
    <mergeCell ref="A1369:A1370"/>
    <mergeCell ref="B1369:B1370"/>
    <mergeCell ref="C1369:C1370"/>
    <mergeCell ref="D1369:D1370"/>
    <mergeCell ref="E1369:E1370"/>
    <mergeCell ref="F1369:F1370"/>
    <mergeCell ref="A1367:A1368"/>
    <mergeCell ref="B1367:B1368"/>
    <mergeCell ref="C1367:C1368"/>
    <mergeCell ref="D1367:D1368"/>
    <mergeCell ref="E1367:E1368"/>
    <mergeCell ref="F1367:F1368"/>
    <mergeCell ref="A1365:A1366"/>
    <mergeCell ref="B1365:B1366"/>
    <mergeCell ref="C1365:C1366"/>
    <mergeCell ref="D1365:D1366"/>
    <mergeCell ref="E1365:E1366"/>
    <mergeCell ref="F1365:F1366"/>
    <mergeCell ref="A1363:A1364"/>
    <mergeCell ref="B1363:B1364"/>
    <mergeCell ref="C1363:C1364"/>
    <mergeCell ref="D1363:D1364"/>
    <mergeCell ref="E1363:E1364"/>
    <mergeCell ref="F1363:F1364"/>
    <mergeCell ref="A1361:A1362"/>
    <mergeCell ref="B1361:B1362"/>
    <mergeCell ref="C1361:C1362"/>
    <mergeCell ref="D1361:D1362"/>
    <mergeCell ref="E1361:E1362"/>
    <mergeCell ref="F1361:F1362"/>
    <mergeCell ref="A1359:A1360"/>
    <mergeCell ref="B1359:B1360"/>
    <mergeCell ref="C1359:C1360"/>
    <mergeCell ref="D1359:D1360"/>
    <mergeCell ref="E1359:E1360"/>
    <mergeCell ref="F1359:F1360"/>
    <mergeCell ref="A1357:A1358"/>
    <mergeCell ref="B1357:B1358"/>
    <mergeCell ref="C1357:C1358"/>
    <mergeCell ref="D1357:D1358"/>
    <mergeCell ref="E1357:E1358"/>
    <mergeCell ref="F1357:F1358"/>
    <mergeCell ref="A1355:A1356"/>
    <mergeCell ref="B1355:B1356"/>
    <mergeCell ref="C1355:C1356"/>
    <mergeCell ref="D1355:D1356"/>
    <mergeCell ref="E1355:E1356"/>
    <mergeCell ref="F1355:F1356"/>
    <mergeCell ref="A1353:A1354"/>
    <mergeCell ref="B1353:B1354"/>
    <mergeCell ref="C1353:C1354"/>
    <mergeCell ref="D1353:D1354"/>
    <mergeCell ref="E1353:E1354"/>
    <mergeCell ref="F1353:F1354"/>
    <mergeCell ref="A1351:A1352"/>
    <mergeCell ref="B1351:B1352"/>
    <mergeCell ref="C1351:C1352"/>
    <mergeCell ref="D1351:D1352"/>
    <mergeCell ref="E1351:E1352"/>
    <mergeCell ref="F1351:F1352"/>
    <mergeCell ref="A1349:A1350"/>
    <mergeCell ref="B1349:B1350"/>
    <mergeCell ref="C1349:C1350"/>
    <mergeCell ref="D1349:D1350"/>
    <mergeCell ref="E1349:E1350"/>
    <mergeCell ref="F1349:F1350"/>
    <mergeCell ref="A1347:A1348"/>
    <mergeCell ref="B1347:B1348"/>
    <mergeCell ref="C1347:C1348"/>
    <mergeCell ref="D1347:D1348"/>
    <mergeCell ref="E1347:E1348"/>
    <mergeCell ref="F1347:F1348"/>
    <mergeCell ref="A1345:A1346"/>
    <mergeCell ref="B1345:B1346"/>
    <mergeCell ref="C1345:C1346"/>
    <mergeCell ref="D1345:D1346"/>
    <mergeCell ref="E1345:E1346"/>
    <mergeCell ref="F1345:F1346"/>
    <mergeCell ref="A1343:A1344"/>
    <mergeCell ref="B1343:B1344"/>
    <mergeCell ref="C1343:C1344"/>
    <mergeCell ref="D1343:D1344"/>
    <mergeCell ref="E1343:E1344"/>
    <mergeCell ref="F1343:F1344"/>
    <mergeCell ref="A1341:A1342"/>
    <mergeCell ref="B1341:B1342"/>
    <mergeCell ref="C1341:C1342"/>
    <mergeCell ref="D1341:D1342"/>
    <mergeCell ref="E1341:E1342"/>
    <mergeCell ref="F1341:F1342"/>
    <mergeCell ref="A1339:A1340"/>
    <mergeCell ref="B1339:B1340"/>
    <mergeCell ref="C1339:C1340"/>
    <mergeCell ref="D1339:D1340"/>
    <mergeCell ref="E1339:E1340"/>
    <mergeCell ref="F1339:F1340"/>
    <mergeCell ref="A1337:A1338"/>
    <mergeCell ref="B1337:B1338"/>
    <mergeCell ref="C1337:C1338"/>
    <mergeCell ref="D1337:D1338"/>
    <mergeCell ref="E1337:E1338"/>
    <mergeCell ref="F1337:F1338"/>
    <mergeCell ref="A1335:A1336"/>
    <mergeCell ref="B1335:B1336"/>
    <mergeCell ref="C1335:C1336"/>
    <mergeCell ref="D1335:D1336"/>
    <mergeCell ref="E1335:E1336"/>
    <mergeCell ref="F1335:F1336"/>
    <mergeCell ref="A1333:A1334"/>
    <mergeCell ref="B1333:B1334"/>
    <mergeCell ref="C1333:C1334"/>
    <mergeCell ref="D1333:D1334"/>
    <mergeCell ref="E1333:E1334"/>
    <mergeCell ref="F1333:F1334"/>
    <mergeCell ref="A1322:F1322"/>
    <mergeCell ref="A1323:F1323"/>
    <mergeCell ref="A1325:F1325"/>
    <mergeCell ref="A1327:D1328"/>
    <mergeCell ref="E1328:E1332"/>
    <mergeCell ref="F1328:F1332"/>
    <mergeCell ref="A1329:D1330"/>
    <mergeCell ref="A1331:D1332"/>
    <mergeCell ref="A1318:A1319"/>
    <mergeCell ref="B1318:B1319"/>
    <mergeCell ref="C1318:C1319"/>
    <mergeCell ref="D1318:D1319"/>
    <mergeCell ref="E1318:E1319"/>
    <mergeCell ref="F1318:F1319"/>
    <mergeCell ref="A1316:A1317"/>
    <mergeCell ref="B1316:B1317"/>
    <mergeCell ref="C1316:C1317"/>
    <mergeCell ref="D1316:D1317"/>
    <mergeCell ref="E1316:E1317"/>
    <mergeCell ref="F1316:F1317"/>
    <mergeCell ref="A1314:A1315"/>
    <mergeCell ref="B1314:B1315"/>
    <mergeCell ref="C1314:C1315"/>
    <mergeCell ref="D1314:D1315"/>
    <mergeCell ref="E1314:E1315"/>
    <mergeCell ref="F1314:F1315"/>
    <mergeCell ref="A1312:A1313"/>
    <mergeCell ref="B1312:B1313"/>
    <mergeCell ref="C1312:C1313"/>
    <mergeCell ref="D1312:D1313"/>
    <mergeCell ref="E1312:E1313"/>
    <mergeCell ref="F1312:F1313"/>
    <mergeCell ref="A1310:A1311"/>
    <mergeCell ref="B1310:B1311"/>
    <mergeCell ref="C1310:C1311"/>
    <mergeCell ref="D1310:D1311"/>
    <mergeCell ref="E1310:E1311"/>
    <mergeCell ref="F1310:F1311"/>
    <mergeCell ref="A1308:A1309"/>
    <mergeCell ref="B1308:B1309"/>
    <mergeCell ref="C1308:C1309"/>
    <mergeCell ref="D1308:D1309"/>
    <mergeCell ref="E1308:E1309"/>
    <mergeCell ref="F1308:F1309"/>
    <mergeCell ref="A1306:A1307"/>
    <mergeCell ref="B1306:B1307"/>
    <mergeCell ref="C1306:C1307"/>
    <mergeCell ref="D1306:D1307"/>
    <mergeCell ref="E1306:E1307"/>
    <mergeCell ref="F1306:F1307"/>
    <mergeCell ref="A1304:A1305"/>
    <mergeCell ref="B1304:B1305"/>
    <mergeCell ref="C1304:C1305"/>
    <mergeCell ref="D1304:D1305"/>
    <mergeCell ref="E1304:E1305"/>
    <mergeCell ref="F1304:F1305"/>
    <mergeCell ref="A1302:A1303"/>
    <mergeCell ref="B1302:B1303"/>
    <mergeCell ref="C1302:C1303"/>
    <mergeCell ref="D1302:D1303"/>
    <mergeCell ref="E1302:E1303"/>
    <mergeCell ref="F1302:F1303"/>
    <mergeCell ref="A1300:A1301"/>
    <mergeCell ref="B1300:B1301"/>
    <mergeCell ref="C1300:C1301"/>
    <mergeCell ref="D1300:D1301"/>
    <mergeCell ref="E1300:E1301"/>
    <mergeCell ref="F1300:F1301"/>
    <mergeCell ref="A1298:A1299"/>
    <mergeCell ref="B1298:B1299"/>
    <mergeCell ref="C1298:C1299"/>
    <mergeCell ref="D1298:D1299"/>
    <mergeCell ref="E1298:E1299"/>
    <mergeCell ref="F1298:F1299"/>
    <mergeCell ref="A1296:A1297"/>
    <mergeCell ref="B1296:B1297"/>
    <mergeCell ref="C1296:C1297"/>
    <mergeCell ref="D1296:D1297"/>
    <mergeCell ref="E1296:E1297"/>
    <mergeCell ref="F1296:F1297"/>
    <mergeCell ref="A1294:A1295"/>
    <mergeCell ref="B1294:B1295"/>
    <mergeCell ref="C1294:C1295"/>
    <mergeCell ref="D1294:D1295"/>
    <mergeCell ref="E1294:E1295"/>
    <mergeCell ref="F1294:F1295"/>
    <mergeCell ref="A1292:A1293"/>
    <mergeCell ref="B1292:B1293"/>
    <mergeCell ref="C1292:C1293"/>
    <mergeCell ref="D1292:D1293"/>
    <mergeCell ref="E1292:E1293"/>
    <mergeCell ref="F1292:F1293"/>
    <mergeCell ref="A1290:A1291"/>
    <mergeCell ref="B1290:B1291"/>
    <mergeCell ref="C1290:C1291"/>
    <mergeCell ref="D1290:D1291"/>
    <mergeCell ref="E1290:E1291"/>
    <mergeCell ref="F1290:F1291"/>
    <mergeCell ref="A1288:A1289"/>
    <mergeCell ref="B1288:B1289"/>
    <mergeCell ref="C1288:C1289"/>
    <mergeCell ref="D1288:D1289"/>
    <mergeCell ref="E1288:E1289"/>
    <mergeCell ref="F1288:F1289"/>
    <mergeCell ref="A1286:A1287"/>
    <mergeCell ref="B1286:B1287"/>
    <mergeCell ref="C1286:C1287"/>
    <mergeCell ref="D1286:D1287"/>
    <mergeCell ref="E1286:E1287"/>
    <mergeCell ref="F1286:F1287"/>
    <mergeCell ref="A1284:A1285"/>
    <mergeCell ref="B1284:B1285"/>
    <mergeCell ref="C1284:C1285"/>
    <mergeCell ref="D1284:D1285"/>
    <mergeCell ref="E1284:E1285"/>
    <mergeCell ref="F1284:F1285"/>
    <mergeCell ref="A1282:A1283"/>
    <mergeCell ref="B1282:B1283"/>
    <mergeCell ref="C1282:C1283"/>
    <mergeCell ref="D1282:D1283"/>
    <mergeCell ref="E1282:E1283"/>
    <mergeCell ref="F1282:F1283"/>
    <mergeCell ref="A1280:A1281"/>
    <mergeCell ref="B1280:B1281"/>
    <mergeCell ref="C1280:C1281"/>
    <mergeCell ref="D1280:D1281"/>
    <mergeCell ref="E1280:E1281"/>
    <mergeCell ref="F1280:F1281"/>
    <mergeCell ref="A1278:A1279"/>
    <mergeCell ref="B1278:B1279"/>
    <mergeCell ref="C1278:C1279"/>
    <mergeCell ref="D1278:D1279"/>
    <mergeCell ref="E1278:E1279"/>
    <mergeCell ref="F1278:F1279"/>
    <mergeCell ref="A1267:F1267"/>
    <mergeCell ref="A1268:F1268"/>
    <mergeCell ref="A1270:F1270"/>
    <mergeCell ref="A1272:D1273"/>
    <mergeCell ref="E1273:E1277"/>
    <mergeCell ref="F1273:F1277"/>
    <mergeCell ref="A1274:D1275"/>
    <mergeCell ref="A1276:D1277"/>
    <mergeCell ref="A1263:A1264"/>
    <mergeCell ref="B1263:B1264"/>
    <mergeCell ref="C1263:C1264"/>
    <mergeCell ref="D1263:D1264"/>
    <mergeCell ref="E1263:E1264"/>
    <mergeCell ref="F1263:F1264"/>
    <mergeCell ref="A1261:A1262"/>
    <mergeCell ref="B1261:B1262"/>
    <mergeCell ref="C1261:C1262"/>
    <mergeCell ref="D1261:D1262"/>
    <mergeCell ref="E1261:E1262"/>
    <mergeCell ref="F1261:F1262"/>
    <mergeCell ref="A1259:A1260"/>
    <mergeCell ref="B1259:B1260"/>
    <mergeCell ref="C1259:C1260"/>
    <mergeCell ref="D1259:D1260"/>
    <mergeCell ref="E1259:E1260"/>
    <mergeCell ref="F1259:F1260"/>
    <mergeCell ref="A1257:A1258"/>
    <mergeCell ref="B1257:B1258"/>
    <mergeCell ref="C1257:C1258"/>
    <mergeCell ref="D1257:D1258"/>
    <mergeCell ref="E1257:E1258"/>
    <mergeCell ref="F1257:F1258"/>
    <mergeCell ref="A1255:A1256"/>
    <mergeCell ref="B1255:B1256"/>
    <mergeCell ref="C1255:C1256"/>
    <mergeCell ref="D1255:D1256"/>
    <mergeCell ref="E1255:E1256"/>
    <mergeCell ref="F1255:F1256"/>
    <mergeCell ref="A1253:A1254"/>
    <mergeCell ref="B1253:B1254"/>
    <mergeCell ref="C1253:C1254"/>
    <mergeCell ref="D1253:D1254"/>
    <mergeCell ref="E1253:E1254"/>
    <mergeCell ref="F1253:F1254"/>
    <mergeCell ref="A1251:A1252"/>
    <mergeCell ref="B1251:B1252"/>
    <mergeCell ref="C1251:C1252"/>
    <mergeCell ref="D1251:D1252"/>
    <mergeCell ref="E1251:E1252"/>
    <mergeCell ref="F1251:F1252"/>
    <mergeCell ref="A1249:A1250"/>
    <mergeCell ref="B1249:B1250"/>
    <mergeCell ref="C1249:C1250"/>
    <mergeCell ref="D1249:D1250"/>
    <mergeCell ref="E1249:E1250"/>
    <mergeCell ref="F1249:F1250"/>
    <mergeCell ref="A1247:A1248"/>
    <mergeCell ref="B1247:B1248"/>
    <mergeCell ref="C1247:C1248"/>
    <mergeCell ref="D1247:D1248"/>
    <mergeCell ref="E1247:E1248"/>
    <mergeCell ref="F1247:F1248"/>
    <mergeCell ref="A1245:A1246"/>
    <mergeCell ref="B1245:B1246"/>
    <mergeCell ref="C1245:C1246"/>
    <mergeCell ref="D1245:D1246"/>
    <mergeCell ref="E1245:E1246"/>
    <mergeCell ref="F1245:F1246"/>
    <mergeCell ref="A1243:A1244"/>
    <mergeCell ref="B1243:B1244"/>
    <mergeCell ref="C1243:C1244"/>
    <mergeCell ref="D1243:D1244"/>
    <mergeCell ref="E1243:E1244"/>
    <mergeCell ref="F1243:F1244"/>
    <mergeCell ref="A1241:A1242"/>
    <mergeCell ref="B1241:B1242"/>
    <mergeCell ref="C1241:C1242"/>
    <mergeCell ref="D1241:D1242"/>
    <mergeCell ref="E1241:E1242"/>
    <mergeCell ref="F1241:F1242"/>
    <mergeCell ref="A1239:A1240"/>
    <mergeCell ref="B1239:B1240"/>
    <mergeCell ref="C1239:C1240"/>
    <mergeCell ref="D1239:D1240"/>
    <mergeCell ref="E1239:E1240"/>
    <mergeCell ref="F1239:F1240"/>
    <mergeCell ref="A1237:A1238"/>
    <mergeCell ref="B1237:B1238"/>
    <mergeCell ref="C1237:C1238"/>
    <mergeCell ref="D1237:D1238"/>
    <mergeCell ref="E1237:E1238"/>
    <mergeCell ref="F1237:F1238"/>
    <mergeCell ref="A1235:A1236"/>
    <mergeCell ref="B1235:B1236"/>
    <mergeCell ref="C1235:C1236"/>
    <mergeCell ref="D1235:D1236"/>
    <mergeCell ref="E1235:E1236"/>
    <mergeCell ref="F1235:F1236"/>
    <mergeCell ref="A1233:A1234"/>
    <mergeCell ref="B1233:B1234"/>
    <mergeCell ref="C1233:C1234"/>
    <mergeCell ref="D1233:D1234"/>
    <mergeCell ref="E1233:E1234"/>
    <mergeCell ref="F1233:F1234"/>
    <mergeCell ref="A1231:A1232"/>
    <mergeCell ref="B1231:B1232"/>
    <mergeCell ref="C1231:C1232"/>
    <mergeCell ref="D1231:D1232"/>
    <mergeCell ref="E1231:E1232"/>
    <mergeCell ref="F1231:F1232"/>
    <mergeCell ref="A1229:A1230"/>
    <mergeCell ref="B1229:B1230"/>
    <mergeCell ref="C1229:C1230"/>
    <mergeCell ref="D1229:D1230"/>
    <mergeCell ref="E1229:E1230"/>
    <mergeCell ref="F1229:F1230"/>
    <mergeCell ref="A1227:A1228"/>
    <mergeCell ref="B1227:B1228"/>
    <mergeCell ref="C1227:C1228"/>
    <mergeCell ref="D1227:D1228"/>
    <mergeCell ref="E1227:E1228"/>
    <mergeCell ref="F1227:F1228"/>
    <mergeCell ref="A1225:A1226"/>
    <mergeCell ref="B1225:B1226"/>
    <mergeCell ref="C1225:C1226"/>
    <mergeCell ref="D1225:D1226"/>
    <mergeCell ref="E1225:E1226"/>
    <mergeCell ref="F1225:F1226"/>
    <mergeCell ref="A1223:A1224"/>
    <mergeCell ref="B1223:B1224"/>
    <mergeCell ref="C1223:C1224"/>
    <mergeCell ref="D1223:D1224"/>
    <mergeCell ref="E1223:E1224"/>
    <mergeCell ref="F1223:F1224"/>
    <mergeCell ref="A1212:F1212"/>
    <mergeCell ref="A1213:F1213"/>
    <mergeCell ref="A1215:F1215"/>
    <mergeCell ref="A1217:D1218"/>
    <mergeCell ref="E1218:E1222"/>
    <mergeCell ref="F1218:F1222"/>
    <mergeCell ref="A1219:D1220"/>
    <mergeCell ref="A1221:D1222"/>
    <mergeCell ref="A1208:A1209"/>
    <mergeCell ref="B1208:B1209"/>
    <mergeCell ref="C1208:C1209"/>
    <mergeCell ref="D1208:D1209"/>
    <mergeCell ref="E1208:E1209"/>
    <mergeCell ref="F1208:F1209"/>
    <mergeCell ref="A1206:A1207"/>
    <mergeCell ref="B1206:B1207"/>
    <mergeCell ref="C1206:C1207"/>
    <mergeCell ref="D1206:D1207"/>
    <mergeCell ref="E1206:E1207"/>
    <mergeCell ref="F1206:F1207"/>
    <mergeCell ref="A1204:A1205"/>
    <mergeCell ref="B1204:B1205"/>
    <mergeCell ref="C1204:C1205"/>
    <mergeCell ref="D1204:D1205"/>
    <mergeCell ref="E1204:E1205"/>
    <mergeCell ref="F1204:F1205"/>
    <mergeCell ref="A1202:A1203"/>
    <mergeCell ref="B1202:B1203"/>
    <mergeCell ref="C1202:C1203"/>
    <mergeCell ref="D1202:D1203"/>
    <mergeCell ref="E1202:E1203"/>
    <mergeCell ref="F1202:F1203"/>
    <mergeCell ref="A1200:A1201"/>
    <mergeCell ref="B1200:B1201"/>
    <mergeCell ref="C1200:C1201"/>
    <mergeCell ref="D1200:D1201"/>
    <mergeCell ref="E1200:E1201"/>
    <mergeCell ref="F1200:F1201"/>
    <mergeCell ref="A1198:A1199"/>
    <mergeCell ref="B1198:B1199"/>
    <mergeCell ref="C1198:C1199"/>
    <mergeCell ref="D1198:D1199"/>
    <mergeCell ref="E1198:E1199"/>
    <mergeCell ref="F1198:F1199"/>
    <mergeCell ref="A1196:A1197"/>
    <mergeCell ref="B1196:B1197"/>
    <mergeCell ref="C1196:C1197"/>
    <mergeCell ref="D1196:D1197"/>
    <mergeCell ref="E1196:E1197"/>
    <mergeCell ref="F1196:F1197"/>
    <mergeCell ref="A1194:A1195"/>
    <mergeCell ref="B1194:B1195"/>
    <mergeCell ref="C1194:C1195"/>
    <mergeCell ref="D1194:D1195"/>
    <mergeCell ref="E1194:E1195"/>
    <mergeCell ref="F1194:F1195"/>
    <mergeCell ref="A1192:A1193"/>
    <mergeCell ref="B1192:B1193"/>
    <mergeCell ref="C1192:C1193"/>
    <mergeCell ref="D1192:D1193"/>
    <mergeCell ref="E1192:E1193"/>
    <mergeCell ref="F1192:F1193"/>
    <mergeCell ref="A1190:A1191"/>
    <mergeCell ref="B1190:B1191"/>
    <mergeCell ref="C1190:C1191"/>
    <mergeCell ref="D1190:D1191"/>
    <mergeCell ref="E1190:E1191"/>
    <mergeCell ref="F1190:F1191"/>
    <mergeCell ref="A1188:A1189"/>
    <mergeCell ref="B1188:B1189"/>
    <mergeCell ref="C1188:C1189"/>
    <mergeCell ref="D1188:D1189"/>
    <mergeCell ref="E1188:E1189"/>
    <mergeCell ref="F1188:F1189"/>
    <mergeCell ref="A1186:A1187"/>
    <mergeCell ref="B1186:B1187"/>
    <mergeCell ref="C1186:C1187"/>
    <mergeCell ref="D1186:D1187"/>
    <mergeCell ref="E1186:E1187"/>
    <mergeCell ref="F1186:F1187"/>
    <mergeCell ref="A1184:A1185"/>
    <mergeCell ref="B1184:B1185"/>
    <mergeCell ref="C1184:C1185"/>
    <mergeCell ref="D1184:D1185"/>
    <mergeCell ref="E1184:E1185"/>
    <mergeCell ref="F1184:F1185"/>
    <mergeCell ref="A1182:A1183"/>
    <mergeCell ref="B1182:B1183"/>
    <mergeCell ref="C1182:C1183"/>
    <mergeCell ref="D1182:D1183"/>
    <mergeCell ref="E1182:E1183"/>
    <mergeCell ref="F1182:F1183"/>
    <mergeCell ref="A1180:A1181"/>
    <mergeCell ref="B1180:B1181"/>
    <mergeCell ref="C1180:C1181"/>
    <mergeCell ref="D1180:D1181"/>
    <mergeCell ref="E1180:E1181"/>
    <mergeCell ref="F1180:F1181"/>
    <mergeCell ref="A1178:A1179"/>
    <mergeCell ref="B1178:B1179"/>
    <mergeCell ref="C1178:C1179"/>
    <mergeCell ref="D1178:D1179"/>
    <mergeCell ref="E1178:E1179"/>
    <mergeCell ref="F1178:F1179"/>
    <mergeCell ref="A1176:A1177"/>
    <mergeCell ref="B1176:B1177"/>
    <mergeCell ref="C1176:C1177"/>
    <mergeCell ref="D1176:D1177"/>
    <mergeCell ref="E1176:E1177"/>
    <mergeCell ref="F1176:F1177"/>
    <mergeCell ref="A1174:A1175"/>
    <mergeCell ref="B1174:B1175"/>
    <mergeCell ref="C1174:C1175"/>
    <mergeCell ref="D1174:D1175"/>
    <mergeCell ref="E1174:E1175"/>
    <mergeCell ref="F1174:F1175"/>
    <mergeCell ref="A1172:A1173"/>
    <mergeCell ref="B1172:B1173"/>
    <mergeCell ref="C1172:C1173"/>
    <mergeCell ref="D1172:D1173"/>
    <mergeCell ref="E1172:E1173"/>
    <mergeCell ref="F1172:F1173"/>
    <mergeCell ref="A1170:A1171"/>
    <mergeCell ref="B1170:B1171"/>
    <mergeCell ref="C1170:C1171"/>
    <mergeCell ref="D1170:D1171"/>
    <mergeCell ref="E1170:E1171"/>
    <mergeCell ref="F1170:F1171"/>
    <mergeCell ref="A1168:A1169"/>
    <mergeCell ref="B1168:B1169"/>
    <mergeCell ref="C1168:C1169"/>
    <mergeCell ref="D1168:D1169"/>
    <mergeCell ref="E1168:E1169"/>
    <mergeCell ref="F1168:F1169"/>
    <mergeCell ref="A1157:F1157"/>
    <mergeCell ref="A1158:F1158"/>
    <mergeCell ref="A1160:F1160"/>
    <mergeCell ref="A1162:D1163"/>
    <mergeCell ref="E1163:E1167"/>
    <mergeCell ref="F1163:F1167"/>
    <mergeCell ref="A1164:D1165"/>
    <mergeCell ref="A1166:D1167"/>
    <mergeCell ref="A1153:A1154"/>
    <mergeCell ref="B1153:B1154"/>
    <mergeCell ref="C1153:C1154"/>
    <mergeCell ref="D1153:D1154"/>
    <mergeCell ref="E1153:E1154"/>
    <mergeCell ref="F1153:F1154"/>
    <mergeCell ref="A1151:A1152"/>
    <mergeCell ref="B1151:B1152"/>
    <mergeCell ref="C1151:C1152"/>
    <mergeCell ref="D1151:D1152"/>
    <mergeCell ref="E1151:E1152"/>
    <mergeCell ref="F1151:F1152"/>
    <mergeCell ref="A1149:A1150"/>
    <mergeCell ref="B1149:B1150"/>
    <mergeCell ref="C1149:C1150"/>
    <mergeCell ref="D1149:D1150"/>
    <mergeCell ref="E1149:E1150"/>
    <mergeCell ref="F1149:F1150"/>
    <mergeCell ref="A1147:A1148"/>
    <mergeCell ref="B1147:B1148"/>
    <mergeCell ref="C1147:C1148"/>
    <mergeCell ref="D1147:D1148"/>
    <mergeCell ref="E1147:E1148"/>
    <mergeCell ref="F1147:F1148"/>
    <mergeCell ref="A1145:A1146"/>
    <mergeCell ref="B1145:B1146"/>
    <mergeCell ref="C1145:C1146"/>
    <mergeCell ref="D1145:D1146"/>
    <mergeCell ref="E1145:E1146"/>
    <mergeCell ref="F1145:F1146"/>
    <mergeCell ref="A1143:A1144"/>
    <mergeCell ref="B1143:B1144"/>
    <mergeCell ref="C1143:C1144"/>
    <mergeCell ref="D1143:D1144"/>
    <mergeCell ref="E1143:E1144"/>
    <mergeCell ref="F1143:F1144"/>
    <mergeCell ref="A1141:A1142"/>
    <mergeCell ref="B1141:B1142"/>
    <mergeCell ref="C1141:C1142"/>
    <mergeCell ref="D1141:D1142"/>
    <mergeCell ref="E1141:E1142"/>
    <mergeCell ref="F1141:F1142"/>
    <mergeCell ref="A1139:A1140"/>
    <mergeCell ref="B1139:B1140"/>
    <mergeCell ref="C1139:C1140"/>
    <mergeCell ref="D1139:D1140"/>
    <mergeCell ref="E1139:E1140"/>
    <mergeCell ref="F1139:F1140"/>
    <mergeCell ref="A1137:A1138"/>
    <mergeCell ref="B1137:B1138"/>
    <mergeCell ref="C1137:C1138"/>
    <mergeCell ref="D1137:D1138"/>
    <mergeCell ref="E1137:E1138"/>
    <mergeCell ref="F1137:F1138"/>
    <mergeCell ref="A1135:A1136"/>
    <mergeCell ref="B1135:B1136"/>
    <mergeCell ref="C1135:C1136"/>
    <mergeCell ref="D1135:D1136"/>
    <mergeCell ref="E1135:E1136"/>
    <mergeCell ref="F1135:F1136"/>
    <mergeCell ref="A1133:A1134"/>
    <mergeCell ref="B1133:B1134"/>
    <mergeCell ref="C1133:C1134"/>
    <mergeCell ref="D1133:D1134"/>
    <mergeCell ref="E1133:E1134"/>
    <mergeCell ref="F1133:F1134"/>
    <mergeCell ref="A1131:A1132"/>
    <mergeCell ref="B1131:B1132"/>
    <mergeCell ref="C1131:C1132"/>
    <mergeCell ref="D1131:D1132"/>
    <mergeCell ref="E1131:E1132"/>
    <mergeCell ref="F1131:F1132"/>
    <mergeCell ref="A1129:A1130"/>
    <mergeCell ref="B1129:B1130"/>
    <mergeCell ref="C1129:C1130"/>
    <mergeCell ref="D1129:D1130"/>
    <mergeCell ref="E1129:E1130"/>
    <mergeCell ref="F1129:F1130"/>
    <mergeCell ref="A1127:A1128"/>
    <mergeCell ref="B1127:B1128"/>
    <mergeCell ref="C1127:C1128"/>
    <mergeCell ref="D1127:D1128"/>
    <mergeCell ref="E1127:E1128"/>
    <mergeCell ref="F1127:F1128"/>
    <mergeCell ref="A1125:A1126"/>
    <mergeCell ref="B1125:B1126"/>
    <mergeCell ref="C1125:C1126"/>
    <mergeCell ref="D1125:D1126"/>
    <mergeCell ref="E1125:E1126"/>
    <mergeCell ref="F1125:F1126"/>
    <mergeCell ref="A1123:A1124"/>
    <mergeCell ref="B1123:B1124"/>
    <mergeCell ref="C1123:C1124"/>
    <mergeCell ref="D1123:D1124"/>
    <mergeCell ref="E1123:E1124"/>
    <mergeCell ref="F1123:F1124"/>
    <mergeCell ref="A1121:A1122"/>
    <mergeCell ref="B1121:B1122"/>
    <mergeCell ref="C1121:C1122"/>
    <mergeCell ref="D1121:D1122"/>
    <mergeCell ref="E1121:E1122"/>
    <mergeCell ref="F1121:F1122"/>
    <mergeCell ref="A1119:A1120"/>
    <mergeCell ref="B1119:B1120"/>
    <mergeCell ref="C1119:C1120"/>
    <mergeCell ref="D1119:D1120"/>
    <mergeCell ref="E1119:E1120"/>
    <mergeCell ref="F1119:F1120"/>
    <mergeCell ref="A1117:A1118"/>
    <mergeCell ref="B1117:B1118"/>
    <mergeCell ref="C1117:C1118"/>
    <mergeCell ref="D1117:D1118"/>
    <mergeCell ref="E1117:E1118"/>
    <mergeCell ref="F1117:F1118"/>
    <mergeCell ref="A1115:A1116"/>
    <mergeCell ref="B1115:B1116"/>
    <mergeCell ref="C1115:C1116"/>
    <mergeCell ref="D1115:D1116"/>
    <mergeCell ref="E1115:E1116"/>
    <mergeCell ref="F1115:F1116"/>
    <mergeCell ref="A1113:A1114"/>
    <mergeCell ref="B1113:B1114"/>
    <mergeCell ref="C1113:C1114"/>
    <mergeCell ref="D1113:D1114"/>
    <mergeCell ref="E1113:E1114"/>
    <mergeCell ref="F1113:F1114"/>
    <mergeCell ref="A1102:F1102"/>
    <mergeCell ref="A1103:F1103"/>
    <mergeCell ref="A1105:F1105"/>
    <mergeCell ref="A1107:D1108"/>
    <mergeCell ref="E1108:E1112"/>
    <mergeCell ref="F1108:F1112"/>
    <mergeCell ref="A1109:D1110"/>
    <mergeCell ref="A1111:D1112"/>
    <mergeCell ref="A1098:A1099"/>
    <mergeCell ref="B1098:B1099"/>
    <mergeCell ref="C1098:C1099"/>
    <mergeCell ref="D1098:D1099"/>
    <mergeCell ref="E1098:E1099"/>
    <mergeCell ref="F1098:F1099"/>
    <mergeCell ref="A1096:A1097"/>
    <mergeCell ref="B1096:B1097"/>
    <mergeCell ref="C1096:C1097"/>
    <mergeCell ref="D1096:D1097"/>
    <mergeCell ref="E1096:E1097"/>
    <mergeCell ref="F1096:F1097"/>
    <mergeCell ref="A1094:A1095"/>
    <mergeCell ref="B1094:B1095"/>
    <mergeCell ref="C1094:C1095"/>
    <mergeCell ref="D1094:D1095"/>
    <mergeCell ref="E1094:E1095"/>
    <mergeCell ref="F1094:F1095"/>
    <mergeCell ref="A1092:A1093"/>
    <mergeCell ref="B1092:B1093"/>
    <mergeCell ref="C1092:C1093"/>
    <mergeCell ref="D1092:D1093"/>
    <mergeCell ref="E1092:E1093"/>
    <mergeCell ref="F1092:F1093"/>
    <mergeCell ref="A1090:A1091"/>
    <mergeCell ref="B1090:B1091"/>
    <mergeCell ref="C1090:C1091"/>
    <mergeCell ref="D1090:D1091"/>
    <mergeCell ref="E1090:E1091"/>
    <mergeCell ref="F1090:F1091"/>
    <mergeCell ref="A1088:A1089"/>
    <mergeCell ref="B1088:B1089"/>
    <mergeCell ref="C1088:C1089"/>
    <mergeCell ref="D1088:D1089"/>
    <mergeCell ref="E1088:E1089"/>
    <mergeCell ref="F1088:F1089"/>
    <mergeCell ref="A1086:A1087"/>
    <mergeCell ref="B1086:B1087"/>
    <mergeCell ref="C1086:C1087"/>
    <mergeCell ref="D1086:D1087"/>
    <mergeCell ref="E1086:E1087"/>
    <mergeCell ref="F1086:F1087"/>
    <mergeCell ref="A1084:A1085"/>
    <mergeCell ref="B1084:B1085"/>
    <mergeCell ref="C1084:C1085"/>
    <mergeCell ref="D1084:D1085"/>
    <mergeCell ref="E1084:E1085"/>
    <mergeCell ref="F1084:F1085"/>
    <mergeCell ref="A1082:A1083"/>
    <mergeCell ref="B1082:B1083"/>
    <mergeCell ref="C1082:C1083"/>
    <mergeCell ref="D1082:D1083"/>
    <mergeCell ref="E1082:E1083"/>
    <mergeCell ref="F1082:F1083"/>
    <mergeCell ref="A1080:A1081"/>
    <mergeCell ref="B1080:B1081"/>
    <mergeCell ref="C1080:C1081"/>
    <mergeCell ref="D1080:D1081"/>
    <mergeCell ref="E1080:E1081"/>
    <mergeCell ref="F1080:F1081"/>
    <mergeCell ref="A1078:A1079"/>
    <mergeCell ref="B1078:B1079"/>
    <mergeCell ref="C1078:C1079"/>
    <mergeCell ref="D1078:D1079"/>
    <mergeCell ref="E1078:E1079"/>
    <mergeCell ref="F1078:F1079"/>
    <mergeCell ref="A1076:A1077"/>
    <mergeCell ref="B1076:B1077"/>
    <mergeCell ref="C1076:C1077"/>
    <mergeCell ref="D1076:D1077"/>
    <mergeCell ref="E1076:E1077"/>
    <mergeCell ref="F1076:F1077"/>
    <mergeCell ref="A1074:A1075"/>
    <mergeCell ref="B1074:B1075"/>
    <mergeCell ref="C1074:C1075"/>
    <mergeCell ref="D1074:D1075"/>
    <mergeCell ref="E1074:E1075"/>
    <mergeCell ref="F1074:F1075"/>
    <mergeCell ref="A1072:A1073"/>
    <mergeCell ref="B1072:B1073"/>
    <mergeCell ref="C1072:C1073"/>
    <mergeCell ref="D1072:D1073"/>
    <mergeCell ref="E1072:E1073"/>
    <mergeCell ref="F1072:F1073"/>
    <mergeCell ref="A1070:A1071"/>
    <mergeCell ref="B1070:B1071"/>
    <mergeCell ref="C1070:C1071"/>
    <mergeCell ref="D1070:D1071"/>
    <mergeCell ref="E1070:E1071"/>
    <mergeCell ref="F1070:F1071"/>
    <mergeCell ref="A1068:A1069"/>
    <mergeCell ref="B1068:B1069"/>
    <mergeCell ref="C1068:C1069"/>
    <mergeCell ref="D1068:D1069"/>
    <mergeCell ref="E1068:E1069"/>
    <mergeCell ref="F1068:F1069"/>
    <mergeCell ref="A1066:A1067"/>
    <mergeCell ref="B1066:B1067"/>
    <mergeCell ref="C1066:C1067"/>
    <mergeCell ref="D1066:D1067"/>
    <mergeCell ref="E1066:E1067"/>
    <mergeCell ref="F1066:F1067"/>
    <mergeCell ref="A1064:A1065"/>
    <mergeCell ref="B1064:B1065"/>
    <mergeCell ref="C1064:C1065"/>
    <mergeCell ref="D1064:D1065"/>
    <mergeCell ref="E1064:E1065"/>
    <mergeCell ref="F1064:F1065"/>
    <mergeCell ref="A1062:A1063"/>
    <mergeCell ref="B1062:B1063"/>
    <mergeCell ref="C1062:C1063"/>
    <mergeCell ref="D1062:D1063"/>
    <mergeCell ref="E1062:E1063"/>
    <mergeCell ref="F1062:F1063"/>
    <mergeCell ref="A1060:A1061"/>
    <mergeCell ref="B1060:B1061"/>
    <mergeCell ref="C1060:C1061"/>
    <mergeCell ref="D1060:D1061"/>
    <mergeCell ref="E1060:E1061"/>
    <mergeCell ref="F1060:F1061"/>
    <mergeCell ref="A1058:A1059"/>
    <mergeCell ref="B1058:B1059"/>
    <mergeCell ref="C1058:C1059"/>
    <mergeCell ref="D1058:D1059"/>
    <mergeCell ref="E1058:E1059"/>
    <mergeCell ref="F1058:F1059"/>
    <mergeCell ref="A1047:F1047"/>
    <mergeCell ref="A1048:F1048"/>
    <mergeCell ref="A1050:F1050"/>
    <mergeCell ref="A1052:D1053"/>
    <mergeCell ref="E1053:E1057"/>
    <mergeCell ref="F1053:F1057"/>
    <mergeCell ref="A1054:D1055"/>
    <mergeCell ref="A1056:D1057"/>
    <mergeCell ref="A1043:A1044"/>
    <mergeCell ref="B1043:B1044"/>
    <mergeCell ref="C1043:C1044"/>
    <mergeCell ref="D1043:D1044"/>
    <mergeCell ref="E1043:E1044"/>
    <mergeCell ref="F1043:F1044"/>
    <mergeCell ref="A1041:A1042"/>
    <mergeCell ref="B1041:B1042"/>
    <mergeCell ref="C1041:C1042"/>
    <mergeCell ref="D1041:D1042"/>
    <mergeCell ref="E1041:E1042"/>
    <mergeCell ref="F1041:F1042"/>
    <mergeCell ref="A1039:A1040"/>
    <mergeCell ref="B1039:B1040"/>
    <mergeCell ref="C1039:C1040"/>
    <mergeCell ref="D1039:D1040"/>
    <mergeCell ref="E1039:E1040"/>
    <mergeCell ref="F1039:F1040"/>
    <mergeCell ref="A1037:A1038"/>
    <mergeCell ref="B1037:B1038"/>
    <mergeCell ref="C1037:C1038"/>
    <mergeCell ref="D1037:D1038"/>
    <mergeCell ref="E1037:E1038"/>
    <mergeCell ref="F1037:F1038"/>
    <mergeCell ref="A1035:A1036"/>
    <mergeCell ref="B1035:B1036"/>
    <mergeCell ref="C1035:C1036"/>
    <mergeCell ref="D1035:D1036"/>
    <mergeCell ref="E1035:E1036"/>
    <mergeCell ref="F1035:F1036"/>
    <mergeCell ref="A1033:A1034"/>
    <mergeCell ref="B1033:B1034"/>
    <mergeCell ref="C1033:C1034"/>
    <mergeCell ref="D1033:D1034"/>
    <mergeCell ref="E1033:E1034"/>
    <mergeCell ref="F1033:F1034"/>
    <mergeCell ref="A1031:A1032"/>
    <mergeCell ref="B1031:B1032"/>
    <mergeCell ref="C1031:C1032"/>
    <mergeCell ref="D1031:D1032"/>
    <mergeCell ref="E1031:E1032"/>
    <mergeCell ref="F1031:F1032"/>
    <mergeCell ref="A1029:A1030"/>
    <mergeCell ref="B1029:B1030"/>
    <mergeCell ref="C1029:C1030"/>
    <mergeCell ref="D1029:D1030"/>
    <mergeCell ref="E1029:E1030"/>
    <mergeCell ref="F1029:F1030"/>
    <mergeCell ref="A1027:A1028"/>
    <mergeCell ref="B1027:B1028"/>
    <mergeCell ref="C1027:C1028"/>
    <mergeCell ref="D1027:D1028"/>
    <mergeCell ref="E1027:E1028"/>
    <mergeCell ref="F1027:F1028"/>
    <mergeCell ref="A1025:A1026"/>
    <mergeCell ref="B1025:B1026"/>
    <mergeCell ref="C1025:C1026"/>
    <mergeCell ref="D1025:D1026"/>
    <mergeCell ref="E1025:E1026"/>
    <mergeCell ref="F1025:F1026"/>
    <mergeCell ref="A1023:A1024"/>
    <mergeCell ref="B1023:B1024"/>
    <mergeCell ref="C1023:C1024"/>
    <mergeCell ref="D1023:D1024"/>
    <mergeCell ref="E1023:E1024"/>
    <mergeCell ref="F1023:F1024"/>
    <mergeCell ref="A1021:A1022"/>
    <mergeCell ref="B1021:B1022"/>
    <mergeCell ref="C1021:C1022"/>
    <mergeCell ref="D1021:D1022"/>
    <mergeCell ref="E1021:E1022"/>
    <mergeCell ref="F1021:F1022"/>
    <mergeCell ref="A1019:A1020"/>
    <mergeCell ref="B1019:B1020"/>
    <mergeCell ref="C1019:C1020"/>
    <mergeCell ref="D1019:D1020"/>
    <mergeCell ref="E1019:E1020"/>
    <mergeCell ref="F1019:F1020"/>
    <mergeCell ref="A1017:A1018"/>
    <mergeCell ref="B1017:B1018"/>
    <mergeCell ref="C1017:C1018"/>
    <mergeCell ref="D1017:D1018"/>
    <mergeCell ref="E1017:E1018"/>
    <mergeCell ref="F1017:F1018"/>
    <mergeCell ref="A1015:A1016"/>
    <mergeCell ref="B1015:B1016"/>
    <mergeCell ref="C1015:C1016"/>
    <mergeCell ref="D1015:D1016"/>
    <mergeCell ref="E1015:E1016"/>
    <mergeCell ref="F1015:F1016"/>
    <mergeCell ref="A1013:A1014"/>
    <mergeCell ref="B1013:B1014"/>
    <mergeCell ref="C1013:C1014"/>
    <mergeCell ref="D1013:D1014"/>
    <mergeCell ref="E1013:E1014"/>
    <mergeCell ref="F1013:F1014"/>
    <mergeCell ref="A1011:A1012"/>
    <mergeCell ref="B1011:B1012"/>
    <mergeCell ref="C1011:C1012"/>
    <mergeCell ref="D1011:D1012"/>
    <mergeCell ref="E1011:E1012"/>
    <mergeCell ref="F1011:F1012"/>
    <mergeCell ref="A1009:A1010"/>
    <mergeCell ref="B1009:B1010"/>
    <mergeCell ref="C1009:C1010"/>
    <mergeCell ref="D1009:D1010"/>
    <mergeCell ref="E1009:E1010"/>
    <mergeCell ref="F1009:F1010"/>
    <mergeCell ref="A1007:A1008"/>
    <mergeCell ref="B1007:B1008"/>
    <mergeCell ref="C1007:C1008"/>
    <mergeCell ref="D1007:D1008"/>
    <mergeCell ref="E1007:E1008"/>
    <mergeCell ref="F1007:F1008"/>
    <mergeCell ref="A1005:A1006"/>
    <mergeCell ref="B1005:B1006"/>
    <mergeCell ref="C1005:C1006"/>
    <mergeCell ref="D1005:D1006"/>
    <mergeCell ref="E1005:E1006"/>
    <mergeCell ref="F1005:F1006"/>
    <mergeCell ref="A1003:A1004"/>
    <mergeCell ref="B1003:B1004"/>
    <mergeCell ref="C1003:C1004"/>
    <mergeCell ref="D1003:D1004"/>
    <mergeCell ref="E1003:E1004"/>
    <mergeCell ref="F1003:F1004"/>
    <mergeCell ref="A992:F992"/>
    <mergeCell ref="A993:F993"/>
    <mergeCell ref="A995:F995"/>
    <mergeCell ref="A997:D998"/>
    <mergeCell ref="E998:E1002"/>
    <mergeCell ref="F998:F1002"/>
    <mergeCell ref="A999:D1000"/>
    <mergeCell ref="A1001:D1002"/>
    <mergeCell ref="A988:A989"/>
    <mergeCell ref="B988:B989"/>
    <mergeCell ref="C988:C989"/>
    <mergeCell ref="D988:D989"/>
    <mergeCell ref="E988:E989"/>
    <mergeCell ref="F988:F989"/>
    <mergeCell ref="A986:A987"/>
    <mergeCell ref="B986:B987"/>
    <mergeCell ref="C986:C987"/>
    <mergeCell ref="D986:D987"/>
    <mergeCell ref="E986:E987"/>
    <mergeCell ref="F986:F987"/>
    <mergeCell ref="A984:A985"/>
    <mergeCell ref="B984:B985"/>
    <mergeCell ref="C984:C985"/>
    <mergeCell ref="D984:D985"/>
    <mergeCell ref="E984:E985"/>
    <mergeCell ref="F984:F985"/>
    <mergeCell ref="A982:A983"/>
    <mergeCell ref="B982:B983"/>
    <mergeCell ref="C982:C983"/>
    <mergeCell ref="D982:D983"/>
    <mergeCell ref="E982:E983"/>
    <mergeCell ref="F982:F983"/>
    <mergeCell ref="A980:A981"/>
    <mergeCell ref="B980:B981"/>
    <mergeCell ref="C980:C981"/>
    <mergeCell ref="D980:D981"/>
    <mergeCell ref="E980:E981"/>
    <mergeCell ref="F980:F981"/>
    <mergeCell ref="A978:A979"/>
    <mergeCell ref="B978:B979"/>
    <mergeCell ref="C978:C979"/>
    <mergeCell ref="D978:D979"/>
    <mergeCell ref="E978:E979"/>
    <mergeCell ref="F978:F979"/>
    <mergeCell ref="A976:A977"/>
    <mergeCell ref="B976:B977"/>
    <mergeCell ref="C976:C977"/>
    <mergeCell ref="D976:D977"/>
    <mergeCell ref="E976:E977"/>
    <mergeCell ref="F976:F977"/>
    <mergeCell ref="A974:A975"/>
    <mergeCell ref="B974:B975"/>
    <mergeCell ref="C974:C975"/>
    <mergeCell ref="D974:D975"/>
    <mergeCell ref="E974:E975"/>
    <mergeCell ref="F974:F975"/>
    <mergeCell ref="A972:A973"/>
    <mergeCell ref="B972:B973"/>
    <mergeCell ref="C972:C973"/>
    <mergeCell ref="D972:D973"/>
    <mergeCell ref="E972:E973"/>
    <mergeCell ref="F972:F973"/>
    <mergeCell ref="A970:A971"/>
    <mergeCell ref="B970:B971"/>
    <mergeCell ref="C970:C971"/>
    <mergeCell ref="D970:D971"/>
    <mergeCell ref="E970:E971"/>
    <mergeCell ref="F970:F971"/>
    <mergeCell ref="A968:A969"/>
    <mergeCell ref="B968:B969"/>
    <mergeCell ref="C968:C969"/>
    <mergeCell ref="D968:D969"/>
    <mergeCell ref="E968:E969"/>
    <mergeCell ref="F968:F969"/>
    <mergeCell ref="A966:A967"/>
    <mergeCell ref="B966:B967"/>
    <mergeCell ref="C966:C967"/>
    <mergeCell ref="D966:D967"/>
    <mergeCell ref="E966:E967"/>
    <mergeCell ref="F966:F967"/>
    <mergeCell ref="A964:A965"/>
    <mergeCell ref="B964:B965"/>
    <mergeCell ref="C964:C965"/>
    <mergeCell ref="D964:D965"/>
    <mergeCell ref="E964:E965"/>
    <mergeCell ref="F964:F965"/>
    <mergeCell ref="A962:A963"/>
    <mergeCell ref="B962:B963"/>
    <mergeCell ref="C962:C963"/>
    <mergeCell ref="D962:D963"/>
    <mergeCell ref="E962:E963"/>
    <mergeCell ref="F962:F963"/>
    <mergeCell ref="A960:A961"/>
    <mergeCell ref="B960:B961"/>
    <mergeCell ref="C960:C961"/>
    <mergeCell ref="D960:D961"/>
    <mergeCell ref="E960:E961"/>
    <mergeCell ref="F960:F961"/>
    <mergeCell ref="A958:A959"/>
    <mergeCell ref="B958:B959"/>
    <mergeCell ref="C958:C959"/>
    <mergeCell ref="D958:D959"/>
    <mergeCell ref="E958:E959"/>
    <mergeCell ref="F958:F959"/>
    <mergeCell ref="A956:A957"/>
    <mergeCell ref="B956:B957"/>
    <mergeCell ref="C956:C957"/>
    <mergeCell ref="D956:D957"/>
    <mergeCell ref="E956:E957"/>
    <mergeCell ref="F956:F957"/>
    <mergeCell ref="A954:A955"/>
    <mergeCell ref="B954:B955"/>
    <mergeCell ref="C954:C955"/>
    <mergeCell ref="D954:D955"/>
    <mergeCell ref="E954:E955"/>
    <mergeCell ref="F954:F955"/>
    <mergeCell ref="A952:A953"/>
    <mergeCell ref="B952:B953"/>
    <mergeCell ref="C952:C953"/>
    <mergeCell ref="D952:D953"/>
    <mergeCell ref="E952:E953"/>
    <mergeCell ref="F952:F953"/>
    <mergeCell ref="A950:A951"/>
    <mergeCell ref="B950:B951"/>
    <mergeCell ref="C950:C951"/>
    <mergeCell ref="D950:D951"/>
    <mergeCell ref="E950:E951"/>
    <mergeCell ref="F950:F951"/>
    <mergeCell ref="A948:A949"/>
    <mergeCell ref="B948:B949"/>
    <mergeCell ref="C948:C949"/>
    <mergeCell ref="D948:D949"/>
    <mergeCell ref="E948:E949"/>
    <mergeCell ref="F948:F949"/>
    <mergeCell ref="A937:F937"/>
    <mergeCell ref="A938:F938"/>
    <mergeCell ref="A940:F940"/>
    <mergeCell ref="A942:D943"/>
    <mergeCell ref="E943:E947"/>
    <mergeCell ref="F943:F947"/>
    <mergeCell ref="A944:D945"/>
    <mergeCell ref="A946:D947"/>
    <mergeCell ref="A933:A934"/>
    <mergeCell ref="B933:B934"/>
    <mergeCell ref="C933:C934"/>
    <mergeCell ref="D933:D934"/>
    <mergeCell ref="E933:E934"/>
    <mergeCell ref="F933:F934"/>
    <mergeCell ref="A931:A932"/>
    <mergeCell ref="B931:B932"/>
    <mergeCell ref="C931:C932"/>
    <mergeCell ref="D931:D932"/>
    <mergeCell ref="E931:E932"/>
    <mergeCell ref="F931:F932"/>
    <mergeCell ref="A929:A930"/>
    <mergeCell ref="B929:B930"/>
    <mergeCell ref="C929:C930"/>
    <mergeCell ref="D929:D930"/>
    <mergeCell ref="E929:E930"/>
    <mergeCell ref="F929:F930"/>
    <mergeCell ref="A927:A928"/>
    <mergeCell ref="B927:B928"/>
    <mergeCell ref="C927:C928"/>
    <mergeCell ref="D927:D928"/>
    <mergeCell ref="E927:E928"/>
    <mergeCell ref="F927:F928"/>
    <mergeCell ref="A925:A926"/>
    <mergeCell ref="B925:B926"/>
    <mergeCell ref="C925:C926"/>
    <mergeCell ref="D925:D926"/>
    <mergeCell ref="E925:E926"/>
    <mergeCell ref="F925:F926"/>
    <mergeCell ref="A923:A924"/>
    <mergeCell ref="B923:B924"/>
    <mergeCell ref="C923:C924"/>
    <mergeCell ref="D923:D924"/>
    <mergeCell ref="E923:E924"/>
    <mergeCell ref="F923:F924"/>
    <mergeCell ref="A921:A922"/>
    <mergeCell ref="B921:B922"/>
    <mergeCell ref="C921:C922"/>
    <mergeCell ref="D921:D922"/>
    <mergeCell ref="E921:E922"/>
    <mergeCell ref="F921:F922"/>
    <mergeCell ref="A919:A920"/>
    <mergeCell ref="B919:B920"/>
    <mergeCell ref="C919:C920"/>
    <mergeCell ref="D919:D920"/>
    <mergeCell ref="E919:E920"/>
    <mergeCell ref="F919:F920"/>
    <mergeCell ref="A917:A918"/>
    <mergeCell ref="B917:B918"/>
    <mergeCell ref="C917:C918"/>
    <mergeCell ref="D917:D918"/>
    <mergeCell ref="E917:E918"/>
    <mergeCell ref="F917:F918"/>
    <mergeCell ref="A915:A916"/>
    <mergeCell ref="B915:B916"/>
    <mergeCell ref="C915:C916"/>
    <mergeCell ref="D915:D916"/>
    <mergeCell ref="E915:E916"/>
    <mergeCell ref="F915:F916"/>
    <mergeCell ref="A913:A914"/>
    <mergeCell ref="B913:B914"/>
    <mergeCell ref="C913:C914"/>
    <mergeCell ref="D913:D914"/>
    <mergeCell ref="E913:E914"/>
    <mergeCell ref="F913:F914"/>
    <mergeCell ref="A911:A912"/>
    <mergeCell ref="B911:B912"/>
    <mergeCell ref="C911:C912"/>
    <mergeCell ref="D911:D912"/>
    <mergeCell ref="E911:E912"/>
    <mergeCell ref="F911:F912"/>
    <mergeCell ref="A909:A910"/>
    <mergeCell ref="B909:B910"/>
    <mergeCell ref="C909:C910"/>
    <mergeCell ref="D909:D910"/>
    <mergeCell ref="E909:E910"/>
    <mergeCell ref="F909:F910"/>
    <mergeCell ref="A907:A908"/>
    <mergeCell ref="B907:B908"/>
    <mergeCell ref="C907:C908"/>
    <mergeCell ref="D907:D908"/>
    <mergeCell ref="E907:E908"/>
    <mergeCell ref="F907:F908"/>
    <mergeCell ref="A905:A906"/>
    <mergeCell ref="B905:B906"/>
    <mergeCell ref="C905:C906"/>
    <mergeCell ref="D905:D906"/>
    <mergeCell ref="E905:E906"/>
    <mergeCell ref="F905:F906"/>
    <mergeCell ref="A903:A904"/>
    <mergeCell ref="B903:B904"/>
    <mergeCell ref="C903:C904"/>
    <mergeCell ref="D903:D904"/>
    <mergeCell ref="E903:E904"/>
    <mergeCell ref="F903:F904"/>
    <mergeCell ref="A901:A902"/>
    <mergeCell ref="B901:B902"/>
    <mergeCell ref="C901:C902"/>
    <mergeCell ref="D901:D902"/>
    <mergeCell ref="E901:E902"/>
    <mergeCell ref="F901:F902"/>
    <mergeCell ref="A899:A900"/>
    <mergeCell ref="B899:B900"/>
    <mergeCell ref="C899:C900"/>
    <mergeCell ref="D899:D900"/>
    <mergeCell ref="E899:E900"/>
    <mergeCell ref="F899:F900"/>
    <mergeCell ref="A897:A898"/>
    <mergeCell ref="B897:B898"/>
    <mergeCell ref="C897:C898"/>
    <mergeCell ref="D897:D898"/>
    <mergeCell ref="E897:E898"/>
    <mergeCell ref="F897:F898"/>
    <mergeCell ref="A895:A896"/>
    <mergeCell ref="B895:B896"/>
    <mergeCell ref="C895:C896"/>
    <mergeCell ref="D895:D896"/>
    <mergeCell ref="E895:E896"/>
    <mergeCell ref="F895:F896"/>
    <mergeCell ref="A893:A894"/>
    <mergeCell ref="B893:B894"/>
    <mergeCell ref="C893:C894"/>
    <mergeCell ref="D893:D894"/>
    <mergeCell ref="E893:E894"/>
    <mergeCell ref="F893:F894"/>
    <mergeCell ref="A882:F882"/>
    <mergeCell ref="A883:F883"/>
    <mergeCell ref="A885:F885"/>
    <mergeCell ref="A887:D888"/>
    <mergeCell ref="E888:E892"/>
    <mergeCell ref="F888:F892"/>
    <mergeCell ref="A889:D890"/>
    <mergeCell ref="A891:D892"/>
    <mergeCell ref="A878:A879"/>
    <mergeCell ref="B878:B879"/>
    <mergeCell ref="C878:C879"/>
    <mergeCell ref="D878:D879"/>
    <mergeCell ref="E878:E879"/>
    <mergeCell ref="F878:F879"/>
    <mergeCell ref="A876:A877"/>
    <mergeCell ref="B876:B877"/>
    <mergeCell ref="C876:C877"/>
    <mergeCell ref="D876:D877"/>
    <mergeCell ref="E876:E877"/>
    <mergeCell ref="F876:F877"/>
    <mergeCell ref="A874:A875"/>
    <mergeCell ref="B874:B875"/>
    <mergeCell ref="C874:C875"/>
    <mergeCell ref="D874:D875"/>
    <mergeCell ref="E874:E875"/>
    <mergeCell ref="F874:F875"/>
    <mergeCell ref="A872:A873"/>
    <mergeCell ref="B872:B873"/>
    <mergeCell ref="C872:C873"/>
    <mergeCell ref="D872:D873"/>
    <mergeCell ref="E872:E873"/>
    <mergeCell ref="F872:F873"/>
    <mergeCell ref="A870:A871"/>
    <mergeCell ref="B870:B871"/>
    <mergeCell ref="C870:C871"/>
    <mergeCell ref="D870:D871"/>
    <mergeCell ref="E870:E871"/>
    <mergeCell ref="F870:F871"/>
    <mergeCell ref="A868:A869"/>
    <mergeCell ref="B868:B869"/>
    <mergeCell ref="C868:C869"/>
    <mergeCell ref="D868:D869"/>
    <mergeCell ref="E868:E869"/>
    <mergeCell ref="F868:F869"/>
    <mergeCell ref="A866:A867"/>
    <mergeCell ref="B866:B867"/>
    <mergeCell ref="C866:C867"/>
    <mergeCell ref="D866:D867"/>
    <mergeCell ref="E866:E867"/>
    <mergeCell ref="F866:F867"/>
    <mergeCell ref="A864:A865"/>
    <mergeCell ref="B864:B865"/>
    <mergeCell ref="C864:C865"/>
    <mergeCell ref="D864:D865"/>
    <mergeCell ref="E864:E865"/>
    <mergeCell ref="F864:F865"/>
    <mergeCell ref="A862:A863"/>
    <mergeCell ref="B862:B863"/>
    <mergeCell ref="C862:C863"/>
    <mergeCell ref="D862:D863"/>
    <mergeCell ref="E862:E863"/>
    <mergeCell ref="F862:F863"/>
    <mergeCell ref="A860:A861"/>
    <mergeCell ref="B860:B861"/>
    <mergeCell ref="C860:C861"/>
    <mergeCell ref="D860:D861"/>
    <mergeCell ref="E860:E861"/>
    <mergeCell ref="F860:F861"/>
    <mergeCell ref="A858:A859"/>
    <mergeCell ref="B858:B859"/>
    <mergeCell ref="C858:C859"/>
    <mergeCell ref="D858:D859"/>
    <mergeCell ref="E858:E859"/>
    <mergeCell ref="F858:F859"/>
    <mergeCell ref="A856:A857"/>
    <mergeCell ref="B856:B857"/>
    <mergeCell ref="C856:C857"/>
    <mergeCell ref="D856:D857"/>
    <mergeCell ref="E856:E857"/>
    <mergeCell ref="F856:F857"/>
    <mergeCell ref="A854:A855"/>
    <mergeCell ref="B854:B855"/>
    <mergeCell ref="C854:C855"/>
    <mergeCell ref="D854:D855"/>
    <mergeCell ref="E854:E855"/>
    <mergeCell ref="F854:F855"/>
    <mergeCell ref="A852:A853"/>
    <mergeCell ref="B852:B853"/>
    <mergeCell ref="C852:C853"/>
    <mergeCell ref="D852:D853"/>
    <mergeCell ref="E852:E853"/>
    <mergeCell ref="F852:F853"/>
    <mergeCell ref="A850:A851"/>
    <mergeCell ref="B850:B851"/>
    <mergeCell ref="C850:C851"/>
    <mergeCell ref="D850:D851"/>
    <mergeCell ref="E850:E851"/>
    <mergeCell ref="F850:F851"/>
    <mergeCell ref="A848:A849"/>
    <mergeCell ref="B848:B849"/>
    <mergeCell ref="C848:C849"/>
    <mergeCell ref="D848:D849"/>
    <mergeCell ref="E848:E849"/>
    <mergeCell ref="F848:F849"/>
    <mergeCell ref="A846:A847"/>
    <mergeCell ref="B846:B847"/>
    <mergeCell ref="C846:C847"/>
    <mergeCell ref="D846:D847"/>
    <mergeCell ref="E846:E847"/>
    <mergeCell ref="F846:F847"/>
    <mergeCell ref="A844:A845"/>
    <mergeCell ref="B844:B845"/>
    <mergeCell ref="C844:C845"/>
    <mergeCell ref="D844:D845"/>
    <mergeCell ref="E844:E845"/>
    <mergeCell ref="F844:F845"/>
    <mergeCell ref="A842:A843"/>
    <mergeCell ref="B842:B843"/>
    <mergeCell ref="C842:C843"/>
    <mergeCell ref="D842:D843"/>
    <mergeCell ref="E842:E843"/>
    <mergeCell ref="F842:F843"/>
    <mergeCell ref="A840:A841"/>
    <mergeCell ref="B840:B841"/>
    <mergeCell ref="C840:C841"/>
    <mergeCell ref="D840:D841"/>
    <mergeCell ref="E840:E841"/>
    <mergeCell ref="F840:F841"/>
    <mergeCell ref="A838:A839"/>
    <mergeCell ref="B838:B839"/>
    <mergeCell ref="C838:C839"/>
    <mergeCell ref="D838:D839"/>
    <mergeCell ref="E838:E839"/>
    <mergeCell ref="F838:F839"/>
    <mergeCell ref="A827:F827"/>
    <mergeCell ref="A828:F828"/>
    <mergeCell ref="A830:F830"/>
    <mergeCell ref="A832:D833"/>
    <mergeCell ref="E833:E837"/>
    <mergeCell ref="F833:F837"/>
    <mergeCell ref="A834:D835"/>
    <mergeCell ref="A836:D837"/>
    <mergeCell ref="A823:A824"/>
    <mergeCell ref="B823:B824"/>
    <mergeCell ref="C823:C824"/>
    <mergeCell ref="D823:D824"/>
    <mergeCell ref="E823:E824"/>
    <mergeCell ref="F823:F824"/>
    <mergeCell ref="A821:A822"/>
    <mergeCell ref="B821:B822"/>
    <mergeCell ref="C821:C822"/>
    <mergeCell ref="D821:D822"/>
    <mergeCell ref="E821:E822"/>
    <mergeCell ref="F821:F822"/>
    <mergeCell ref="A819:A820"/>
    <mergeCell ref="B819:B820"/>
    <mergeCell ref="C819:C820"/>
    <mergeCell ref="D819:D820"/>
    <mergeCell ref="E819:E820"/>
    <mergeCell ref="F819:F820"/>
    <mergeCell ref="A817:A818"/>
    <mergeCell ref="B817:B818"/>
    <mergeCell ref="C817:C818"/>
    <mergeCell ref="D817:D818"/>
    <mergeCell ref="E817:E818"/>
    <mergeCell ref="F817:F818"/>
    <mergeCell ref="A815:A816"/>
    <mergeCell ref="B815:B816"/>
    <mergeCell ref="C815:C816"/>
    <mergeCell ref="D815:D816"/>
    <mergeCell ref="E815:E816"/>
    <mergeCell ref="F815:F816"/>
    <mergeCell ref="A813:A814"/>
    <mergeCell ref="B813:B814"/>
    <mergeCell ref="C813:C814"/>
    <mergeCell ref="D813:D814"/>
    <mergeCell ref="E813:E814"/>
    <mergeCell ref="F813:F814"/>
    <mergeCell ref="A811:A812"/>
    <mergeCell ref="B811:B812"/>
    <mergeCell ref="C811:C812"/>
    <mergeCell ref="D811:D812"/>
    <mergeCell ref="E811:E812"/>
    <mergeCell ref="F811:F812"/>
    <mergeCell ref="A809:A810"/>
    <mergeCell ref="B809:B810"/>
    <mergeCell ref="C809:C810"/>
    <mergeCell ref="D809:D810"/>
    <mergeCell ref="E809:E810"/>
    <mergeCell ref="F809:F810"/>
    <mergeCell ref="A807:A808"/>
    <mergeCell ref="B807:B808"/>
    <mergeCell ref="C807:C808"/>
    <mergeCell ref="D807:D808"/>
    <mergeCell ref="E807:E808"/>
    <mergeCell ref="F807:F808"/>
    <mergeCell ref="A805:A806"/>
    <mergeCell ref="B805:B806"/>
    <mergeCell ref="C805:C806"/>
    <mergeCell ref="D805:D806"/>
    <mergeCell ref="E805:E806"/>
    <mergeCell ref="F805:F806"/>
    <mergeCell ref="A803:A804"/>
    <mergeCell ref="B803:B804"/>
    <mergeCell ref="C803:C804"/>
    <mergeCell ref="D803:D804"/>
    <mergeCell ref="E803:E804"/>
    <mergeCell ref="F803:F804"/>
    <mergeCell ref="A801:A802"/>
    <mergeCell ref="B801:B802"/>
    <mergeCell ref="C801:C802"/>
    <mergeCell ref="D801:D802"/>
    <mergeCell ref="E801:E802"/>
    <mergeCell ref="F801:F802"/>
    <mergeCell ref="A799:A800"/>
    <mergeCell ref="B799:B800"/>
    <mergeCell ref="C799:C800"/>
    <mergeCell ref="D799:D800"/>
    <mergeCell ref="E799:E800"/>
    <mergeCell ref="F799:F800"/>
    <mergeCell ref="A797:A798"/>
    <mergeCell ref="B797:B798"/>
    <mergeCell ref="C797:C798"/>
    <mergeCell ref="D797:D798"/>
    <mergeCell ref="E797:E798"/>
    <mergeCell ref="F797:F798"/>
    <mergeCell ref="A795:A796"/>
    <mergeCell ref="B795:B796"/>
    <mergeCell ref="C795:C796"/>
    <mergeCell ref="D795:D796"/>
    <mergeCell ref="E795:E796"/>
    <mergeCell ref="F795:F796"/>
    <mergeCell ref="A793:A794"/>
    <mergeCell ref="B793:B794"/>
    <mergeCell ref="C793:C794"/>
    <mergeCell ref="D793:D794"/>
    <mergeCell ref="E793:E794"/>
    <mergeCell ref="F793:F794"/>
    <mergeCell ref="A791:A792"/>
    <mergeCell ref="B791:B792"/>
    <mergeCell ref="C791:C792"/>
    <mergeCell ref="D791:D792"/>
    <mergeCell ref="E791:E792"/>
    <mergeCell ref="F791:F792"/>
    <mergeCell ref="A789:A790"/>
    <mergeCell ref="B789:B790"/>
    <mergeCell ref="C789:C790"/>
    <mergeCell ref="D789:D790"/>
    <mergeCell ref="E789:E790"/>
    <mergeCell ref="F789:F790"/>
    <mergeCell ref="A787:A788"/>
    <mergeCell ref="B787:B788"/>
    <mergeCell ref="C787:C788"/>
    <mergeCell ref="D787:D788"/>
    <mergeCell ref="E787:E788"/>
    <mergeCell ref="F787:F788"/>
    <mergeCell ref="A785:A786"/>
    <mergeCell ref="B785:B786"/>
    <mergeCell ref="C785:C786"/>
    <mergeCell ref="D785:D786"/>
    <mergeCell ref="E785:E786"/>
    <mergeCell ref="F785:F786"/>
    <mergeCell ref="A783:A784"/>
    <mergeCell ref="B783:B784"/>
    <mergeCell ref="C783:C784"/>
    <mergeCell ref="D783:D784"/>
    <mergeCell ref="E783:E784"/>
    <mergeCell ref="F783:F784"/>
    <mergeCell ref="A772:F772"/>
    <mergeCell ref="A773:F773"/>
    <mergeCell ref="A775:F775"/>
    <mergeCell ref="A777:D778"/>
    <mergeCell ref="E778:E782"/>
    <mergeCell ref="F778:F782"/>
    <mergeCell ref="A779:D780"/>
    <mergeCell ref="A781:D782"/>
    <mergeCell ref="A768:A769"/>
    <mergeCell ref="B768:B769"/>
    <mergeCell ref="C768:C769"/>
    <mergeCell ref="D768:D769"/>
    <mergeCell ref="E768:E769"/>
    <mergeCell ref="F768:F769"/>
    <mergeCell ref="A766:A767"/>
    <mergeCell ref="B766:B767"/>
    <mergeCell ref="C766:C767"/>
    <mergeCell ref="D766:D767"/>
    <mergeCell ref="E766:E767"/>
    <mergeCell ref="F766:F767"/>
    <mergeCell ref="A764:A765"/>
    <mergeCell ref="B764:B765"/>
    <mergeCell ref="C764:C765"/>
    <mergeCell ref="D764:D765"/>
    <mergeCell ref="E764:E765"/>
    <mergeCell ref="F764:F765"/>
    <mergeCell ref="A762:A763"/>
    <mergeCell ref="B762:B763"/>
    <mergeCell ref="C762:C763"/>
    <mergeCell ref="D762:D763"/>
    <mergeCell ref="E762:E763"/>
    <mergeCell ref="F762:F763"/>
    <mergeCell ref="A760:A761"/>
    <mergeCell ref="B760:B761"/>
    <mergeCell ref="C760:C761"/>
    <mergeCell ref="D760:D761"/>
    <mergeCell ref="E760:E761"/>
    <mergeCell ref="F760:F761"/>
    <mergeCell ref="A758:A759"/>
    <mergeCell ref="B758:B759"/>
    <mergeCell ref="C758:C759"/>
    <mergeCell ref="D758:D759"/>
    <mergeCell ref="E758:E759"/>
    <mergeCell ref="F758:F759"/>
    <mergeCell ref="A756:A757"/>
    <mergeCell ref="B756:B757"/>
    <mergeCell ref="C756:C757"/>
    <mergeCell ref="D756:D757"/>
    <mergeCell ref="E756:E757"/>
    <mergeCell ref="F756:F757"/>
    <mergeCell ref="A754:A755"/>
    <mergeCell ref="B754:B755"/>
    <mergeCell ref="C754:C755"/>
    <mergeCell ref="D754:D755"/>
    <mergeCell ref="E754:E755"/>
    <mergeCell ref="F754:F755"/>
    <mergeCell ref="A752:A753"/>
    <mergeCell ref="B752:B753"/>
    <mergeCell ref="C752:C753"/>
    <mergeCell ref="D752:D753"/>
    <mergeCell ref="E752:E753"/>
    <mergeCell ref="F752:F753"/>
    <mergeCell ref="A750:A751"/>
    <mergeCell ref="B750:B751"/>
    <mergeCell ref="C750:C751"/>
    <mergeCell ref="D750:D751"/>
    <mergeCell ref="E750:E751"/>
    <mergeCell ref="F750:F751"/>
    <mergeCell ref="A748:A749"/>
    <mergeCell ref="B748:B749"/>
    <mergeCell ref="C748:C749"/>
    <mergeCell ref="D748:D749"/>
    <mergeCell ref="E748:E749"/>
    <mergeCell ref="F748:F749"/>
    <mergeCell ref="A746:A747"/>
    <mergeCell ref="B746:B747"/>
    <mergeCell ref="C746:C747"/>
    <mergeCell ref="D746:D747"/>
    <mergeCell ref="E746:E747"/>
    <mergeCell ref="F746:F747"/>
    <mergeCell ref="A744:A745"/>
    <mergeCell ref="B744:B745"/>
    <mergeCell ref="C744:C745"/>
    <mergeCell ref="D744:D745"/>
    <mergeCell ref="E744:E745"/>
    <mergeCell ref="F744:F745"/>
    <mergeCell ref="A742:A743"/>
    <mergeCell ref="B742:B743"/>
    <mergeCell ref="C742:C743"/>
    <mergeCell ref="D742:D743"/>
    <mergeCell ref="E742:E743"/>
    <mergeCell ref="F742:F743"/>
    <mergeCell ref="A740:A741"/>
    <mergeCell ref="B740:B741"/>
    <mergeCell ref="C740:C741"/>
    <mergeCell ref="D740:D741"/>
    <mergeCell ref="E740:E741"/>
    <mergeCell ref="F740:F741"/>
    <mergeCell ref="A738:A739"/>
    <mergeCell ref="B738:B739"/>
    <mergeCell ref="C738:C739"/>
    <mergeCell ref="D738:D739"/>
    <mergeCell ref="E738:E739"/>
    <mergeCell ref="F738:F739"/>
    <mergeCell ref="A736:A737"/>
    <mergeCell ref="B736:B737"/>
    <mergeCell ref="C736:C737"/>
    <mergeCell ref="D736:D737"/>
    <mergeCell ref="E736:E737"/>
    <mergeCell ref="F736:F737"/>
    <mergeCell ref="A734:A735"/>
    <mergeCell ref="B734:B735"/>
    <mergeCell ref="C734:C735"/>
    <mergeCell ref="D734:D735"/>
    <mergeCell ref="E734:E735"/>
    <mergeCell ref="F734:F735"/>
    <mergeCell ref="A732:A733"/>
    <mergeCell ref="B732:B733"/>
    <mergeCell ref="C732:C733"/>
    <mergeCell ref="D732:D733"/>
    <mergeCell ref="E732:E733"/>
    <mergeCell ref="F732:F733"/>
    <mergeCell ref="A730:A731"/>
    <mergeCell ref="B730:B731"/>
    <mergeCell ref="C730:C731"/>
    <mergeCell ref="D730:D731"/>
    <mergeCell ref="E730:E731"/>
    <mergeCell ref="F730:F731"/>
    <mergeCell ref="A728:A729"/>
    <mergeCell ref="B728:B729"/>
    <mergeCell ref="C728:C729"/>
    <mergeCell ref="D728:D729"/>
    <mergeCell ref="E728:E729"/>
    <mergeCell ref="F728:F729"/>
    <mergeCell ref="A717:F717"/>
    <mergeCell ref="A718:F718"/>
    <mergeCell ref="A720:F720"/>
    <mergeCell ref="A722:D723"/>
    <mergeCell ref="E723:E727"/>
    <mergeCell ref="F723:F727"/>
    <mergeCell ref="A724:D725"/>
    <mergeCell ref="A726:D727"/>
    <mergeCell ref="A713:A714"/>
    <mergeCell ref="B713:B714"/>
    <mergeCell ref="C713:C714"/>
    <mergeCell ref="D713:D714"/>
    <mergeCell ref="E713:E714"/>
    <mergeCell ref="F713:F714"/>
    <mergeCell ref="A711:A712"/>
    <mergeCell ref="B711:B712"/>
    <mergeCell ref="C711:C712"/>
    <mergeCell ref="D711:D712"/>
    <mergeCell ref="E711:E712"/>
    <mergeCell ref="F711:F712"/>
    <mergeCell ref="A709:A710"/>
    <mergeCell ref="B709:B710"/>
    <mergeCell ref="C709:C710"/>
    <mergeCell ref="D709:D710"/>
    <mergeCell ref="E709:E710"/>
    <mergeCell ref="F709:F710"/>
    <mergeCell ref="A707:A708"/>
    <mergeCell ref="B707:B708"/>
    <mergeCell ref="C707:C708"/>
    <mergeCell ref="D707:D708"/>
    <mergeCell ref="E707:E708"/>
    <mergeCell ref="F707:F708"/>
    <mergeCell ref="A705:A706"/>
    <mergeCell ref="B705:B706"/>
    <mergeCell ref="C705:C706"/>
    <mergeCell ref="D705:D706"/>
    <mergeCell ref="E705:E706"/>
    <mergeCell ref="F705:F706"/>
    <mergeCell ref="A703:A704"/>
    <mergeCell ref="B703:B704"/>
    <mergeCell ref="C703:C704"/>
    <mergeCell ref="D703:D704"/>
    <mergeCell ref="E703:E704"/>
    <mergeCell ref="F703:F704"/>
    <mergeCell ref="A701:A702"/>
    <mergeCell ref="B701:B702"/>
    <mergeCell ref="C701:C702"/>
    <mergeCell ref="D701:D702"/>
    <mergeCell ref="E701:E702"/>
    <mergeCell ref="F701:F702"/>
    <mergeCell ref="A699:A700"/>
    <mergeCell ref="B699:B700"/>
    <mergeCell ref="C699:C700"/>
    <mergeCell ref="D699:D700"/>
    <mergeCell ref="E699:E700"/>
    <mergeCell ref="F699:F700"/>
    <mergeCell ref="A697:A698"/>
    <mergeCell ref="B697:B698"/>
    <mergeCell ref="C697:C698"/>
    <mergeCell ref="D697:D698"/>
    <mergeCell ref="E697:E698"/>
    <mergeCell ref="F697:F698"/>
    <mergeCell ref="A695:A696"/>
    <mergeCell ref="B695:B696"/>
    <mergeCell ref="C695:C696"/>
    <mergeCell ref="D695:D696"/>
    <mergeCell ref="E695:E696"/>
    <mergeCell ref="F695:F696"/>
    <mergeCell ref="A693:A694"/>
    <mergeCell ref="B693:B694"/>
    <mergeCell ref="C693:C694"/>
    <mergeCell ref="D693:D694"/>
    <mergeCell ref="E693:E694"/>
    <mergeCell ref="F693:F694"/>
    <mergeCell ref="A691:A692"/>
    <mergeCell ref="B691:B692"/>
    <mergeCell ref="C691:C692"/>
    <mergeCell ref="D691:D692"/>
    <mergeCell ref="E691:E692"/>
    <mergeCell ref="F691:F692"/>
    <mergeCell ref="A689:A690"/>
    <mergeCell ref="B689:B690"/>
    <mergeCell ref="C689:C690"/>
    <mergeCell ref="D689:D690"/>
    <mergeCell ref="E689:E690"/>
    <mergeCell ref="F689:F690"/>
    <mergeCell ref="A687:A688"/>
    <mergeCell ref="B687:B688"/>
    <mergeCell ref="C687:C688"/>
    <mergeCell ref="D687:D688"/>
    <mergeCell ref="E687:E688"/>
    <mergeCell ref="F687:F688"/>
    <mergeCell ref="A685:A686"/>
    <mergeCell ref="B685:B686"/>
    <mergeCell ref="C685:C686"/>
    <mergeCell ref="D685:D686"/>
    <mergeCell ref="E685:E686"/>
    <mergeCell ref="F685:F686"/>
    <mergeCell ref="A683:A684"/>
    <mergeCell ref="B683:B684"/>
    <mergeCell ref="C683:C684"/>
    <mergeCell ref="D683:D684"/>
    <mergeCell ref="E683:E684"/>
    <mergeCell ref="F683:F684"/>
    <mergeCell ref="A681:A682"/>
    <mergeCell ref="B681:B682"/>
    <mergeCell ref="C681:C682"/>
    <mergeCell ref="D681:D682"/>
    <mergeCell ref="E681:E682"/>
    <mergeCell ref="F681:F682"/>
    <mergeCell ref="A679:A680"/>
    <mergeCell ref="B679:B680"/>
    <mergeCell ref="C679:C680"/>
    <mergeCell ref="D679:D680"/>
    <mergeCell ref="E679:E680"/>
    <mergeCell ref="F679:F680"/>
    <mergeCell ref="A677:A678"/>
    <mergeCell ref="B677:B678"/>
    <mergeCell ref="C677:C678"/>
    <mergeCell ref="D677:D678"/>
    <mergeCell ref="E677:E678"/>
    <mergeCell ref="F677:F678"/>
    <mergeCell ref="A675:A676"/>
    <mergeCell ref="B675:B676"/>
    <mergeCell ref="C675:C676"/>
    <mergeCell ref="D675:D676"/>
    <mergeCell ref="E675:E676"/>
    <mergeCell ref="F675:F676"/>
    <mergeCell ref="A673:A674"/>
    <mergeCell ref="B673:B674"/>
    <mergeCell ref="C673:C674"/>
    <mergeCell ref="D673:D674"/>
    <mergeCell ref="E673:E674"/>
    <mergeCell ref="F673:F674"/>
    <mergeCell ref="A662:F662"/>
    <mergeCell ref="A663:F663"/>
    <mergeCell ref="A665:F665"/>
    <mergeCell ref="A667:D668"/>
    <mergeCell ref="E668:E672"/>
    <mergeCell ref="F668:F672"/>
    <mergeCell ref="A669:D670"/>
    <mergeCell ref="A671:D672"/>
    <mergeCell ref="A658:A659"/>
    <mergeCell ref="B658:B659"/>
    <mergeCell ref="C658:C659"/>
    <mergeCell ref="D658:D659"/>
    <mergeCell ref="E658:E659"/>
    <mergeCell ref="F658:F659"/>
    <mergeCell ref="A656:A657"/>
    <mergeCell ref="B656:B657"/>
    <mergeCell ref="C656:C657"/>
    <mergeCell ref="D656:D657"/>
    <mergeCell ref="E656:E657"/>
    <mergeCell ref="F656:F657"/>
    <mergeCell ref="A654:A655"/>
    <mergeCell ref="B654:B655"/>
    <mergeCell ref="C654:C655"/>
    <mergeCell ref="D654:D655"/>
    <mergeCell ref="E654:E655"/>
    <mergeCell ref="F654:F655"/>
    <mergeCell ref="A652:A653"/>
    <mergeCell ref="B652:B653"/>
    <mergeCell ref="C652:C653"/>
    <mergeCell ref="D652:D653"/>
    <mergeCell ref="E652:E653"/>
    <mergeCell ref="F652:F653"/>
    <mergeCell ref="A650:A651"/>
    <mergeCell ref="B650:B651"/>
    <mergeCell ref="C650:C651"/>
    <mergeCell ref="D650:D651"/>
    <mergeCell ref="E650:E651"/>
    <mergeCell ref="F650:F651"/>
    <mergeCell ref="A648:A649"/>
    <mergeCell ref="B648:B649"/>
    <mergeCell ref="C648:C649"/>
    <mergeCell ref="D648:D649"/>
    <mergeCell ref="E648:E649"/>
    <mergeCell ref="F648:F649"/>
    <mergeCell ref="A646:A647"/>
    <mergeCell ref="B646:B647"/>
    <mergeCell ref="C646:C647"/>
    <mergeCell ref="D646:D647"/>
    <mergeCell ref="E646:E647"/>
    <mergeCell ref="F646:F647"/>
    <mergeCell ref="A644:A645"/>
    <mergeCell ref="B644:B645"/>
    <mergeCell ref="C644:C645"/>
    <mergeCell ref="D644:D645"/>
    <mergeCell ref="E644:E645"/>
    <mergeCell ref="F644:F645"/>
    <mergeCell ref="A642:A643"/>
    <mergeCell ref="B642:B643"/>
    <mergeCell ref="C642:C643"/>
    <mergeCell ref="D642:D643"/>
    <mergeCell ref="E642:E643"/>
    <mergeCell ref="F642:F643"/>
    <mergeCell ref="A640:A641"/>
    <mergeCell ref="B640:B641"/>
    <mergeCell ref="C640:C641"/>
    <mergeCell ref="D640:D641"/>
    <mergeCell ref="E640:E641"/>
    <mergeCell ref="F640:F641"/>
    <mergeCell ref="A638:A639"/>
    <mergeCell ref="B638:B639"/>
    <mergeCell ref="C638:C639"/>
    <mergeCell ref="D638:D639"/>
    <mergeCell ref="E638:E639"/>
    <mergeCell ref="F638:F639"/>
    <mergeCell ref="A636:A637"/>
    <mergeCell ref="B636:B637"/>
    <mergeCell ref="C636:C637"/>
    <mergeCell ref="D636:D637"/>
    <mergeCell ref="E636:E637"/>
    <mergeCell ref="F636:F637"/>
    <mergeCell ref="A634:A635"/>
    <mergeCell ref="B634:B635"/>
    <mergeCell ref="C634:C635"/>
    <mergeCell ref="D634:D635"/>
    <mergeCell ref="E634:E635"/>
    <mergeCell ref="F634:F635"/>
    <mergeCell ref="A632:A633"/>
    <mergeCell ref="B632:B633"/>
    <mergeCell ref="C632:C633"/>
    <mergeCell ref="D632:D633"/>
    <mergeCell ref="E632:E633"/>
    <mergeCell ref="F632:F633"/>
    <mergeCell ref="A630:A631"/>
    <mergeCell ref="B630:B631"/>
    <mergeCell ref="C630:C631"/>
    <mergeCell ref="D630:D631"/>
    <mergeCell ref="E630:E631"/>
    <mergeCell ref="F630:F631"/>
    <mergeCell ref="A628:A629"/>
    <mergeCell ref="B628:B629"/>
    <mergeCell ref="C628:C629"/>
    <mergeCell ref="D628:D629"/>
    <mergeCell ref="E628:E629"/>
    <mergeCell ref="F628:F629"/>
    <mergeCell ref="A626:A627"/>
    <mergeCell ref="B626:B627"/>
    <mergeCell ref="C626:C627"/>
    <mergeCell ref="D626:D627"/>
    <mergeCell ref="E626:E627"/>
    <mergeCell ref="F626:F627"/>
    <mergeCell ref="A624:A625"/>
    <mergeCell ref="B624:B625"/>
    <mergeCell ref="C624:C625"/>
    <mergeCell ref="D624:D625"/>
    <mergeCell ref="E624:E625"/>
    <mergeCell ref="F624:F625"/>
    <mergeCell ref="A622:A623"/>
    <mergeCell ref="B622:B623"/>
    <mergeCell ref="C622:C623"/>
    <mergeCell ref="D622:D623"/>
    <mergeCell ref="E622:E623"/>
    <mergeCell ref="F622:F623"/>
    <mergeCell ref="A620:A621"/>
    <mergeCell ref="B620:B621"/>
    <mergeCell ref="C620:C621"/>
    <mergeCell ref="D620:D621"/>
    <mergeCell ref="E620:E621"/>
    <mergeCell ref="F620:F621"/>
    <mergeCell ref="A618:A619"/>
    <mergeCell ref="B618:B619"/>
    <mergeCell ref="C618:C619"/>
    <mergeCell ref="D618:D619"/>
    <mergeCell ref="E618:E619"/>
    <mergeCell ref="F618:F619"/>
    <mergeCell ref="A607:F607"/>
    <mergeCell ref="A608:F608"/>
    <mergeCell ref="A610:F610"/>
    <mergeCell ref="A612:D613"/>
    <mergeCell ref="E613:E617"/>
    <mergeCell ref="F613:F617"/>
    <mergeCell ref="A614:D615"/>
    <mergeCell ref="A616:D617"/>
    <mergeCell ref="A603:A604"/>
    <mergeCell ref="B603:B604"/>
    <mergeCell ref="C603:C604"/>
    <mergeCell ref="D603:D604"/>
    <mergeCell ref="E603:E604"/>
    <mergeCell ref="F603:F604"/>
    <mergeCell ref="A601:A602"/>
    <mergeCell ref="B601:B602"/>
    <mergeCell ref="C601:C602"/>
    <mergeCell ref="D601:D602"/>
    <mergeCell ref="E601:E602"/>
    <mergeCell ref="F601:F602"/>
    <mergeCell ref="A599:A600"/>
    <mergeCell ref="B599:B600"/>
    <mergeCell ref="C599:C600"/>
    <mergeCell ref="D599:D600"/>
    <mergeCell ref="E599:E600"/>
    <mergeCell ref="F599:F600"/>
    <mergeCell ref="A597:A598"/>
    <mergeCell ref="B597:B598"/>
    <mergeCell ref="C597:C598"/>
    <mergeCell ref="D597:D598"/>
    <mergeCell ref="E597:E598"/>
    <mergeCell ref="F597:F598"/>
    <mergeCell ref="A595:A596"/>
    <mergeCell ref="B595:B596"/>
    <mergeCell ref="C595:C596"/>
    <mergeCell ref="D595:D596"/>
    <mergeCell ref="E595:E596"/>
    <mergeCell ref="F595:F596"/>
    <mergeCell ref="A593:A594"/>
    <mergeCell ref="B593:B594"/>
    <mergeCell ref="C593:C594"/>
    <mergeCell ref="D593:D594"/>
    <mergeCell ref="E593:E594"/>
    <mergeCell ref="F593:F594"/>
    <mergeCell ref="A591:A592"/>
    <mergeCell ref="B591:B592"/>
    <mergeCell ref="C591:C592"/>
    <mergeCell ref="D591:D592"/>
    <mergeCell ref="E591:E592"/>
    <mergeCell ref="F591:F592"/>
    <mergeCell ref="A589:A590"/>
    <mergeCell ref="B589:B590"/>
    <mergeCell ref="C589:C590"/>
    <mergeCell ref="D589:D590"/>
    <mergeCell ref="E589:E590"/>
    <mergeCell ref="F589:F590"/>
    <mergeCell ref="A587:A588"/>
    <mergeCell ref="B587:B588"/>
    <mergeCell ref="C587:C588"/>
    <mergeCell ref="D587:D588"/>
    <mergeCell ref="E587:E588"/>
    <mergeCell ref="F587:F588"/>
    <mergeCell ref="A585:A586"/>
    <mergeCell ref="B585:B586"/>
    <mergeCell ref="C585:C586"/>
    <mergeCell ref="D585:D586"/>
    <mergeCell ref="E585:E586"/>
    <mergeCell ref="F585:F586"/>
    <mergeCell ref="A583:A584"/>
    <mergeCell ref="B583:B584"/>
    <mergeCell ref="C583:C584"/>
    <mergeCell ref="D583:D584"/>
    <mergeCell ref="E583:E584"/>
    <mergeCell ref="F583:F584"/>
    <mergeCell ref="A581:A582"/>
    <mergeCell ref="B581:B582"/>
    <mergeCell ref="C581:C582"/>
    <mergeCell ref="D581:D582"/>
    <mergeCell ref="E581:E582"/>
    <mergeCell ref="F581:F582"/>
    <mergeCell ref="A579:A580"/>
    <mergeCell ref="B579:B580"/>
    <mergeCell ref="C579:C580"/>
    <mergeCell ref="D579:D580"/>
    <mergeCell ref="E579:E580"/>
    <mergeCell ref="F579:F580"/>
    <mergeCell ref="A577:A578"/>
    <mergeCell ref="B577:B578"/>
    <mergeCell ref="C577:C578"/>
    <mergeCell ref="D577:D578"/>
    <mergeCell ref="E577:E578"/>
    <mergeCell ref="F577:F578"/>
    <mergeCell ref="A575:A576"/>
    <mergeCell ref="B575:B576"/>
    <mergeCell ref="C575:C576"/>
    <mergeCell ref="D575:D576"/>
    <mergeCell ref="E575:E576"/>
    <mergeCell ref="F575:F576"/>
    <mergeCell ref="A573:A574"/>
    <mergeCell ref="B573:B574"/>
    <mergeCell ref="C573:C574"/>
    <mergeCell ref="D573:D574"/>
    <mergeCell ref="E573:E574"/>
    <mergeCell ref="F573:F574"/>
    <mergeCell ref="A571:A572"/>
    <mergeCell ref="B571:B572"/>
    <mergeCell ref="C571:C572"/>
    <mergeCell ref="D571:D572"/>
    <mergeCell ref="E571:E572"/>
    <mergeCell ref="F571:F572"/>
    <mergeCell ref="A569:A570"/>
    <mergeCell ref="B569:B570"/>
    <mergeCell ref="C569:C570"/>
    <mergeCell ref="D569:D570"/>
    <mergeCell ref="E569:E570"/>
    <mergeCell ref="F569:F570"/>
    <mergeCell ref="A567:A568"/>
    <mergeCell ref="B567:B568"/>
    <mergeCell ref="C567:C568"/>
    <mergeCell ref="D567:D568"/>
    <mergeCell ref="E567:E568"/>
    <mergeCell ref="F567:F568"/>
    <mergeCell ref="A565:A566"/>
    <mergeCell ref="B565:B566"/>
    <mergeCell ref="C565:C566"/>
    <mergeCell ref="D565:D566"/>
    <mergeCell ref="E565:E566"/>
    <mergeCell ref="F565:F566"/>
    <mergeCell ref="A563:A564"/>
    <mergeCell ref="B563:B564"/>
    <mergeCell ref="C563:C564"/>
    <mergeCell ref="D563:D564"/>
    <mergeCell ref="E563:E564"/>
    <mergeCell ref="F563:F564"/>
    <mergeCell ref="A552:F552"/>
    <mergeCell ref="A553:F553"/>
    <mergeCell ref="A555:F555"/>
    <mergeCell ref="A557:D558"/>
    <mergeCell ref="E558:E562"/>
    <mergeCell ref="F558:F562"/>
    <mergeCell ref="A559:D560"/>
    <mergeCell ref="A561:D562"/>
    <mergeCell ref="A548:A549"/>
    <mergeCell ref="B548:B549"/>
    <mergeCell ref="C548:C549"/>
    <mergeCell ref="D548:D549"/>
    <mergeCell ref="E548:E549"/>
    <mergeCell ref="F548:F549"/>
    <mergeCell ref="A546:A547"/>
    <mergeCell ref="B546:B547"/>
    <mergeCell ref="C546:C547"/>
    <mergeCell ref="D546:D547"/>
    <mergeCell ref="E546:E547"/>
    <mergeCell ref="F546:F547"/>
    <mergeCell ref="A544:A545"/>
    <mergeCell ref="B544:B545"/>
    <mergeCell ref="C544:C545"/>
    <mergeCell ref="D544:D545"/>
    <mergeCell ref="E544:E545"/>
    <mergeCell ref="F544:F545"/>
    <mergeCell ref="A542:A543"/>
    <mergeCell ref="B542:B543"/>
    <mergeCell ref="C542:C543"/>
    <mergeCell ref="D542:D543"/>
    <mergeCell ref="E542:E543"/>
    <mergeCell ref="F542:F543"/>
    <mergeCell ref="A540:A541"/>
    <mergeCell ref="B540:B541"/>
    <mergeCell ref="C540:C541"/>
    <mergeCell ref="D540:D541"/>
    <mergeCell ref="E540:E541"/>
    <mergeCell ref="F540:F541"/>
    <mergeCell ref="A538:A539"/>
    <mergeCell ref="B538:B539"/>
    <mergeCell ref="C538:C539"/>
    <mergeCell ref="D538:D539"/>
    <mergeCell ref="E538:E539"/>
    <mergeCell ref="F538:F539"/>
    <mergeCell ref="A536:A537"/>
    <mergeCell ref="B536:B537"/>
    <mergeCell ref="C536:C537"/>
    <mergeCell ref="D536:D537"/>
    <mergeCell ref="E536:E537"/>
    <mergeCell ref="F536:F537"/>
    <mergeCell ref="A534:A535"/>
    <mergeCell ref="B534:B535"/>
    <mergeCell ref="C534:C535"/>
    <mergeCell ref="D534:D535"/>
    <mergeCell ref="E534:E535"/>
    <mergeCell ref="F534:F535"/>
    <mergeCell ref="A532:A533"/>
    <mergeCell ref="B532:B533"/>
    <mergeCell ref="C532:C533"/>
    <mergeCell ref="D532:D533"/>
    <mergeCell ref="E532:E533"/>
    <mergeCell ref="F532:F533"/>
    <mergeCell ref="A530:A531"/>
    <mergeCell ref="B530:B531"/>
    <mergeCell ref="C530:C531"/>
    <mergeCell ref="D530:D531"/>
    <mergeCell ref="E530:E531"/>
    <mergeCell ref="F530:F531"/>
    <mergeCell ref="A528:A529"/>
    <mergeCell ref="B528:B529"/>
    <mergeCell ref="C528:C529"/>
    <mergeCell ref="D528:D529"/>
    <mergeCell ref="E528:E529"/>
    <mergeCell ref="F528:F529"/>
    <mergeCell ref="A526:A527"/>
    <mergeCell ref="B526:B527"/>
    <mergeCell ref="C526:C527"/>
    <mergeCell ref="D526:D527"/>
    <mergeCell ref="E526:E527"/>
    <mergeCell ref="F526:F527"/>
    <mergeCell ref="A524:A525"/>
    <mergeCell ref="B524:B525"/>
    <mergeCell ref="C524:C525"/>
    <mergeCell ref="D524:D525"/>
    <mergeCell ref="E524:E525"/>
    <mergeCell ref="F524:F525"/>
    <mergeCell ref="A522:A523"/>
    <mergeCell ref="B522:B523"/>
    <mergeCell ref="C522:C523"/>
    <mergeCell ref="D522:D523"/>
    <mergeCell ref="E522:E523"/>
    <mergeCell ref="F522:F523"/>
    <mergeCell ref="A520:A521"/>
    <mergeCell ref="B520:B521"/>
    <mergeCell ref="C520:C521"/>
    <mergeCell ref="D520:D521"/>
    <mergeCell ref="E520:E521"/>
    <mergeCell ref="F520:F521"/>
    <mergeCell ref="A518:A519"/>
    <mergeCell ref="B518:B519"/>
    <mergeCell ref="C518:C519"/>
    <mergeCell ref="D518:D519"/>
    <mergeCell ref="E518:E519"/>
    <mergeCell ref="F518:F519"/>
    <mergeCell ref="A516:A517"/>
    <mergeCell ref="B516:B517"/>
    <mergeCell ref="C516:C517"/>
    <mergeCell ref="D516:D517"/>
    <mergeCell ref="E516:E517"/>
    <mergeCell ref="F516:F517"/>
    <mergeCell ref="A514:A515"/>
    <mergeCell ref="B514:B515"/>
    <mergeCell ref="C514:C515"/>
    <mergeCell ref="D514:D515"/>
    <mergeCell ref="E514:E515"/>
    <mergeCell ref="F514:F515"/>
    <mergeCell ref="A512:A513"/>
    <mergeCell ref="B512:B513"/>
    <mergeCell ref="C512:C513"/>
    <mergeCell ref="D512:D513"/>
    <mergeCell ref="E512:E513"/>
    <mergeCell ref="F512:F513"/>
    <mergeCell ref="A510:A511"/>
    <mergeCell ref="B510:B511"/>
    <mergeCell ref="C510:C511"/>
    <mergeCell ref="D510:D511"/>
    <mergeCell ref="E510:E511"/>
    <mergeCell ref="F510:F511"/>
    <mergeCell ref="A508:A509"/>
    <mergeCell ref="B508:B509"/>
    <mergeCell ref="C508:C509"/>
    <mergeCell ref="D508:D509"/>
    <mergeCell ref="E508:E509"/>
    <mergeCell ref="F508:F509"/>
    <mergeCell ref="A497:F497"/>
    <mergeCell ref="A498:F498"/>
    <mergeCell ref="A500:F500"/>
    <mergeCell ref="A502:D503"/>
    <mergeCell ref="E503:E507"/>
    <mergeCell ref="F503:F507"/>
    <mergeCell ref="A504:D505"/>
    <mergeCell ref="A506:D507"/>
    <mergeCell ref="A493:A494"/>
    <mergeCell ref="B493:B494"/>
    <mergeCell ref="C493:C494"/>
    <mergeCell ref="D493:D494"/>
    <mergeCell ref="E493:E494"/>
    <mergeCell ref="F493:F494"/>
    <mergeCell ref="A491:A492"/>
    <mergeCell ref="B491:B492"/>
    <mergeCell ref="C491:C492"/>
    <mergeCell ref="D491:D492"/>
    <mergeCell ref="E491:E492"/>
    <mergeCell ref="F491:F492"/>
    <mergeCell ref="A489:A490"/>
    <mergeCell ref="B489:B490"/>
    <mergeCell ref="C489:C490"/>
    <mergeCell ref="D489:D490"/>
    <mergeCell ref="E489:E490"/>
    <mergeCell ref="F489:F490"/>
    <mergeCell ref="A487:A488"/>
    <mergeCell ref="B487:B488"/>
    <mergeCell ref="C487:C488"/>
    <mergeCell ref="D487:D488"/>
    <mergeCell ref="E487:E488"/>
    <mergeCell ref="F487:F488"/>
    <mergeCell ref="A485:A486"/>
    <mergeCell ref="B485:B486"/>
    <mergeCell ref="C485:C486"/>
    <mergeCell ref="D485:D486"/>
    <mergeCell ref="E485:E486"/>
    <mergeCell ref="F485:F486"/>
    <mergeCell ref="A483:A484"/>
    <mergeCell ref="B483:B484"/>
    <mergeCell ref="C483:C484"/>
    <mergeCell ref="D483:D484"/>
    <mergeCell ref="E483:E484"/>
    <mergeCell ref="F483:F484"/>
    <mergeCell ref="A481:A482"/>
    <mergeCell ref="B481:B482"/>
    <mergeCell ref="C481:C482"/>
    <mergeCell ref="D481:D482"/>
    <mergeCell ref="E481:E482"/>
    <mergeCell ref="F481:F482"/>
    <mergeCell ref="A479:A480"/>
    <mergeCell ref="B479:B480"/>
    <mergeCell ref="C479:C480"/>
    <mergeCell ref="D479:D480"/>
    <mergeCell ref="E479:E480"/>
    <mergeCell ref="F479:F480"/>
    <mergeCell ref="A477:A478"/>
    <mergeCell ref="B477:B478"/>
    <mergeCell ref="C477:C478"/>
    <mergeCell ref="D477:D478"/>
    <mergeCell ref="E477:E478"/>
    <mergeCell ref="F477:F478"/>
    <mergeCell ref="A475:A476"/>
    <mergeCell ref="B475:B476"/>
    <mergeCell ref="C475:C476"/>
    <mergeCell ref="D475:D476"/>
    <mergeCell ref="E475:E476"/>
    <mergeCell ref="F475:F476"/>
    <mergeCell ref="A473:A474"/>
    <mergeCell ref="B473:B474"/>
    <mergeCell ref="C473:C474"/>
    <mergeCell ref="D473:D474"/>
    <mergeCell ref="E473:E474"/>
    <mergeCell ref="F473:F474"/>
    <mergeCell ref="A471:A472"/>
    <mergeCell ref="B471:B472"/>
    <mergeCell ref="C471:C472"/>
    <mergeCell ref="D471:D472"/>
    <mergeCell ref="E471:E472"/>
    <mergeCell ref="F471:F472"/>
    <mergeCell ref="A469:A470"/>
    <mergeCell ref="B469:B470"/>
    <mergeCell ref="C469:C470"/>
    <mergeCell ref="D469:D470"/>
    <mergeCell ref="E469:E470"/>
    <mergeCell ref="F469:F470"/>
    <mergeCell ref="A467:A468"/>
    <mergeCell ref="B467:B468"/>
    <mergeCell ref="C467:C468"/>
    <mergeCell ref="D467:D468"/>
    <mergeCell ref="E467:E468"/>
    <mergeCell ref="F467:F468"/>
    <mergeCell ref="A465:A466"/>
    <mergeCell ref="B465:B466"/>
    <mergeCell ref="C465:C466"/>
    <mergeCell ref="D465:D466"/>
    <mergeCell ref="E465:E466"/>
    <mergeCell ref="F465:F466"/>
    <mergeCell ref="A463:A464"/>
    <mergeCell ref="B463:B464"/>
    <mergeCell ref="C463:C464"/>
    <mergeCell ref="D463:D464"/>
    <mergeCell ref="E463:E464"/>
    <mergeCell ref="F463:F464"/>
    <mergeCell ref="A461:A462"/>
    <mergeCell ref="B461:B462"/>
    <mergeCell ref="C461:C462"/>
    <mergeCell ref="D461:D462"/>
    <mergeCell ref="E461:E462"/>
    <mergeCell ref="F461:F462"/>
    <mergeCell ref="A459:A460"/>
    <mergeCell ref="B459:B460"/>
    <mergeCell ref="C459:C460"/>
    <mergeCell ref="D459:D460"/>
    <mergeCell ref="E459:E460"/>
    <mergeCell ref="F459:F460"/>
    <mergeCell ref="A457:A458"/>
    <mergeCell ref="B457:B458"/>
    <mergeCell ref="C457:C458"/>
    <mergeCell ref="D457:D458"/>
    <mergeCell ref="E457:E458"/>
    <mergeCell ref="F457:F458"/>
    <mergeCell ref="A455:A456"/>
    <mergeCell ref="B455:B456"/>
    <mergeCell ref="C455:C456"/>
    <mergeCell ref="D455:D456"/>
    <mergeCell ref="E455:E456"/>
    <mergeCell ref="F455:F456"/>
    <mergeCell ref="A453:A454"/>
    <mergeCell ref="B453:B454"/>
    <mergeCell ref="C453:C454"/>
    <mergeCell ref="D453:D454"/>
    <mergeCell ref="E453:E454"/>
    <mergeCell ref="F453:F454"/>
    <mergeCell ref="A442:F442"/>
    <mergeCell ref="A443:F443"/>
    <mergeCell ref="A445:F445"/>
    <mergeCell ref="A447:D448"/>
    <mergeCell ref="E448:E452"/>
    <mergeCell ref="F448:F452"/>
    <mergeCell ref="A449:D450"/>
    <mergeCell ref="A451:D452"/>
    <mergeCell ref="A438:A439"/>
    <mergeCell ref="B438:B439"/>
    <mergeCell ref="C438:C439"/>
    <mergeCell ref="D438:D439"/>
    <mergeCell ref="E438:E439"/>
    <mergeCell ref="F438:F439"/>
    <mergeCell ref="A436:A437"/>
    <mergeCell ref="B436:B437"/>
    <mergeCell ref="C436:C437"/>
    <mergeCell ref="D436:D437"/>
    <mergeCell ref="E436:E437"/>
    <mergeCell ref="F436:F437"/>
    <mergeCell ref="A434:A435"/>
    <mergeCell ref="B434:B435"/>
    <mergeCell ref="C434:C435"/>
    <mergeCell ref="D434:D435"/>
    <mergeCell ref="E434:E435"/>
    <mergeCell ref="F434:F435"/>
    <mergeCell ref="A432:A433"/>
    <mergeCell ref="B432:B433"/>
    <mergeCell ref="C432:C433"/>
    <mergeCell ref="D432:D433"/>
    <mergeCell ref="E432:E433"/>
    <mergeCell ref="F432:F433"/>
    <mergeCell ref="A430:A431"/>
    <mergeCell ref="B430:B431"/>
    <mergeCell ref="C430:C431"/>
    <mergeCell ref="D430:D431"/>
    <mergeCell ref="E430:E431"/>
    <mergeCell ref="F430:F431"/>
    <mergeCell ref="A428:A429"/>
    <mergeCell ref="B428:B429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A424:A425"/>
    <mergeCell ref="B424:B425"/>
    <mergeCell ref="C424:C425"/>
    <mergeCell ref="D424:D425"/>
    <mergeCell ref="E424:E425"/>
    <mergeCell ref="F424:F425"/>
    <mergeCell ref="A422:A423"/>
    <mergeCell ref="B422:B423"/>
    <mergeCell ref="C422:C423"/>
    <mergeCell ref="D422:D423"/>
    <mergeCell ref="E422:E423"/>
    <mergeCell ref="F422:F423"/>
    <mergeCell ref="A420:A421"/>
    <mergeCell ref="B420:B421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A416:A417"/>
    <mergeCell ref="B416:B417"/>
    <mergeCell ref="C416:C417"/>
    <mergeCell ref="D416:D417"/>
    <mergeCell ref="E416:E417"/>
    <mergeCell ref="F416:F417"/>
    <mergeCell ref="A414:A415"/>
    <mergeCell ref="B414:B415"/>
    <mergeCell ref="C414:C415"/>
    <mergeCell ref="D414:D415"/>
    <mergeCell ref="E414:E415"/>
    <mergeCell ref="F414:F415"/>
    <mergeCell ref="A412:A413"/>
    <mergeCell ref="B412:B413"/>
    <mergeCell ref="C412:C413"/>
    <mergeCell ref="D412:D413"/>
    <mergeCell ref="E412:E413"/>
    <mergeCell ref="F412:F413"/>
    <mergeCell ref="A410:A411"/>
    <mergeCell ref="B410:B411"/>
    <mergeCell ref="C410:C411"/>
    <mergeCell ref="D410:D411"/>
    <mergeCell ref="E410:E411"/>
    <mergeCell ref="F410:F411"/>
    <mergeCell ref="A408:A409"/>
    <mergeCell ref="B408:B409"/>
    <mergeCell ref="C408:C409"/>
    <mergeCell ref="D408:D409"/>
    <mergeCell ref="E408:E409"/>
    <mergeCell ref="F408:F409"/>
    <mergeCell ref="A406:A407"/>
    <mergeCell ref="B406:B407"/>
    <mergeCell ref="C406:C407"/>
    <mergeCell ref="D406:D407"/>
    <mergeCell ref="E406:E407"/>
    <mergeCell ref="F406:F407"/>
    <mergeCell ref="A404:A405"/>
    <mergeCell ref="B404:B405"/>
    <mergeCell ref="C404:C405"/>
    <mergeCell ref="D404:D405"/>
    <mergeCell ref="E404:E405"/>
    <mergeCell ref="F404:F405"/>
    <mergeCell ref="A402:A403"/>
    <mergeCell ref="B402:B403"/>
    <mergeCell ref="C402:C403"/>
    <mergeCell ref="D402:D403"/>
    <mergeCell ref="E402:E403"/>
    <mergeCell ref="F402:F403"/>
    <mergeCell ref="A400:A401"/>
    <mergeCell ref="B400:B401"/>
    <mergeCell ref="C400:C401"/>
    <mergeCell ref="D400:D401"/>
    <mergeCell ref="E400:E401"/>
    <mergeCell ref="F400:F401"/>
    <mergeCell ref="A398:A399"/>
    <mergeCell ref="B398:B399"/>
    <mergeCell ref="C398:C399"/>
    <mergeCell ref="D398:D399"/>
    <mergeCell ref="E398:E399"/>
    <mergeCell ref="F398:F399"/>
    <mergeCell ref="A387:F387"/>
    <mergeCell ref="A388:F388"/>
    <mergeCell ref="A390:F390"/>
    <mergeCell ref="A392:D393"/>
    <mergeCell ref="E393:E397"/>
    <mergeCell ref="F393:F397"/>
    <mergeCell ref="A394:D395"/>
    <mergeCell ref="A396:D397"/>
    <mergeCell ref="A383:A384"/>
    <mergeCell ref="B383:B384"/>
    <mergeCell ref="C383:C384"/>
    <mergeCell ref="D383:D384"/>
    <mergeCell ref="E383:E384"/>
    <mergeCell ref="F383:F384"/>
    <mergeCell ref="A381:A382"/>
    <mergeCell ref="B381:B382"/>
    <mergeCell ref="C381:C382"/>
    <mergeCell ref="D381:D382"/>
    <mergeCell ref="E381:E382"/>
    <mergeCell ref="F381:F382"/>
    <mergeCell ref="A379:A380"/>
    <mergeCell ref="B379:B380"/>
    <mergeCell ref="C379:C380"/>
    <mergeCell ref="D379:D380"/>
    <mergeCell ref="E379:E380"/>
    <mergeCell ref="F379:F380"/>
    <mergeCell ref="A377:A378"/>
    <mergeCell ref="B377:B378"/>
    <mergeCell ref="C377:C378"/>
    <mergeCell ref="D377:D378"/>
    <mergeCell ref="E377:E378"/>
    <mergeCell ref="F377:F378"/>
    <mergeCell ref="A375:A376"/>
    <mergeCell ref="B375:B376"/>
    <mergeCell ref="C375:C376"/>
    <mergeCell ref="D375:D376"/>
    <mergeCell ref="E375:E376"/>
    <mergeCell ref="F375:F376"/>
    <mergeCell ref="A373:A374"/>
    <mergeCell ref="B373:B374"/>
    <mergeCell ref="C373:C374"/>
    <mergeCell ref="D373:D374"/>
    <mergeCell ref="E373:E374"/>
    <mergeCell ref="F373:F374"/>
    <mergeCell ref="A371:A372"/>
    <mergeCell ref="B371:B372"/>
    <mergeCell ref="C371:C372"/>
    <mergeCell ref="D371:D372"/>
    <mergeCell ref="E371:E372"/>
    <mergeCell ref="F371:F372"/>
    <mergeCell ref="A369:A370"/>
    <mergeCell ref="B369:B370"/>
    <mergeCell ref="C369:C370"/>
    <mergeCell ref="D369:D370"/>
    <mergeCell ref="E369:E370"/>
    <mergeCell ref="F369:F370"/>
    <mergeCell ref="A367:A368"/>
    <mergeCell ref="B367:B368"/>
    <mergeCell ref="C367:C368"/>
    <mergeCell ref="D367:D368"/>
    <mergeCell ref="E367:E368"/>
    <mergeCell ref="F367:F368"/>
    <mergeCell ref="A365:A366"/>
    <mergeCell ref="B365:B366"/>
    <mergeCell ref="C365:C366"/>
    <mergeCell ref="D365:D366"/>
    <mergeCell ref="E365:E366"/>
    <mergeCell ref="F365:F366"/>
    <mergeCell ref="A363:A364"/>
    <mergeCell ref="B363:B364"/>
    <mergeCell ref="C363:C364"/>
    <mergeCell ref="D363:D364"/>
    <mergeCell ref="E363:E364"/>
    <mergeCell ref="F363:F364"/>
    <mergeCell ref="A361:A362"/>
    <mergeCell ref="B361:B362"/>
    <mergeCell ref="C361:C362"/>
    <mergeCell ref="D361:D362"/>
    <mergeCell ref="E361:E362"/>
    <mergeCell ref="F361:F362"/>
    <mergeCell ref="A359:A360"/>
    <mergeCell ref="B359:B360"/>
    <mergeCell ref="C359:C360"/>
    <mergeCell ref="D359:D360"/>
    <mergeCell ref="E359:E360"/>
    <mergeCell ref="F359:F360"/>
    <mergeCell ref="A357:A358"/>
    <mergeCell ref="B357:B358"/>
    <mergeCell ref="C357:C358"/>
    <mergeCell ref="D357:D358"/>
    <mergeCell ref="E357:E358"/>
    <mergeCell ref="F357:F358"/>
    <mergeCell ref="A355:A356"/>
    <mergeCell ref="B355:B356"/>
    <mergeCell ref="C355:C356"/>
    <mergeCell ref="D355:D356"/>
    <mergeCell ref="E355:E356"/>
    <mergeCell ref="F355:F356"/>
    <mergeCell ref="A353:A354"/>
    <mergeCell ref="B353:B354"/>
    <mergeCell ref="C353:C354"/>
    <mergeCell ref="D353:D354"/>
    <mergeCell ref="E353:E354"/>
    <mergeCell ref="F353:F354"/>
    <mergeCell ref="A351:A352"/>
    <mergeCell ref="B351:B352"/>
    <mergeCell ref="C351:C352"/>
    <mergeCell ref="D351:D352"/>
    <mergeCell ref="E351:E352"/>
    <mergeCell ref="F351:F352"/>
    <mergeCell ref="A349:A350"/>
    <mergeCell ref="B349:B350"/>
    <mergeCell ref="C349:C350"/>
    <mergeCell ref="D349:D350"/>
    <mergeCell ref="E349:E350"/>
    <mergeCell ref="F349:F350"/>
    <mergeCell ref="A347:A348"/>
    <mergeCell ref="B347:B348"/>
    <mergeCell ref="C347:C348"/>
    <mergeCell ref="D347:D348"/>
    <mergeCell ref="E347:E348"/>
    <mergeCell ref="F347:F348"/>
    <mergeCell ref="A345:A346"/>
    <mergeCell ref="B345:B346"/>
    <mergeCell ref="C345:C346"/>
    <mergeCell ref="D345:D346"/>
    <mergeCell ref="E345:E346"/>
    <mergeCell ref="F345:F346"/>
    <mergeCell ref="A343:A344"/>
    <mergeCell ref="B343:B344"/>
    <mergeCell ref="C343:C344"/>
    <mergeCell ref="D343:D344"/>
    <mergeCell ref="E343:E344"/>
    <mergeCell ref="F343:F344"/>
    <mergeCell ref="A332:F332"/>
    <mergeCell ref="A333:F333"/>
    <mergeCell ref="A335:F335"/>
    <mergeCell ref="A337:D338"/>
    <mergeCell ref="E338:E342"/>
    <mergeCell ref="F338:F342"/>
    <mergeCell ref="A339:D340"/>
    <mergeCell ref="A341:D342"/>
    <mergeCell ref="A328:A329"/>
    <mergeCell ref="B328:B329"/>
    <mergeCell ref="C328:C329"/>
    <mergeCell ref="D328:D329"/>
    <mergeCell ref="E328:E329"/>
    <mergeCell ref="F328:F329"/>
    <mergeCell ref="A326:A327"/>
    <mergeCell ref="B326:B327"/>
    <mergeCell ref="C326:C327"/>
    <mergeCell ref="D326:D327"/>
    <mergeCell ref="E326:E327"/>
    <mergeCell ref="F326:F327"/>
    <mergeCell ref="A324:A325"/>
    <mergeCell ref="B324:B325"/>
    <mergeCell ref="C324:C325"/>
    <mergeCell ref="D324:D325"/>
    <mergeCell ref="E324:E325"/>
    <mergeCell ref="F324:F325"/>
    <mergeCell ref="A322:A323"/>
    <mergeCell ref="B322:B323"/>
    <mergeCell ref="C322:C323"/>
    <mergeCell ref="D322:D323"/>
    <mergeCell ref="E322:E323"/>
    <mergeCell ref="F322:F323"/>
    <mergeCell ref="A320:A321"/>
    <mergeCell ref="B320:B321"/>
    <mergeCell ref="C320:C321"/>
    <mergeCell ref="D320:D321"/>
    <mergeCell ref="E320:E321"/>
    <mergeCell ref="F320:F321"/>
    <mergeCell ref="A318:A319"/>
    <mergeCell ref="B318:B319"/>
    <mergeCell ref="C318:C319"/>
    <mergeCell ref="D318:D319"/>
    <mergeCell ref="E318:E319"/>
    <mergeCell ref="F318:F319"/>
    <mergeCell ref="A316:A317"/>
    <mergeCell ref="B316:B317"/>
    <mergeCell ref="C316:C317"/>
    <mergeCell ref="D316:D317"/>
    <mergeCell ref="E316:E317"/>
    <mergeCell ref="F316:F317"/>
    <mergeCell ref="A314:A315"/>
    <mergeCell ref="B314:B315"/>
    <mergeCell ref="C314:C315"/>
    <mergeCell ref="D314:D315"/>
    <mergeCell ref="E314:E315"/>
    <mergeCell ref="F314:F315"/>
    <mergeCell ref="A312:A313"/>
    <mergeCell ref="B312:B313"/>
    <mergeCell ref="C312:C313"/>
    <mergeCell ref="D312:D313"/>
    <mergeCell ref="E312:E313"/>
    <mergeCell ref="F312:F313"/>
    <mergeCell ref="A310:A311"/>
    <mergeCell ref="B310:B311"/>
    <mergeCell ref="C310:C311"/>
    <mergeCell ref="D310:D311"/>
    <mergeCell ref="E310:E311"/>
    <mergeCell ref="F310:F311"/>
    <mergeCell ref="A308:A309"/>
    <mergeCell ref="B308:B309"/>
    <mergeCell ref="C308:C309"/>
    <mergeCell ref="D308:D309"/>
    <mergeCell ref="E308:E309"/>
    <mergeCell ref="F308:F309"/>
    <mergeCell ref="A306:A307"/>
    <mergeCell ref="B306:B307"/>
    <mergeCell ref="C306:C307"/>
    <mergeCell ref="D306:D307"/>
    <mergeCell ref="E306:E307"/>
    <mergeCell ref="F306:F307"/>
    <mergeCell ref="A304:A305"/>
    <mergeCell ref="B304:B305"/>
    <mergeCell ref="C304:C305"/>
    <mergeCell ref="D304:D305"/>
    <mergeCell ref="E304:E305"/>
    <mergeCell ref="F304:F305"/>
    <mergeCell ref="A302:A303"/>
    <mergeCell ref="B302:B303"/>
    <mergeCell ref="C302:C303"/>
    <mergeCell ref="D302:D303"/>
    <mergeCell ref="E302:E303"/>
    <mergeCell ref="F302:F303"/>
    <mergeCell ref="A300:A301"/>
    <mergeCell ref="B300:B301"/>
    <mergeCell ref="C300:C301"/>
    <mergeCell ref="D300:D301"/>
    <mergeCell ref="E300:E301"/>
    <mergeCell ref="F300:F301"/>
    <mergeCell ref="A298:A299"/>
    <mergeCell ref="B298:B299"/>
    <mergeCell ref="C298:C299"/>
    <mergeCell ref="D298:D299"/>
    <mergeCell ref="E298:E299"/>
    <mergeCell ref="F298:F299"/>
    <mergeCell ref="A296:A297"/>
    <mergeCell ref="B296:B297"/>
    <mergeCell ref="C296:C297"/>
    <mergeCell ref="D296:D297"/>
    <mergeCell ref="E296:E297"/>
    <mergeCell ref="F296:F297"/>
    <mergeCell ref="A294:A295"/>
    <mergeCell ref="B294:B295"/>
    <mergeCell ref="C294:C295"/>
    <mergeCell ref="D294:D295"/>
    <mergeCell ref="E294:E295"/>
    <mergeCell ref="F294:F295"/>
    <mergeCell ref="A292:A293"/>
    <mergeCell ref="B292:B293"/>
    <mergeCell ref="C292:C293"/>
    <mergeCell ref="D292:D293"/>
    <mergeCell ref="E292:E293"/>
    <mergeCell ref="F292:F293"/>
    <mergeCell ref="A290:A291"/>
    <mergeCell ref="B290:B291"/>
    <mergeCell ref="C290:C291"/>
    <mergeCell ref="D290:D291"/>
    <mergeCell ref="E290:E291"/>
    <mergeCell ref="F290:F291"/>
    <mergeCell ref="A288:A289"/>
    <mergeCell ref="B288:B289"/>
    <mergeCell ref="C288:C289"/>
    <mergeCell ref="D288:D289"/>
    <mergeCell ref="E288:E289"/>
    <mergeCell ref="F288:F289"/>
    <mergeCell ref="A277:F277"/>
    <mergeCell ref="A278:F278"/>
    <mergeCell ref="A280:F280"/>
    <mergeCell ref="A282:D283"/>
    <mergeCell ref="E283:E287"/>
    <mergeCell ref="F283:F287"/>
    <mergeCell ref="A284:D285"/>
    <mergeCell ref="A286:D287"/>
    <mergeCell ref="A273:A274"/>
    <mergeCell ref="B273:B274"/>
    <mergeCell ref="C273:C274"/>
    <mergeCell ref="D273:D274"/>
    <mergeCell ref="E273:E274"/>
    <mergeCell ref="F273:F274"/>
    <mergeCell ref="A271:A272"/>
    <mergeCell ref="B271:B272"/>
    <mergeCell ref="C271:C272"/>
    <mergeCell ref="D271:D272"/>
    <mergeCell ref="E271:E272"/>
    <mergeCell ref="F271:F272"/>
    <mergeCell ref="A269:A270"/>
    <mergeCell ref="B269:B270"/>
    <mergeCell ref="C269:C270"/>
    <mergeCell ref="D269:D270"/>
    <mergeCell ref="E269:E270"/>
    <mergeCell ref="F269:F270"/>
    <mergeCell ref="A267:A268"/>
    <mergeCell ref="B267:B268"/>
    <mergeCell ref="C267:C268"/>
    <mergeCell ref="D267:D268"/>
    <mergeCell ref="E267:E268"/>
    <mergeCell ref="F267:F268"/>
    <mergeCell ref="A265:A266"/>
    <mergeCell ref="B265:B266"/>
    <mergeCell ref="C265:C266"/>
    <mergeCell ref="D265:D266"/>
    <mergeCell ref="E265:E266"/>
    <mergeCell ref="F265:F266"/>
    <mergeCell ref="A263:A264"/>
    <mergeCell ref="B263:B264"/>
    <mergeCell ref="C263:C264"/>
    <mergeCell ref="D263:D264"/>
    <mergeCell ref="E263:E264"/>
    <mergeCell ref="F263:F264"/>
    <mergeCell ref="A261:A262"/>
    <mergeCell ref="B261:B262"/>
    <mergeCell ref="C261:C262"/>
    <mergeCell ref="D261:D262"/>
    <mergeCell ref="E261:E262"/>
    <mergeCell ref="F261:F262"/>
    <mergeCell ref="A259:A260"/>
    <mergeCell ref="B259:B260"/>
    <mergeCell ref="C259:C260"/>
    <mergeCell ref="D259:D260"/>
    <mergeCell ref="E259:E260"/>
    <mergeCell ref="F259:F260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C255:C256"/>
    <mergeCell ref="D255:D256"/>
    <mergeCell ref="E255:E256"/>
    <mergeCell ref="F255:F256"/>
    <mergeCell ref="A253:A254"/>
    <mergeCell ref="B253:B254"/>
    <mergeCell ref="C253:C254"/>
    <mergeCell ref="D253:D254"/>
    <mergeCell ref="E253:E254"/>
    <mergeCell ref="F253:F254"/>
    <mergeCell ref="A251:A252"/>
    <mergeCell ref="B251:B252"/>
    <mergeCell ref="C251:C252"/>
    <mergeCell ref="D251:D252"/>
    <mergeCell ref="E251:E252"/>
    <mergeCell ref="F251:F252"/>
    <mergeCell ref="A249:A250"/>
    <mergeCell ref="B249:B250"/>
    <mergeCell ref="C249:C250"/>
    <mergeCell ref="D249:D250"/>
    <mergeCell ref="E249:E250"/>
    <mergeCell ref="F249:F250"/>
    <mergeCell ref="A247:A248"/>
    <mergeCell ref="B247:B248"/>
    <mergeCell ref="C247:C248"/>
    <mergeCell ref="D247:D248"/>
    <mergeCell ref="E247:E248"/>
    <mergeCell ref="F247:F248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43:F244"/>
    <mergeCell ref="A241:A242"/>
    <mergeCell ref="B241:B242"/>
    <mergeCell ref="C241:C242"/>
    <mergeCell ref="D241:D242"/>
    <mergeCell ref="E241:E242"/>
    <mergeCell ref="F241:F242"/>
    <mergeCell ref="A239:A240"/>
    <mergeCell ref="B239:B240"/>
    <mergeCell ref="C239:C240"/>
    <mergeCell ref="D239:D240"/>
    <mergeCell ref="E239:E240"/>
    <mergeCell ref="F239:F240"/>
    <mergeCell ref="A237:A238"/>
    <mergeCell ref="B237:B238"/>
    <mergeCell ref="C237:C238"/>
    <mergeCell ref="D237:D238"/>
    <mergeCell ref="E237:E238"/>
    <mergeCell ref="F237:F238"/>
    <mergeCell ref="A235:A236"/>
    <mergeCell ref="B235:B236"/>
    <mergeCell ref="C235:C236"/>
    <mergeCell ref="D235:D236"/>
    <mergeCell ref="E235:E236"/>
    <mergeCell ref="F235:F236"/>
    <mergeCell ref="A233:A234"/>
    <mergeCell ref="B233:B234"/>
    <mergeCell ref="C233:C234"/>
    <mergeCell ref="D233:D234"/>
    <mergeCell ref="E233:E234"/>
    <mergeCell ref="F233:F234"/>
    <mergeCell ref="A222:F222"/>
    <mergeCell ref="A223:F223"/>
    <mergeCell ref="A225:F225"/>
    <mergeCell ref="A227:D228"/>
    <mergeCell ref="E228:E232"/>
    <mergeCell ref="F228:F232"/>
    <mergeCell ref="A229:D230"/>
    <mergeCell ref="A231:D232"/>
    <mergeCell ref="A218:A219"/>
    <mergeCell ref="B218:B219"/>
    <mergeCell ref="C218:C219"/>
    <mergeCell ref="D218:D219"/>
    <mergeCell ref="E218:E219"/>
    <mergeCell ref="F218:F219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A212:A213"/>
    <mergeCell ref="B212:B213"/>
    <mergeCell ref="C212:C213"/>
    <mergeCell ref="D212:D213"/>
    <mergeCell ref="E212:E213"/>
    <mergeCell ref="F212:F213"/>
    <mergeCell ref="A210:A211"/>
    <mergeCell ref="B210:B211"/>
    <mergeCell ref="C210:C211"/>
    <mergeCell ref="D210:D211"/>
    <mergeCell ref="E210:E211"/>
    <mergeCell ref="F210:F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A204:A205"/>
    <mergeCell ref="B204:B205"/>
    <mergeCell ref="C204:C205"/>
    <mergeCell ref="D204:D205"/>
    <mergeCell ref="E204:E205"/>
    <mergeCell ref="F204:F205"/>
    <mergeCell ref="A202:A203"/>
    <mergeCell ref="B202:B203"/>
    <mergeCell ref="C202:C203"/>
    <mergeCell ref="D202:D203"/>
    <mergeCell ref="E202:E203"/>
    <mergeCell ref="F202:F203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4:F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A188:A189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6:F187"/>
    <mergeCell ref="A184:A185"/>
    <mergeCell ref="B184:B185"/>
    <mergeCell ref="C184:C185"/>
    <mergeCell ref="D184:D185"/>
    <mergeCell ref="E184:E185"/>
    <mergeCell ref="F184:F185"/>
    <mergeCell ref="A182:A183"/>
    <mergeCell ref="B182:B183"/>
    <mergeCell ref="C182:C183"/>
    <mergeCell ref="D182:D183"/>
    <mergeCell ref="E182:E183"/>
    <mergeCell ref="F182:F183"/>
    <mergeCell ref="A180:A181"/>
    <mergeCell ref="B180:B181"/>
    <mergeCell ref="C180:C181"/>
    <mergeCell ref="D180:D181"/>
    <mergeCell ref="E180:E181"/>
    <mergeCell ref="F180:F181"/>
    <mergeCell ref="A178:A179"/>
    <mergeCell ref="B178:B179"/>
    <mergeCell ref="C178:C179"/>
    <mergeCell ref="D178:D179"/>
    <mergeCell ref="E178:E179"/>
    <mergeCell ref="F178:F179"/>
    <mergeCell ref="A167:F167"/>
    <mergeCell ref="A168:F168"/>
    <mergeCell ref="A170:F170"/>
    <mergeCell ref="A172:D173"/>
    <mergeCell ref="E173:E177"/>
    <mergeCell ref="F173:F177"/>
    <mergeCell ref="A174:D175"/>
    <mergeCell ref="A176:D177"/>
    <mergeCell ref="A163:A164"/>
    <mergeCell ref="B163:B164"/>
    <mergeCell ref="C163:C164"/>
    <mergeCell ref="D163:D164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9:E160"/>
    <mergeCell ref="F159:F160"/>
    <mergeCell ref="A157:A158"/>
    <mergeCell ref="B157:B158"/>
    <mergeCell ref="C157:C158"/>
    <mergeCell ref="D157:D158"/>
    <mergeCell ref="E157:E158"/>
    <mergeCell ref="F157:F158"/>
    <mergeCell ref="A155:A156"/>
    <mergeCell ref="B155:B156"/>
    <mergeCell ref="C155:C156"/>
    <mergeCell ref="D155:D156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A151:A152"/>
    <mergeCell ref="B151:B152"/>
    <mergeCell ref="C151:C152"/>
    <mergeCell ref="D151:D152"/>
    <mergeCell ref="E151:E152"/>
    <mergeCell ref="F151:F152"/>
    <mergeCell ref="A149:A150"/>
    <mergeCell ref="B149:B150"/>
    <mergeCell ref="C149:C150"/>
    <mergeCell ref="D149:D150"/>
    <mergeCell ref="E149:E150"/>
    <mergeCell ref="F149:F150"/>
    <mergeCell ref="A147:A148"/>
    <mergeCell ref="B147:B148"/>
    <mergeCell ref="C147:C148"/>
    <mergeCell ref="D147:D148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A143:A144"/>
    <mergeCell ref="B143:B144"/>
    <mergeCell ref="C143:C144"/>
    <mergeCell ref="D143:D144"/>
    <mergeCell ref="E143:E144"/>
    <mergeCell ref="F143:F144"/>
    <mergeCell ref="A141:A142"/>
    <mergeCell ref="B141:B142"/>
    <mergeCell ref="C141:C142"/>
    <mergeCell ref="D141:D142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A135:A136"/>
    <mergeCell ref="B135:B136"/>
    <mergeCell ref="C135:C136"/>
    <mergeCell ref="D135:D136"/>
    <mergeCell ref="E135:E136"/>
    <mergeCell ref="F135:F136"/>
    <mergeCell ref="A133:A134"/>
    <mergeCell ref="B133:B134"/>
    <mergeCell ref="C133:C134"/>
    <mergeCell ref="D133:D134"/>
    <mergeCell ref="E133:E134"/>
    <mergeCell ref="F133:F134"/>
    <mergeCell ref="A131:A132"/>
    <mergeCell ref="B131:B132"/>
    <mergeCell ref="C131:C132"/>
    <mergeCell ref="D131:D132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A112:F112"/>
    <mergeCell ref="A113:F113"/>
    <mergeCell ref="A115:F115"/>
    <mergeCell ref="A117:D118"/>
    <mergeCell ref="E118:E122"/>
    <mergeCell ref="F118:F122"/>
    <mergeCell ref="A119:D120"/>
    <mergeCell ref="A121:D122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57:F57"/>
    <mergeCell ref="A58:F58"/>
    <mergeCell ref="A60:F60"/>
    <mergeCell ref="A62:D63"/>
    <mergeCell ref="E63:E67"/>
    <mergeCell ref="F63:F67"/>
    <mergeCell ref="A64:D65"/>
    <mergeCell ref="A66:D67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2:F2"/>
    <mergeCell ref="A3:F3"/>
    <mergeCell ref="A5:F5"/>
    <mergeCell ref="A7:D8"/>
    <mergeCell ref="E8:E12"/>
    <mergeCell ref="F8:F12"/>
    <mergeCell ref="A9:D10"/>
    <mergeCell ref="A11:D12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</mergeCells>
  <printOptions/>
  <pageMargins left="0.7086614173228347" right="0.7086614173228347" top="0.8661417322834646" bottom="0.8661417322834646" header="0.31496062992125984" footer="0.31496062992125984"/>
  <pageSetup fitToHeight="0" fitToWidth="1" horizontalDpi="600" verticalDpi="600" orientation="portrait" paperSize="9" scale="86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U223"/>
  <sheetViews>
    <sheetView showGridLines="0" showRowColHeaders="0" zoomScale="76" zoomScaleNormal="76" zoomScalePageLayoutView="0" workbookViewId="0" topLeftCell="A1">
      <selection activeCell="AJ3" sqref="AJ3"/>
    </sheetView>
  </sheetViews>
  <sheetFormatPr defaultColWidth="9.140625" defaultRowHeight="15"/>
  <cols>
    <col min="1" max="1" width="5.140625" style="15" customWidth="1"/>
    <col min="2" max="2" width="18.57421875" style="22" customWidth="1"/>
    <col min="3" max="32" width="6.28125" style="15" customWidth="1"/>
    <col min="33" max="36" width="12.28125" style="15" customWidth="1"/>
    <col min="37" max="37" width="21.8515625" style="15" customWidth="1"/>
    <col min="38" max="40" width="21.8515625" style="115" hidden="1" customWidth="1"/>
    <col min="41" max="41" width="21.8515625" style="74" hidden="1" customWidth="1"/>
    <col min="42" max="42" width="21.8515625" style="15" hidden="1" customWidth="1"/>
    <col min="43" max="43" width="21.8515625" style="19" hidden="1" customWidth="1"/>
    <col min="44" max="45" width="21.8515625" style="15" hidden="1" customWidth="1"/>
    <col min="46" max="46" width="21.8515625" style="20" hidden="1" customWidth="1"/>
    <col min="47" max="47" width="21.8515625" style="15" hidden="1" customWidth="1"/>
    <col min="48" max="48" width="21.8515625" style="15" customWidth="1"/>
    <col min="49" max="16384" width="9.140625" style="15" customWidth="1"/>
  </cols>
  <sheetData>
    <row r="1" spans="2:36" ht="39.75">
      <c r="B1" s="16"/>
      <c r="C1" s="17"/>
      <c r="E1" s="17"/>
      <c r="F1" s="17"/>
      <c r="G1" s="17"/>
      <c r="I1" s="17"/>
      <c r="J1" s="17"/>
      <c r="K1" s="17"/>
      <c r="M1" s="17"/>
      <c r="O1" s="17"/>
      <c r="P1" s="17"/>
      <c r="Q1" s="17"/>
      <c r="R1" s="17"/>
      <c r="S1" s="112" t="str">
        <f>IF(ISTEXT('Organizacija natjecanja'!F2)=TRUE,'Organizacija natjecanja'!F2,"")</f>
        <v>KUP KARAS NOVSKA</v>
      </c>
      <c r="T1" s="17"/>
      <c r="U1" s="17"/>
      <c r="V1" s="17"/>
      <c r="W1" s="17"/>
      <c r="X1" s="17"/>
      <c r="Y1" s="17"/>
      <c r="AB1" s="17"/>
      <c r="AC1" s="17"/>
      <c r="AD1" s="17"/>
      <c r="AE1" s="17"/>
      <c r="AF1" s="17"/>
      <c r="AG1" s="17"/>
      <c r="AJ1" s="18" t="s">
        <v>48</v>
      </c>
    </row>
    <row r="2" spans="2:33" ht="24">
      <c r="B2" s="16"/>
      <c r="F2" s="149"/>
      <c r="G2" s="149"/>
      <c r="AG2" s="114" t="str">
        <f>IF(ISTEXT('Organizacija natjecanja'!F5)=TRUE,'Organizacija natjecanja'!F5,"")</f>
        <v>Novska, 16. - 18.4.2024</v>
      </c>
    </row>
    <row r="3" spans="2:26" ht="33">
      <c r="B3" s="16"/>
      <c r="S3" s="113" t="s">
        <v>49</v>
      </c>
      <c r="Z3" s="21"/>
    </row>
    <row r="4" ht="13.5" thickBot="1"/>
    <row r="5" spans="1:47" ht="27.75" customHeight="1" thickBot="1" thickTop="1">
      <c r="A5" s="292" t="s">
        <v>50</v>
      </c>
      <c r="B5" s="294" t="s">
        <v>51</v>
      </c>
      <c r="C5" s="296" t="s">
        <v>52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8"/>
      <c r="AG5" s="299" t="s">
        <v>53</v>
      </c>
      <c r="AH5" s="301" t="s">
        <v>54</v>
      </c>
      <c r="AI5" s="299" t="s">
        <v>55</v>
      </c>
      <c r="AJ5" s="318" t="s">
        <v>56</v>
      </c>
      <c r="AK5" s="320" t="s">
        <v>57</v>
      </c>
      <c r="AL5" s="191"/>
      <c r="AM5" s="191"/>
      <c r="AO5" s="74" t="s">
        <v>60</v>
      </c>
      <c r="AQ5" s="19" t="s">
        <v>58</v>
      </c>
      <c r="AR5" s="23">
        <v>0.1</v>
      </c>
      <c r="AS5" s="23" t="s">
        <v>59</v>
      </c>
      <c r="AT5" s="24" t="s">
        <v>61</v>
      </c>
      <c r="AU5" s="15" t="s">
        <v>62</v>
      </c>
    </row>
    <row r="6" spans="1:41" ht="45" customHeight="1" thickBot="1" thickTop="1">
      <c r="A6" s="293"/>
      <c r="B6" s="295"/>
      <c r="C6" s="154">
        <v>1</v>
      </c>
      <c r="D6" s="154">
        <v>2</v>
      </c>
      <c r="E6" s="154">
        <v>3</v>
      </c>
      <c r="F6" s="155">
        <v>4</v>
      </c>
      <c r="G6" s="154">
        <v>5</v>
      </c>
      <c r="H6" s="154">
        <v>6</v>
      </c>
      <c r="I6" s="154">
        <v>7</v>
      </c>
      <c r="J6" s="155">
        <v>8</v>
      </c>
      <c r="K6" s="154">
        <v>9</v>
      </c>
      <c r="L6" s="156">
        <v>10</v>
      </c>
      <c r="M6" s="154">
        <v>11</v>
      </c>
      <c r="N6" s="154">
        <v>12</v>
      </c>
      <c r="O6" s="154">
        <v>13</v>
      </c>
      <c r="P6" s="154">
        <v>14</v>
      </c>
      <c r="Q6" s="154">
        <v>15</v>
      </c>
      <c r="R6" s="156">
        <v>16</v>
      </c>
      <c r="S6" s="154">
        <v>17</v>
      </c>
      <c r="T6" s="154">
        <v>18</v>
      </c>
      <c r="U6" s="155">
        <v>19</v>
      </c>
      <c r="V6" s="154">
        <v>20</v>
      </c>
      <c r="W6" s="154">
        <v>21</v>
      </c>
      <c r="X6" s="154">
        <v>22</v>
      </c>
      <c r="Y6" s="154">
        <v>23</v>
      </c>
      <c r="Z6" s="155">
        <v>24</v>
      </c>
      <c r="AA6" s="154">
        <v>25</v>
      </c>
      <c r="AB6" s="154">
        <v>26</v>
      </c>
      <c r="AC6" s="154">
        <v>27</v>
      </c>
      <c r="AD6" s="154">
        <v>28</v>
      </c>
      <c r="AE6" s="154">
        <v>29</v>
      </c>
      <c r="AF6" s="155">
        <v>30</v>
      </c>
      <c r="AG6" s="300"/>
      <c r="AH6" s="302"/>
      <c r="AI6" s="303"/>
      <c r="AJ6" s="319"/>
      <c r="AK6" s="321"/>
      <c r="AL6" s="191" t="s">
        <v>147</v>
      </c>
      <c r="AM6" s="191" t="s">
        <v>148</v>
      </c>
      <c r="AN6" s="118" t="s">
        <v>149</v>
      </c>
      <c r="AO6" s="187">
        <f>IF(COUNT(AO8:AO57)&gt;0,MAX(AO8:AO57),"")</f>
        <v>11.9</v>
      </c>
    </row>
    <row r="7" spans="1:39" ht="4.5" customHeight="1" hidden="1" thickBot="1" thickTop="1">
      <c r="A7" s="186"/>
      <c r="B7" s="157"/>
      <c r="C7" s="158"/>
      <c r="D7" s="159"/>
      <c r="E7" s="160"/>
      <c r="F7" s="161"/>
      <c r="G7" s="159"/>
      <c r="H7" s="160"/>
      <c r="I7" s="160"/>
      <c r="J7" s="161"/>
      <c r="K7" s="159"/>
      <c r="L7" s="160"/>
      <c r="M7" s="161"/>
      <c r="N7" s="158"/>
      <c r="O7" s="158"/>
      <c r="P7" s="158"/>
      <c r="Q7" s="159"/>
      <c r="R7" s="160"/>
      <c r="S7" s="161"/>
      <c r="T7" s="159"/>
      <c r="U7" s="161"/>
      <c r="V7" s="158"/>
      <c r="W7" s="159"/>
      <c r="X7" s="160"/>
      <c r="Y7" s="160"/>
      <c r="Z7" s="161"/>
      <c r="AA7" s="159"/>
      <c r="AB7" s="160"/>
      <c r="AC7" s="160"/>
      <c r="AD7" s="160"/>
      <c r="AE7" s="160"/>
      <c r="AF7" s="162"/>
      <c r="AG7" s="163"/>
      <c r="AH7" s="164"/>
      <c r="AI7" s="165"/>
      <c r="AJ7" s="166"/>
      <c r="AK7" s="167"/>
      <c r="AL7" s="116"/>
      <c r="AM7" s="116"/>
    </row>
    <row r="8" spans="1:47" ht="18" customHeight="1" thickTop="1">
      <c r="A8" s="304">
        <f>IF(ISNUMBER('Prijava i izvlačenje brojeva'!A2)=TRUE,'Prijava i izvlačenje brojeva'!A2,"")</f>
        <v>1</v>
      </c>
      <c r="B8" s="306" t="str">
        <f>IF(ISTEXT('Prijava i izvlačenje brojeva'!C2)=TRUE,'Prijava i izvlačenje brojeva'!C2,"")</f>
        <v>Šaran Velika Ludina</v>
      </c>
      <c r="C8" s="170">
        <v>9.92</v>
      </c>
      <c r="D8" s="171">
        <v>7.63</v>
      </c>
      <c r="E8" s="171">
        <v>4.16</v>
      </c>
      <c r="F8" s="171">
        <v>7.46</v>
      </c>
      <c r="G8" s="171">
        <v>7.11</v>
      </c>
      <c r="H8" s="171">
        <v>11.9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2"/>
      <c r="AG8" s="308">
        <f>IF(ISBLANK(AJ8)=FALSE,"",IF(AND(COUNT(C8:AF9)&gt;0,ISBLANK(AI8)=TRUE),AQ8,IF(AND(COUNT(C8:AF9)&gt;0,ISBLANK(AI8)=FALSE),AQ8-AR8,"")))</f>
        <v>48.18</v>
      </c>
      <c r="AH8" s="310">
        <f>IF(ISBLANK(AJ8)=FALSE,"",IF(COUNT(C8:AF9)&gt;0,MAX(C8:AF9),""))</f>
        <v>11.9</v>
      </c>
      <c r="AI8" s="312"/>
      <c r="AJ8" s="314"/>
      <c r="AK8" s="322">
        <f>IF(ISTEXT('Prijava i izvlačenje brojeva'!C2)=FALSE,"",IF(AND(ISNUMBER(A8)=FALSE,ISTEXT(B8)=TRUE),'Prijava i izvlačenje brojeva'!$H$1+1,IF(AND(COUNT(C8:AF9)&gt;0,ISBLANK(AJ8)=TRUE),AU8,"")))</f>
        <v>2</v>
      </c>
      <c r="AL8" s="119">
        <f>IF(ISNUMBER(AK8)=TRUE,AK8,"")</f>
        <v>2</v>
      </c>
      <c r="AM8" s="119" t="str">
        <f>IF(ISTEXT(B8)=TRUE,B8,"")</f>
        <v>Šaran Velika Ludina</v>
      </c>
      <c r="AN8" s="188">
        <f>IF(ISNUMBER(AG8)=TRUE,AG8,"")</f>
        <v>48.18</v>
      </c>
      <c r="AO8" s="187">
        <f>IF(ISNUMBER(AH8)=TRUE,AH8,"")</f>
        <v>11.9</v>
      </c>
      <c r="AP8" s="15" t="str">
        <f>IF(ISTEXT(B8)=TRUE,B8,"")</f>
        <v>Šaran Velika Ludina</v>
      </c>
      <c r="AQ8" s="189">
        <f>IF(COUNT(C8:AF9)&gt;0,SUM(C8:AF9),"")</f>
        <v>48.18</v>
      </c>
      <c r="AR8" s="190">
        <f>IF(ISNUMBER(AQ8)=TRUE,AQ8/10,"")</f>
        <v>4.818</v>
      </c>
      <c r="AS8" s="190">
        <f>IF(AND(ISBLANK(AJ8)=TRUE,ISNUMBER(AG8)=TRUE),AG8,"")</f>
        <v>48.18</v>
      </c>
      <c r="AT8" s="20">
        <f>IF(ISNUMBER(AS8)=TRUE,AS8+AO8/10000000,"")</f>
        <v>48.18000119</v>
      </c>
      <c r="AU8" s="15">
        <f>IF(ISNUMBER(AT8)=TRUE,((COUNT(AT$8:AT$57)+1-RANK(AT8,$AT$8:$AT$57,0)-RANK(AT8,$AT$8:$AT$57,1))/2)+RANK(AT8,$AT$8:$AT$57,0),"")</f>
        <v>2</v>
      </c>
    </row>
    <row r="9" spans="1:45" ht="18" customHeight="1" thickBot="1">
      <c r="A9" s="305"/>
      <c r="B9" s="307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5"/>
      <c r="AG9" s="309"/>
      <c r="AH9" s="311"/>
      <c r="AI9" s="313"/>
      <c r="AJ9" s="315"/>
      <c r="AK9" s="323"/>
      <c r="AL9" s="119">
        <f aca="true" t="shared" si="0" ref="AL9:AL57">IF(ISNUMBER(AK9)=TRUE,AK9,"")</f>
      </c>
      <c r="AM9" s="119">
        <f aca="true" t="shared" si="1" ref="AM9:AM57">IF(ISTEXT(B9)=TRUE,B9,"")</f>
      </c>
      <c r="AN9" s="188">
        <f aca="true" t="shared" si="2" ref="AN9:AN57">IF(ISNUMBER(AG9)=TRUE,AG9,"")</f>
      </c>
      <c r="AO9" s="187"/>
      <c r="AQ9" s="189"/>
      <c r="AR9" s="190"/>
      <c r="AS9" s="190"/>
    </row>
    <row r="10" spans="1:47" ht="18" customHeight="1" thickTop="1">
      <c r="A10" s="304">
        <f>IF(ISNUMBER('Prijava i izvlačenje brojeva'!A3)=TRUE,'Prijava i izvlačenje brojeva'!A3,"")</f>
        <v>2</v>
      </c>
      <c r="B10" s="306" t="str">
        <f>IF(ISTEXT('Prijava i izvlačenje brojeva'!C3)=TRUE,'Prijava i izvlačenje brojeva'!C3,"")</f>
        <v>Klen Nova Gradiška</v>
      </c>
      <c r="C10" s="176">
        <v>5.66</v>
      </c>
      <c r="D10" s="177">
        <v>2.9</v>
      </c>
      <c r="E10" s="177">
        <v>3.22</v>
      </c>
      <c r="F10" s="177">
        <v>5.86</v>
      </c>
      <c r="G10" s="177">
        <v>2.14</v>
      </c>
      <c r="H10" s="177">
        <v>4.79</v>
      </c>
      <c r="I10" s="177">
        <v>5.42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8"/>
      <c r="AG10" s="308">
        <f>IF(ISBLANK(AJ10)=FALSE,"",IF(AND(COUNT(C10:AF11)&gt;0,ISBLANK(AI10)=TRUE),AQ10,IF(AND(COUNT(C10:AF11)&gt;0,ISBLANK(AI10)=FALSE),AQ10-AR10,"")))</f>
        <v>29.990000000000002</v>
      </c>
      <c r="AH10" s="310">
        <f>IF(ISBLANK(AJ10)=FALSE,"",IF(COUNT(C10:AF11)&gt;0,MAX(C10:AF11),""))</f>
        <v>5.86</v>
      </c>
      <c r="AI10" s="316"/>
      <c r="AJ10" s="317"/>
      <c r="AK10" s="324">
        <f>IF(ISTEXT('Prijava i izvlačenje brojeva'!C3)=FALSE,"",IF(AND(ISNUMBER(A10)=FALSE,ISTEXT(B10)=TRUE),'Prijava i izvlačenje brojeva'!$H$1+1,IF(AND(COUNT(C10:AF11)&gt;0,ISBLANK(AJ10)=TRUE),AU10,"")))</f>
        <v>3</v>
      </c>
      <c r="AL10" s="119">
        <f t="shared" si="0"/>
        <v>3</v>
      </c>
      <c r="AM10" s="119" t="str">
        <f t="shared" si="1"/>
        <v>Klen Nova Gradiška</v>
      </c>
      <c r="AN10" s="188">
        <f t="shared" si="2"/>
        <v>29.990000000000002</v>
      </c>
      <c r="AO10" s="187">
        <f>IF(ISNUMBER(AH10)=TRUE,AH10,"")</f>
        <v>5.86</v>
      </c>
      <c r="AP10" s="15" t="str">
        <f>IF(ISTEXT(B10)=TRUE,B10,"")</f>
        <v>Klen Nova Gradiška</v>
      </c>
      <c r="AQ10" s="189">
        <f>IF(COUNT(C10:AF11)&gt;0,SUM(C10:AF11),"")</f>
        <v>29.990000000000002</v>
      </c>
      <c r="AR10" s="190">
        <f aca="true" t="shared" si="3" ref="AR10:AR56">IF(ISNUMBER(AQ10)=TRUE,AQ10/10,"")</f>
        <v>2.999</v>
      </c>
      <c r="AS10" s="190">
        <f>IF(AND(ISBLANK(AJ10)=TRUE,ISNUMBER(AG10)=TRUE),AG10,"")</f>
        <v>29.990000000000002</v>
      </c>
      <c r="AT10" s="20">
        <f>IF(ISNUMBER(AS10)=TRUE,AS10+AO10/10000000,"")</f>
        <v>29.990000586</v>
      </c>
      <c r="AU10" s="15">
        <f aca="true" t="shared" si="4" ref="AU10:AU56">IF(ISNUMBER(AT10)=TRUE,((COUNT(AT$8:AT$57)+1-RANK(AT10,$AT$8:$AT$57,0)-RANK(AT10,$AT$8:$AT$57,1))/2)+RANK(AT10,$AT$8:$AT$57,0),"")</f>
        <v>3</v>
      </c>
    </row>
    <row r="11" spans="1:45" ht="18" customHeight="1" thickBot="1">
      <c r="A11" s="305"/>
      <c r="B11" s="307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309"/>
      <c r="AH11" s="311"/>
      <c r="AI11" s="313"/>
      <c r="AJ11" s="315"/>
      <c r="AK11" s="323"/>
      <c r="AL11" s="119">
        <f t="shared" si="0"/>
      </c>
      <c r="AM11" s="119">
        <f t="shared" si="1"/>
      </c>
      <c r="AN11" s="188">
        <f t="shared" si="2"/>
      </c>
      <c r="AO11" s="187"/>
      <c r="AQ11" s="189"/>
      <c r="AR11" s="190"/>
      <c r="AS11" s="190"/>
    </row>
    <row r="12" spans="1:47" ht="18" customHeight="1" thickTop="1">
      <c r="A12" s="304">
        <f>IF(ISNUMBER('Prijava i izvlačenje brojeva'!A4)=TRUE,'Prijava i izvlačenje brojeva'!A4,"")</f>
        <v>3</v>
      </c>
      <c r="B12" s="306" t="str">
        <f>IF(ISTEXT('Prijava i izvlačenje brojeva'!C4)=TRUE,'Prijava i izvlačenje brojeva'!C4,"")</f>
        <v>Dugo Selo Dugo Selo</v>
      </c>
      <c r="C12" s="176">
        <v>1.81</v>
      </c>
      <c r="D12" s="177">
        <v>4.37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8"/>
      <c r="AG12" s="308">
        <f>IF(ISBLANK(AJ12)=FALSE,"",IF(AND(COUNT(C12:AF13)&gt;0,ISBLANK(AI12)=TRUE),AQ12,IF(AND(COUNT(C12:AF13)&gt;0,ISBLANK(AI12)=FALSE),AQ12-AR12,"")))</f>
        <v>6.18</v>
      </c>
      <c r="AH12" s="310">
        <f>IF(ISBLANK(AJ12)=FALSE,"",IF(COUNT(C12:AF13)&gt;0,MAX(C12:AF13),""))</f>
        <v>4.37</v>
      </c>
      <c r="AI12" s="316"/>
      <c r="AJ12" s="317"/>
      <c r="AK12" s="324">
        <f>IF(ISTEXT('Prijava i izvlačenje brojeva'!C4)=FALSE,"",IF(AND(ISNUMBER(A12)=FALSE,ISTEXT(B12)=TRUE),'Prijava i izvlačenje brojeva'!$H$1+1,IF(AND(COUNT(C12:AF13)&gt;0,ISBLANK(AJ12)=TRUE),AU12,"")))</f>
        <v>14</v>
      </c>
      <c r="AL12" s="119">
        <f t="shared" si="0"/>
        <v>14</v>
      </c>
      <c r="AM12" s="119" t="str">
        <f t="shared" si="1"/>
        <v>Dugo Selo Dugo Selo</v>
      </c>
      <c r="AN12" s="188">
        <f t="shared" si="2"/>
        <v>6.18</v>
      </c>
      <c r="AO12" s="187">
        <f>IF(ISNUMBER(AH12)=TRUE,AH12,"")</f>
        <v>4.37</v>
      </c>
      <c r="AP12" s="15" t="str">
        <f>IF(ISTEXT(B12)=TRUE,B12,"")</f>
        <v>Dugo Selo Dugo Selo</v>
      </c>
      <c r="AQ12" s="189">
        <f>IF(COUNT(C12:AF13)&gt;0,SUM(C12:AF13),"")</f>
        <v>6.18</v>
      </c>
      <c r="AR12" s="190">
        <f t="shared" si="3"/>
        <v>0.618</v>
      </c>
      <c r="AS12" s="190">
        <f>IF(AND(ISBLANK(AJ12)=TRUE,ISNUMBER(AG12)=TRUE),AG12,"")</f>
        <v>6.18</v>
      </c>
      <c r="AT12" s="20">
        <f>IF(ISNUMBER(AS12)=TRUE,AS12+AO12/10000000,"")</f>
        <v>6.1800004369999995</v>
      </c>
      <c r="AU12" s="15">
        <f t="shared" si="4"/>
        <v>14</v>
      </c>
    </row>
    <row r="13" spans="1:45" ht="18" customHeight="1" thickBot="1">
      <c r="A13" s="305"/>
      <c r="B13" s="307"/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5"/>
      <c r="AG13" s="309"/>
      <c r="AH13" s="311"/>
      <c r="AI13" s="313"/>
      <c r="AJ13" s="315"/>
      <c r="AK13" s="323"/>
      <c r="AL13" s="119">
        <f t="shared" si="0"/>
      </c>
      <c r="AM13" s="119">
        <f t="shared" si="1"/>
      </c>
      <c r="AN13" s="188">
        <f t="shared" si="2"/>
      </c>
      <c r="AO13" s="187"/>
      <c r="AQ13" s="189"/>
      <c r="AR13" s="190"/>
      <c r="AS13" s="190"/>
    </row>
    <row r="14" spans="1:47" ht="18" customHeight="1" thickTop="1">
      <c r="A14" s="304">
        <f>IF(ISNUMBER('Prijava i izvlačenje brojeva'!A5)=TRUE,'Prijava i izvlačenje brojeva'!A5,"")</f>
        <v>4</v>
      </c>
      <c r="B14" s="306" t="str">
        <f>IF(ISTEXT('Prijava i izvlačenje brojeva'!C5)=TRUE,'Prijava i izvlačenje brojeva'!C5,"")</f>
        <v>Križevci Križevci</v>
      </c>
      <c r="C14" s="179">
        <v>2.36</v>
      </c>
      <c r="D14" s="180">
        <v>7.2</v>
      </c>
      <c r="E14" s="180">
        <v>2.08</v>
      </c>
      <c r="F14" s="180">
        <v>3.1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1"/>
      <c r="AG14" s="308">
        <f>IF(ISBLANK(AJ14)=FALSE,"",IF(AND(COUNT(C14:AF15)&gt;0,ISBLANK(AI14)=TRUE),AQ14,IF(AND(COUNT(C14:AF15)&gt;0,ISBLANK(AI14)=FALSE),AQ14-AR14,"")))</f>
        <v>14.74</v>
      </c>
      <c r="AH14" s="310">
        <f>IF(ISBLANK(AJ14)=FALSE,"",IF(COUNT(C14:AF15)&gt;0,MAX(C14:AF15),""))</f>
        <v>7.2</v>
      </c>
      <c r="AI14" s="316"/>
      <c r="AJ14" s="317"/>
      <c r="AK14" s="324">
        <f>IF(ISTEXT('Prijava i izvlačenje brojeva'!C5)=FALSE,"",IF(AND(ISNUMBER(A14)=FALSE,ISTEXT(B14)=TRUE),'Prijava i izvlačenje brojeva'!$H$1+1,IF(AND(COUNT(C14:AF15)&gt;0,ISBLANK(AJ14)=TRUE),AU14,"")))</f>
        <v>10</v>
      </c>
      <c r="AL14" s="119">
        <f t="shared" si="0"/>
        <v>10</v>
      </c>
      <c r="AM14" s="119" t="str">
        <f t="shared" si="1"/>
        <v>Križevci Križevci</v>
      </c>
      <c r="AN14" s="188">
        <f t="shared" si="2"/>
        <v>14.74</v>
      </c>
      <c r="AO14" s="187">
        <f>IF(ISNUMBER(AH14)=TRUE,AH14,"")</f>
        <v>7.2</v>
      </c>
      <c r="AP14" s="15" t="str">
        <f>IF(ISTEXT(B14)=TRUE,B14,"")</f>
        <v>Križevci Križevci</v>
      </c>
      <c r="AQ14" s="189">
        <f>IF(COUNT(C14:AF15)&gt;0,SUM(C14:AF15),"")</f>
        <v>14.74</v>
      </c>
      <c r="AR14" s="190">
        <f t="shared" si="3"/>
        <v>1.474</v>
      </c>
      <c r="AS14" s="190">
        <f>IF(AND(ISBLANK(AJ14)=TRUE,ISNUMBER(AG14)=TRUE),AG14,"")</f>
        <v>14.74</v>
      </c>
      <c r="AT14" s="20">
        <f>IF(ISNUMBER(AS14)=TRUE,AS14+AO14/10000000,"")</f>
        <v>14.74000072</v>
      </c>
      <c r="AU14" s="15">
        <f t="shared" si="4"/>
        <v>10</v>
      </c>
    </row>
    <row r="15" spans="1:45" ht="18" customHeight="1" thickBot="1">
      <c r="A15" s="305"/>
      <c r="B15" s="307"/>
      <c r="C15" s="182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5"/>
      <c r="AG15" s="309"/>
      <c r="AH15" s="311"/>
      <c r="AI15" s="313"/>
      <c r="AJ15" s="315"/>
      <c r="AK15" s="323"/>
      <c r="AL15" s="119">
        <f t="shared" si="0"/>
      </c>
      <c r="AM15" s="119">
        <f t="shared" si="1"/>
      </c>
      <c r="AN15" s="188">
        <f t="shared" si="2"/>
      </c>
      <c r="AO15" s="187"/>
      <c r="AQ15" s="189"/>
      <c r="AR15" s="190"/>
      <c r="AS15" s="190"/>
    </row>
    <row r="16" spans="1:47" ht="18" customHeight="1" thickTop="1">
      <c r="A16" s="304">
        <f>IF(ISNUMBER('Prijava i izvlačenje brojeva'!A6)=TRUE,'Prijava i izvlačenje brojeva'!A6,"")</f>
        <v>5</v>
      </c>
      <c r="B16" s="306" t="str">
        <f>IF(ISTEXT('Prijava i izvlačenje brojeva'!C6)=TRUE,'Prijava i izvlačenje brojeva'!C6,"")</f>
        <v>Šaran Eminovci</v>
      </c>
      <c r="C16" s="176">
        <v>1.94</v>
      </c>
      <c r="D16" s="177">
        <v>3.09</v>
      </c>
      <c r="E16" s="177">
        <v>4.41</v>
      </c>
      <c r="F16" s="177">
        <v>5.54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8"/>
      <c r="AG16" s="308">
        <f>IF(ISBLANK(AJ16)=FALSE,"",IF(AND(COUNT(C16:AF17)&gt;0,ISBLANK(AI16)=TRUE),AQ16,IF(AND(COUNT(C16:AF17)&gt;0,ISBLANK(AI16)=FALSE),AQ16-AR16,"")))</f>
        <v>14.98</v>
      </c>
      <c r="AH16" s="310">
        <f>IF(ISBLANK(AJ16)=FALSE,"",IF(COUNT(C16:AF17)&gt;0,MAX(C16:AF17),""))</f>
        <v>5.54</v>
      </c>
      <c r="AI16" s="316"/>
      <c r="AJ16" s="317"/>
      <c r="AK16" s="324">
        <f>IF(ISTEXT('Prijava i izvlačenje brojeva'!C6)=FALSE,"",IF(AND(ISNUMBER(A16)=FALSE,ISTEXT(B16)=TRUE),'Prijava i izvlačenje brojeva'!$H$1+1,IF(AND(COUNT(C16:AF17)&gt;0,ISBLANK(AJ16)=TRUE),AU16,"")))</f>
        <v>9</v>
      </c>
      <c r="AL16" s="119">
        <f t="shared" si="0"/>
        <v>9</v>
      </c>
      <c r="AM16" s="119" t="str">
        <f t="shared" si="1"/>
        <v>Šaran Eminovci</v>
      </c>
      <c r="AN16" s="188">
        <f t="shared" si="2"/>
        <v>14.98</v>
      </c>
      <c r="AO16" s="187">
        <f>IF(ISNUMBER(AH16)=TRUE,AH16,"")</f>
        <v>5.54</v>
      </c>
      <c r="AP16" s="15" t="str">
        <f>IF(ISTEXT(B16)=TRUE,B16,"")</f>
        <v>Šaran Eminovci</v>
      </c>
      <c r="AQ16" s="189">
        <f>IF(COUNT(C16:AF17)&gt;0,SUM(C16:AF17),"")</f>
        <v>14.98</v>
      </c>
      <c r="AR16" s="190">
        <f t="shared" si="3"/>
        <v>1.498</v>
      </c>
      <c r="AS16" s="190">
        <f>IF(AND(ISBLANK(AJ16)=TRUE,ISNUMBER(AG16)=TRUE),AG16,"")</f>
        <v>14.98</v>
      </c>
      <c r="AT16" s="20">
        <f>IF(ISNUMBER(AS16)=TRUE,AS16+AO16/10000000,"")</f>
        <v>14.980000554</v>
      </c>
      <c r="AU16" s="15">
        <f t="shared" si="4"/>
        <v>9</v>
      </c>
    </row>
    <row r="17" spans="1:45" ht="18" customHeight="1" thickBot="1">
      <c r="A17" s="305"/>
      <c r="B17" s="307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5"/>
      <c r="AG17" s="309"/>
      <c r="AH17" s="311"/>
      <c r="AI17" s="313"/>
      <c r="AJ17" s="315"/>
      <c r="AK17" s="323"/>
      <c r="AL17" s="119">
        <f t="shared" si="0"/>
      </c>
      <c r="AM17" s="119">
        <f t="shared" si="1"/>
      </c>
      <c r="AN17" s="188">
        <f t="shared" si="2"/>
      </c>
      <c r="AO17" s="187"/>
      <c r="AQ17" s="189"/>
      <c r="AR17" s="190"/>
      <c r="AS17" s="190"/>
    </row>
    <row r="18" spans="1:47" ht="18" customHeight="1" thickTop="1">
      <c r="A18" s="304">
        <f>IF(ISNUMBER('Prijava i izvlačenje brojeva'!A7)=TRUE,'Prijava i izvlačenje brojeva'!A7,"")</f>
        <v>6</v>
      </c>
      <c r="B18" s="306" t="str">
        <f>IF(ISTEXT('Prijava i izvlačenje brojeva'!C7)=TRUE,'Prijava i izvlačenje brojeva'!C7,"")</f>
        <v>Bandar Bizovac</v>
      </c>
      <c r="C18" s="176">
        <v>1.9</v>
      </c>
      <c r="D18" s="177">
        <v>2.31</v>
      </c>
      <c r="E18" s="177">
        <v>4.94</v>
      </c>
      <c r="F18" s="177">
        <v>9.96</v>
      </c>
      <c r="G18" s="177">
        <v>5.62</v>
      </c>
      <c r="H18" s="177">
        <v>2.03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8"/>
      <c r="AG18" s="308">
        <f>IF(ISBLANK(AJ18)=FALSE,"",IF(AND(COUNT(C18:AF19)&gt;0,ISBLANK(AI18)=TRUE),AQ18,IF(AND(COUNT(C18:AF19)&gt;0,ISBLANK(AI18)=FALSE),AQ18-AR18,"")))</f>
        <v>26.76</v>
      </c>
      <c r="AH18" s="310">
        <f>IF(ISBLANK(AJ18)=FALSE,"",IF(COUNT(C18:AF19)&gt;0,MAX(C18:AF19),""))</f>
        <v>9.96</v>
      </c>
      <c r="AI18" s="316"/>
      <c r="AJ18" s="317"/>
      <c r="AK18" s="324">
        <f>IF(ISTEXT('Prijava i izvlačenje brojeva'!C7)=FALSE,"",IF(AND(ISNUMBER(A18)=FALSE,ISTEXT(B18)=TRUE),'Prijava i izvlačenje brojeva'!$H$1+1,IF(AND(COUNT(C18:AF19)&gt;0,ISBLANK(AJ18)=TRUE),AU18,"")))</f>
        <v>5</v>
      </c>
      <c r="AL18" s="119">
        <f t="shared" si="0"/>
        <v>5</v>
      </c>
      <c r="AM18" s="119" t="str">
        <f t="shared" si="1"/>
        <v>Bandar Bizovac</v>
      </c>
      <c r="AN18" s="188">
        <f t="shared" si="2"/>
        <v>26.76</v>
      </c>
      <c r="AO18" s="187">
        <f>IF(ISNUMBER(AH18)=TRUE,AH18,"")</f>
        <v>9.96</v>
      </c>
      <c r="AP18" s="15" t="str">
        <f>IF(ISTEXT(B18)=TRUE,B18,"")</f>
        <v>Bandar Bizovac</v>
      </c>
      <c r="AQ18" s="189">
        <f>IF(COUNT(C18:AF19)&gt;0,SUM(C18:AF19),"")</f>
        <v>26.76</v>
      </c>
      <c r="AR18" s="190">
        <f t="shared" si="3"/>
        <v>2.676</v>
      </c>
      <c r="AS18" s="190">
        <f>IF(AND(ISBLANK(AJ18)=TRUE,ISNUMBER(AG18)=TRUE),AG18,"")</f>
        <v>26.76</v>
      </c>
      <c r="AT18" s="20">
        <f>IF(ISNUMBER(AS18)=TRUE,AS18+AO18/10000000,"")</f>
        <v>26.760000996000002</v>
      </c>
      <c r="AU18" s="15">
        <f t="shared" si="4"/>
        <v>5</v>
      </c>
    </row>
    <row r="19" spans="1:45" ht="18" customHeight="1" thickBot="1">
      <c r="A19" s="305"/>
      <c r="B19" s="307"/>
      <c r="C19" s="173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5"/>
      <c r="AG19" s="309"/>
      <c r="AH19" s="311"/>
      <c r="AI19" s="313"/>
      <c r="AJ19" s="315"/>
      <c r="AK19" s="323"/>
      <c r="AL19" s="119">
        <f t="shared" si="0"/>
      </c>
      <c r="AM19" s="119">
        <f t="shared" si="1"/>
      </c>
      <c r="AN19" s="188">
        <f t="shared" si="2"/>
      </c>
      <c r="AO19" s="187"/>
      <c r="AQ19" s="189"/>
      <c r="AR19" s="190"/>
      <c r="AS19" s="190"/>
    </row>
    <row r="20" spans="1:47" ht="18" customHeight="1" thickTop="1">
      <c r="A20" s="304">
        <f>IF(ISNUMBER('Prijava i izvlačenje brojeva'!A8)=TRUE,'Prijava i izvlačenje brojeva'!A8,"")</f>
        <v>7</v>
      </c>
      <c r="B20" s="306" t="str">
        <f>IF(ISTEXT('Prijava i izvlačenje brojeva'!C8)=TRUE,'Prijava i izvlačenje brojeva'!C8,"")</f>
        <v>Slavonac Jakšić</v>
      </c>
      <c r="C20" s="176">
        <v>7.22</v>
      </c>
      <c r="D20" s="177">
        <v>7.06</v>
      </c>
      <c r="E20" s="177">
        <v>6.69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8"/>
      <c r="AG20" s="308">
        <f>IF(ISBLANK(AJ20)=FALSE,"",IF(AND(COUNT(C20:AF21)&gt;0,ISBLANK(AI20)=TRUE),AQ20,IF(AND(COUNT(C20:AF21)&gt;0,ISBLANK(AI20)=FALSE),AQ20-AR20,"")))</f>
        <v>20.97</v>
      </c>
      <c r="AH20" s="310">
        <f>IF(ISBLANK(AJ20)=FALSE,"",IF(COUNT(C20:AF21)&gt;0,MAX(C20:AF21),""))</f>
        <v>7.22</v>
      </c>
      <c r="AI20" s="316"/>
      <c r="AJ20" s="317"/>
      <c r="AK20" s="324">
        <f>IF(ISTEXT('Prijava i izvlačenje brojeva'!C8)=FALSE,"",IF(AND(ISNUMBER(A20)=FALSE,ISTEXT(B20)=TRUE),'Prijava i izvlačenje brojeva'!$H$1+1,IF(AND(COUNT(C20:AF21)&gt;0,ISBLANK(AJ20)=TRUE),AU20,"")))</f>
        <v>6</v>
      </c>
      <c r="AL20" s="119">
        <f t="shared" si="0"/>
        <v>6</v>
      </c>
      <c r="AM20" s="119" t="str">
        <f t="shared" si="1"/>
        <v>Slavonac Jakšić</v>
      </c>
      <c r="AN20" s="188">
        <f t="shared" si="2"/>
        <v>20.97</v>
      </c>
      <c r="AO20" s="187">
        <f>IF(ISNUMBER(AH20)=TRUE,AH20,"")</f>
        <v>7.22</v>
      </c>
      <c r="AP20" s="15" t="str">
        <f>IF(ISTEXT(B20)=TRUE,B20,"")</f>
        <v>Slavonac Jakšić</v>
      </c>
      <c r="AQ20" s="189">
        <f>IF(COUNT(C20:AF21)&gt;0,SUM(C20:AF21),"")</f>
        <v>20.97</v>
      </c>
      <c r="AR20" s="190">
        <f t="shared" si="3"/>
        <v>2.097</v>
      </c>
      <c r="AS20" s="190">
        <f>IF(AND(ISBLANK(AJ20)=TRUE,ISNUMBER(AG20)=TRUE),AG20,"")</f>
        <v>20.97</v>
      </c>
      <c r="AT20" s="20">
        <f>IF(ISNUMBER(AS20)=TRUE,AS20+AO20/10000000,"")</f>
        <v>20.970000721999998</v>
      </c>
      <c r="AU20" s="15">
        <f t="shared" si="4"/>
        <v>6</v>
      </c>
    </row>
    <row r="21" spans="1:45" ht="18" customHeight="1" thickBot="1">
      <c r="A21" s="305"/>
      <c r="B21" s="307"/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  <c r="AG21" s="309"/>
      <c r="AH21" s="311"/>
      <c r="AI21" s="313"/>
      <c r="AJ21" s="315"/>
      <c r="AK21" s="323"/>
      <c r="AL21" s="119">
        <f t="shared" si="0"/>
      </c>
      <c r="AM21" s="119">
        <f t="shared" si="1"/>
      </c>
      <c r="AN21" s="188">
        <f t="shared" si="2"/>
      </c>
      <c r="AO21" s="187"/>
      <c r="AQ21" s="189"/>
      <c r="AR21" s="190"/>
      <c r="AS21" s="190"/>
    </row>
    <row r="22" spans="1:47" ht="18" customHeight="1" thickTop="1">
      <c r="A22" s="304">
        <f>IF(ISNUMBER('Prijava i izvlačenje brojeva'!A9)=TRUE,'Prijava i izvlačenje brojeva'!A9,"")</f>
        <v>8</v>
      </c>
      <c r="B22" s="306" t="str">
        <f>IF(ISTEXT('Prijava i izvlačenje brojeva'!C9)=TRUE,'Prijava i izvlačenje brojeva'!C9,"")</f>
        <v>Sava Šćitarjevo</v>
      </c>
      <c r="C22" s="176">
        <v>0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8"/>
      <c r="AG22" s="308">
        <f>IF(ISBLANK(AJ22)=FALSE,"",IF(AND(COUNT(C22:AF23)&gt;0,ISBLANK(AI22)=TRUE),AQ22,IF(AND(COUNT(C22:AF23)&gt;0,ISBLANK(AI22)=FALSE),AQ22-AR22,"")))</f>
        <v>0</v>
      </c>
      <c r="AH22" s="310">
        <f>IF(ISBLANK(AJ22)=FALSE,"",IF(COUNT(C22:AF23)&gt;0,MAX(C22:AF23),""))</f>
        <v>0</v>
      </c>
      <c r="AI22" s="316"/>
      <c r="AJ22" s="317"/>
      <c r="AK22" s="324">
        <f>IF(ISTEXT('Prijava i izvlačenje brojeva'!C9)=FALSE,"",IF(AND(ISNUMBER(A22)=FALSE,ISTEXT(B22)=TRUE),'Prijava i izvlačenje brojeva'!$H$1+1,IF(AND(COUNT(C22:AF23)&gt;0,ISBLANK(AJ22)=TRUE),AU22,"")))</f>
        <v>16</v>
      </c>
      <c r="AL22" s="119">
        <f t="shared" si="0"/>
        <v>16</v>
      </c>
      <c r="AM22" s="119" t="str">
        <f t="shared" si="1"/>
        <v>Sava Šćitarjevo</v>
      </c>
      <c r="AN22" s="188">
        <f t="shared" si="2"/>
        <v>0</v>
      </c>
      <c r="AO22" s="187">
        <f>IF(ISNUMBER(AH22)=TRUE,AH22,"")</f>
        <v>0</v>
      </c>
      <c r="AP22" s="15" t="str">
        <f>IF(ISTEXT(B22)=TRUE,B22,"")</f>
        <v>Sava Šćitarjevo</v>
      </c>
      <c r="AQ22" s="189">
        <f>IF(COUNT(C22:AF23)&gt;0,SUM(C22:AF23),"")</f>
        <v>0</v>
      </c>
      <c r="AR22" s="190">
        <f t="shared" si="3"/>
        <v>0</v>
      </c>
      <c r="AS22" s="190">
        <f>IF(AND(ISBLANK(AJ22)=TRUE,ISNUMBER(AG22)=TRUE),AG22,"")</f>
        <v>0</v>
      </c>
      <c r="AT22" s="20">
        <f>IF(ISNUMBER(AS22)=TRUE,AS22+AO22/10000000,"")</f>
        <v>0</v>
      </c>
      <c r="AU22" s="15">
        <f t="shared" si="4"/>
        <v>16</v>
      </c>
    </row>
    <row r="23" spans="1:45" ht="18" customHeight="1" thickBot="1">
      <c r="A23" s="305"/>
      <c r="B23" s="307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5"/>
      <c r="AG23" s="309"/>
      <c r="AH23" s="311"/>
      <c r="AI23" s="313"/>
      <c r="AJ23" s="315"/>
      <c r="AK23" s="323"/>
      <c r="AL23" s="119">
        <f t="shared" si="0"/>
      </c>
      <c r="AM23" s="119">
        <f t="shared" si="1"/>
      </c>
      <c r="AN23" s="188">
        <f t="shared" si="2"/>
      </c>
      <c r="AO23" s="187"/>
      <c r="AQ23" s="189"/>
      <c r="AR23" s="190"/>
      <c r="AS23" s="190"/>
    </row>
    <row r="24" spans="1:47" ht="18" customHeight="1" thickTop="1">
      <c r="A24" s="304">
        <f>IF(ISNUMBER('Prijava i izvlačenje brojeva'!A10)=TRUE,'Prijava i izvlačenje brojeva'!A10,"")</f>
        <v>9</v>
      </c>
      <c r="B24" s="306" t="str">
        <f>IF(ISTEXT('Prijava i izvlačenje brojeva'!C10)=TRUE,'Prijava i izvlačenje brojeva'!C10,"")</f>
        <v>Cestica 1995</v>
      </c>
      <c r="C24" s="176">
        <v>7.56</v>
      </c>
      <c r="D24" s="177">
        <v>4.64</v>
      </c>
      <c r="E24" s="177">
        <v>1.95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8"/>
      <c r="AG24" s="308">
        <f>IF(ISBLANK(AJ24)=FALSE,"",IF(AND(COUNT(C24:AF25)&gt;0,ISBLANK(AI24)=TRUE),AQ24,IF(AND(COUNT(C24:AF25)&gt;0,ISBLANK(AI24)=FALSE),AQ24-AR24,"")))</f>
        <v>14.149999999999999</v>
      </c>
      <c r="AH24" s="310">
        <f>IF(ISBLANK(AJ24)=FALSE,"",IF(COUNT(C24:AF25)&gt;0,MAX(C24:AF25),""))</f>
        <v>7.56</v>
      </c>
      <c r="AI24" s="316"/>
      <c r="AJ24" s="317"/>
      <c r="AK24" s="324">
        <f>IF(ISTEXT('Prijava i izvlačenje brojeva'!C10)=FALSE,"",IF(AND(ISNUMBER(A24)=FALSE,ISTEXT(B24)=TRUE),'Prijava i izvlačenje brojeva'!$H$1+1,IF(AND(COUNT(C24:AF25)&gt;0,ISBLANK(AJ24)=TRUE),AU24,"")))</f>
        <v>11</v>
      </c>
      <c r="AL24" s="119">
        <f t="shared" si="0"/>
        <v>11</v>
      </c>
      <c r="AM24" s="119" t="str">
        <f t="shared" si="1"/>
        <v>Cestica 1995</v>
      </c>
      <c r="AN24" s="188">
        <f t="shared" si="2"/>
        <v>14.149999999999999</v>
      </c>
      <c r="AO24" s="187">
        <f>IF(ISNUMBER(AH24)=TRUE,AH24,"")</f>
        <v>7.56</v>
      </c>
      <c r="AP24" s="15" t="str">
        <f>IF(ISTEXT(B24)=TRUE,B24,"")</f>
        <v>Cestica 1995</v>
      </c>
      <c r="AQ24" s="189">
        <f aca="true" t="shared" si="5" ref="AQ24:AQ56">IF(COUNT(C24:AF25)&gt;0,SUM(C24:AF25),"")</f>
        <v>14.149999999999999</v>
      </c>
      <c r="AR24" s="190">
        <f t="shared" si="3"/>
        <v>1.4149999999999998</v>
      </c>
      <c r="AS24" s="190">
        <f aca="true" t="shared" si="6" ref="AS24:AS56">IF(AND(ISBLANK(AJ24)=TRUE,ISNUMBER(AG24)=TRUE),AG24,"")</f>
        <v>14.149999999999999</v>
      </c>
      <c r="AT24" s="20">
        <f>IF(ISNUMBER(AS24)=TRUE,AS24+AO24/10000000,"")</f>
        <v>14.150000755999999</v>
      </c>
      <c r="AU24" s="15">
        <f t="shared" si="4"/>
        <v>11</v>
      </c>
    </row>
    <row r="25" spans="1:45" ht="18" customHeight="1" thickBot="1">
      <c r="A25" s="305"/>
      <c r="B25" s="307"/>
      <c r="C25" s="173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5"/>
      <c r="AG25" s="309"/>
      <c r="AH25" s="311"/>
      <c r="AI25" s="313"/>
      <c r="AJ25" s="315"/>
      <c r="AK25" s="323"/>
      <c r="AL25" s="119">
        <f t="shared" si="0"/>
      </c>
      <c r="AM25" s="119">
        <f t="shared" si="1"/>
      </c>
      <c r="AN25" s="188">
        <f t="shared" si="2"/>
      </c>
      <c r="AO25" s="187"/>
      <c r="AQ25" s="189"/>
      <c r="AR25" s="190"/>
      <c r="AS25" s="190"/>
    </row>
    <row r="26" spans="1:47" ht="18" customHeight="1" thickTop="1">
      <c r="A26" s="304">
        <f>IF(ISNUMBER('Prijava i izvlačenje brojeva'!A11)=TRUE,'Prijava i izvlačenje brojeva'!A11,"")</f>
        <v>10</v>
      </c>
      <c r="B26" s="306" t="str">
        <f>IF(ISTEXT('Prijava i izvlačenje brojeva'!C11)=TRUE,'Prijava i izvlačenje brojeva'!C11,"")</f>
        <v>Šaran Đakovo II</v>
      </c>
      <c r="C26" s="176">
        <v>6.83</v>
      </c>
      <c r="D26" s="177">
        <v>3.41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8"/>
      <c r="AG26" s="308">
        <f>IF(ISBLANK(AJ26)=FALSE,"",IF(AND(COUNT(C26:AF27)&gt;0,ISBLANK(AI26)=TRUE),AQ26,IF(AND(COUNT(C26:AF27)&gt;0,ISBLANK(AI26)=FALSE),AQ26-AR26,"")))</f>
        <v>10.24</v>
      </c>
      <c r="AH26" s="310">
        <f>IF(ISBLANK(AJ26)=FALSE,"",IF(COUNT(C26:AF27)&gt;0,MAX(C26:AF27),""))</f>
        <v>6.83</v>
      </c>
      <c r="AI26" s="316"/>
      <c r="AJ26" s="317"/>
      <c r="AK26" s="324">
        <f>IF(ISTEXT('Prijava i izvlačenje brojeva'!C11)=FALSE,"",IF(AND(ISNUMBER(A26)=FALSE,ISTEXT(B26)=TRUE),'Prijava i izvlačenje brojeva'!$H$1+1,IF(AND(COUNT(C26:AF27)&gt;0,ISBLANK(AJ26)=TRUE),AU26,"")))</f>
        <v>13</v>
      </c>
      <c r="AL26" s="119">
        <f t="shared" si="0"/>
        <v>13</v>
      </c>
      <c r="AM26" s="119" t="str">
        <f t="shared" si="1"/>
        <v>Šaran Đakovo II</v>
      </c>
      <c r="AN26" s="188">
        <f t="shared" si="2"/>
        <v>10.24</v>
      </c>
      <c r="AO26" s="187">
        <f>IF(ISNUMBER(AH26)=TRUE,AH26,"")</f>
        <v>6.83</v>
      </c>
      <c r="AP26" s="15" t="str">
        <f>IF(ISTEXT(B26)=TRUE,B26,"")</f>
        <v>Šaran Đakovo II</v>
      </c>
      <c r="AQ26" s="189">
        <f t="shared" si="5"/>
        <v>10.24</v>
      </c>
      <c r="AR26" s="190">
        <f t="shared" si="3"/>
        <v>1.024</v>
      </c>
      <c r="AS26" s="190">
        <f t="shared" si="6"/>
        <v>10.24</v>
      </c>
      <c r="AT26" s="20">
        <f>IF(ISNUMBER(AS26)=TRUE,AS26+AO26/10000000,"")</f>
        <v>10.240000683</v>
      </c>
      <c r="AU26" s="15">
        <f t="shared" si="4"/>
        <v>13</v>
      </c>
    </row>
    <row r="27" spans="1:45" ht="18" customHeight="1" thickBot="1">
      <c r="A27" s="305"/>
      <c r="B27" s="307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5"/>
      <c r="AG27" s="309"/>
      <c r="AH27" s="311"/>
      <c r="AI27" s="313"/>
      <c r="AJ27" s="315"/>
      <c r="AK27" s="323"/>
      <c r="AL27" s="119">
        <f t="shared" si="0"/>
      </c>
      <c r="AM27" s="119">
        <f t="shared" si="1"/>
      </c>
      <c r="AN27" s="188">
        <f t="shared" si="2"/>
      </c>
      <c r="AO27" s="187"/>
      <c r="AQ27" s="189"/>
      <c r="AR27" s="190"/>
      <c r="AS27" s="190"/>
    </row>
    <row r="28" spans="1:47" ht="18" customHeight="1" thickTop="1">
      <c r="A28" s="304">
        <f>IF(ISNUMBER('Prijava i izvlačenje brojeva'!A12)=TRUE,'Prijava i izvlačenje brojeva'!A12,"")</f>
        <v>11</v>
      </c>
      <c r="B28" s="306" t="str">
        <f>IF(ISTEXT('Prijava i izvlačenje brojeva'!C12)=TRUE,'Prijava i izvlačenje brojeva'!C12,"")</f>
        <v>Hlebine Hlebine</v>
      </c>
      <c r="C28" s="176">
        <v>9.89</v>
      </c>
      <c r="D28" s="177">
        <v>3.65</v>
      </c>
      <c r="E28" s="177">
        <v>5.66</v>
      </c>
      <c r="F28" s="177">
        <v>5.11</v>
      </c>
      <c r="G28" s="177">
        <v>3.13</v>
      </c>
      <c r="H28" s="177">
        <v>2.37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8"/>
      <c r="AG28" s="308">
        <f>IF(ISBLANK(AJ28)=FALSE,"",IF(AND(COUNT(C28:AF29)&gt;0,ISBLANK(AI28)=TRUE),AQ28,IF(AND(COUNT(C28:AF29)&gt;0,ISBLANK(AI28)=FALSE),AQ28-AR28,"")))</f>
        <v>29.810000000000002</v>
      </c>
      <c r="AH28" s="310">
        <f>IF(ISBLANK(AJ28)=FALSE,"",IF(COUNT(C28:AF29)&gt;0,MAX(C28:AF29),""))</f>
        <v>9.89</v>
      </c>
      <c r="AI28" s="316"/>
      <c r="AJ28" s="317"/>
      <c r="AK28" s="324">
        <f>IF(ISTEXT('Prijava i izvlačenje brojeva'!C12)=FALSE,"",IF(AND(ISNUMBER(A28)=FALSE,ISTEXT(B28)=TRUE),'Prijava i izvlačenje brojeva'!$H$1+1,IF(AND(COUNT(C28:AF29)&gt;0,ISBLANK(AJ28)=TRUE),AU28,"")))</f>
        <v>4</v>
      </c>
      <c r="AL28" s="119">
        <f t="shared" si="0"/>
        <v>4</v>
      </c>
      <c r="AM28" s="119" t="str">
        <f t="shared" si="1"/>
        <v>Hlebine Hlebine</v>
      </c>
      <c r="AN28" s="188">
        <f t="shared" si="2"/>
        <v>29.810000000000002</v>
      </c>
      <c r="AO28" s="187">
        <f>IF(ISNUMBER(AH28)=TRUE,AH28,"")</f>
        <v>9.89</v>
      </c>
      <c r="AP28" s="15" t="str">
        <f>IF(ISTEXT(B28)=TRUE,B28,"")</f>
        <v>Hlebine Hlebine</v>
      </c>
      <c r="AQ28" s="189">
        <f t="shared" si="5"/>
        <v>29.810000000000002</v>
      </c>
      <c r="AR28" s="190">
        <f t="shared" si="3"/>
        <v>2.9810000000000003</v>
      </c>
      <c r="AS28" s="190">
        <f t="shared" si="6"/>
        <v>29.810000000000002</v>
      </c>
      <c r="AT28" s="20">
        <f>IF(ISNUMBER(AS28)=TRUE,AS28+AO28/10000000,"")</f>
        <v>29.810000989000002</v>
      </c>
      <c r="AU28" s="15">
        <f t="shared" si="4"/>
        <v>4</v>
      </c>
    </row>
    <row r="29" spans="1:45" ht="18" customHeight="1" thickBot="1">
      <c r="A29" s="305"/>
      <c r="B29" s="307"/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/>
      <c r="AG29" s="309"/>
      <c r="AH29" s="311"/>
      <c r="AI29" s="313"/>
      <c r="AJ29" s="315"/>
      <c r="AK29" s="323"/>
      <c r="AL29" s="119">
        <f t="shared" si="0"/>
      </c>
      <c r="AM29" s="119">
        <f t="shared" si="1"/>
      </c>
      <c r="AN29" s="188">
        <f t="shared" si="2"/>
      </c>
      <c r="AO29" s="187"/>
      <c r="AQ29" s="189"/>
      <c r="AR29" s="190"/>
      <c r="AS29" s="190"/>
    </row>
    <row r="30" spans="1:47" ht="18" customHeight="1" thickTop="1">
      <c r="A30" s="304">
        <f>IF(ISNUMBER('Prijava i izvlačenje brojeva'!A13)=TRUE,'Prijava i izvlačenje brojeva'!A13,"")</f>
        <v>12</v>
      </c>
      <c r="B30" s="306" t="str">
        <f>IF(ISTEXT('Prijava i izvlačenje brojeva'!C13)=TRUE,'Prijava i izvlačenje brojeva'!C13,"")</f>
        <v>Slavija Severin</v>
      </c>
      <c r="C30" s="176">
        <v>3.72</v>
      </c>
      <c r="D30" s="177">
        <v>8.53</v>
      </c>
      <c r="E30" s="177">
        <v>3.94</v>
      </c>
      <c r="F30" s="177">
        <v>4.43</v>
      </c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8"/>
      <c r="AG30" s="308">
        <f>IF(ISBLANK(AJ30)=FALSE,"",IF(AND(COUNT(C30:AF31)&gt;0,ISBLANK(AI30)=TRUE),AQ30,IF(AND(COUNT(C30:AF31)&gt;0,ISBLANK(AI30)=FALSE),AQ30-AR30,"")))</f>
        <v>20.62</v>
      </c>
      <c r="AH30" s="310">
        <f>IF(ISBLANK(AJ30)=FALSE,"",IF(COUNT(C30:AF31)&gt;0,MAX(C30:AF31),""))</f>
        <v>8.53</v>
      </c>
      <c r="AI30" s="316"/>
      <c r="AJ30" s="317"/>
      <c r="AK30" s="324">
        <f>IF(ISTEXT('Prijava i izvlačenje brojeva'!C13)=FALSE,"",IF(AND(ISNUMBER(A30)=FALSE,ISTEXT(B30)=TRUE),'Prijava i izvlačenje brojeva'!$H$1+1,IF(AND(COUNT(C30:AF31)&gt;0,ISBLANK(AJ30)=TRUE),AU30,"")))</f>
        <v>7</v>
      </c>
      <c r="AL30" s="119">
        <f t="shared" si="0"/>
        <v>7</v>
      </c>
      <c r="AM30" s="119" t="str">
        <f t="shared" si="1"/>
        <v>Slavija Severin</v>
      </c>
      <c r="AN30" s="188">
        <f t="shared" si="2"/>
        <v>20.62</v>
      </c>
      <c r="AO30" s="187">
        <f>IF(ISNUMBER(AH30)=TRUE,AH30,"")</f>
        <v>8.53</v>
      </c>
      <c r="AP30" s="15" t="str">
        <f>IF(ISTEXT(B30)=TRUE,B30,"")</f>
        <v>Slavija Severin</v>
      </c>
      <c r="AQ30" s="189">
        <f t="shared" si="5"/>
        <v>20.62</v>
      </c>
      <c r="AR30" s="190">
        <f t="shared" si="3"/>
        <v>2.0620000000000003</v>
      </c>
      <c r="AS30" s="190">
        <f t="shared" si="6"/>
        <v>20.62</v>
      </c>
      <c r="AT30" s="20">
        <f>IF(ISNUMBER(AS30)=TRUE,AS30+AO30/10000000,"")</f>
        <v>20.620000853</v>
      </c>
      <c r="AU30" s="15">
        <f t="shared" si="4"/>
        <v>7</v>
      </c>
    </row>
    <row r="31" spans="1:45" ht="18" customHeight="1" thickBot="1">
      <c r="A31" s="305"/>
      <c r="B31" s="307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309"/>
      <c r="AH31" s="311"/>
      <c r="AI31" s="313"/>
      <c r="AJ31" s="315"/>
      <c r="AK31" s="323"/>
      <c r="AL31" s="119">
        <f t="shared" si="0"/>
      </c>
      <c r="AM31" s="119">
        <f t="shared" si="1"/>
      </c>
      <c r="AN31" s="188">
        <f t="shared" si="2"/>
      </c>
      <c r="AO31" s="187"/>
      <c r="AQ31" s="189"/>
      <c r="AR31" s="190"/>
      <c r="AS31" s="190"/>
    </row>
    <row r="32" spans="1:47" ht="18" customHeight="1" thickTop="1">
      <c r="A32" s="304">
        <f>IF(ISNUMBER('Prijava i izvlačenje brojeva'!A14)=TRUE,'Prijava i izvlačenje brojeva'!A14,"")</f>
        <v>13</v>
      </c>
      <c r="B32" s="306" t="str">
        <f>IF(ISTEXT('Prijava i izvlačenje brojeva'!C14)=TRUE,'Prijava i izvlačenje brojeva'!C14,"")</f>
        <v>Ilova Garešnica</v>
      </c>
      <c r="C32" s="176">
        <v>3.72</v>
      </c>
      <c r="D32" s="177">
        <v>3.67</v>
      </c>
      <c r="E32" s="177">
        <v>3.13</v>
      </c>
      <c r="F32" s="177">
        <v>3.79</v>
      </c>
      <c r="G32" s="177">
        <v>4.91</v>
      </c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8"/>
      <c r="AG32" s="308">
        <f>IF(ISBLANK(AJ32)=FALSE,"",IF(AND(COUNT(C32:AF33)&gt;0,ISBLANK(AI32)=TRUE),AQ32,IF(AND(COUNT(C32:AF33)&gt;0,ISBLANK(AI32)=FALSE),AQ32-AR32,"")))</f>
        <v>19.22</v>
      </c>
      <c r="AH32" s="310">
        <f>IF(ISBLANK(AJ32)=FALSE,"",IF(COUNT(C32:AF33)&gt;0,MAX(C32:AF33),""))</f>
        <v>4.91</v>
      </c>
      <c r="AI32" s="316"/>
      <c r="AJ32" s="317"/>
      <c r="AK32" s="324">
        <f>IF(ISTEXT('Prijava i izvlačenje brojeva'!C14)=FALSE,"",IF(AND(ISNUMBER(A32)=FALSE,ISTEXT(B32)=TRUE),'Prijava i izvlačenje brojeva'!$H$1+1,IF(AND(COUNT(C32:AF33)&gt;0,ISBLANK(AJ32)=TRUE),AU32,"")))</f>
        <v>8</v>
      </c>
      <c r="AL32" s="119">
        <f t="shared" si="0"/>
        <v>8</v>
      </c>
      <c r="AM32" s="119" t="str">
        <f t="shared" si="1"/>
        <v>Ilova Garešnica</v>
      </c>
      <c r="AN32" s="188">
        <f t="shared" si="2"/>
        <v>19.22</v>
      </c>
      <c r="AO32" s="187">
        <f>IF(ISNUMBER(AH32)=TRUE,AH32,"")</f>
        <v>4.91</v>
      </c>
      <c r="AP32" s="15" t="str">
        <f>IF(ISTEXT(B32)=TRUE,B32,"")</f>
        <v>Ilova Garešnica</v>
      </c>
      <c r="AQ32" s="189">
        <f t="shared" si="5"/>
        <v>19.22</v>
      </c>
      <c r="AR32" s="190">
        <f t="shared" si="3"/>
        <v>1.922</v>
      </c>
      <c r="AS32" s="190">
        <f t="shared" si="6"/>
        <v>19.22</v>
      </c>
      <c r="AT32" s="20">
        <f>IF(ISNUMBER(AS32)=TRUE,AS32+AO32/10000000,"")</f>
        <v>19.220000491</v>
      </c>
      <c r="AU32" s="15">
        <f t="shared" si="4"/>
        <v>8</v>
      </c>
    </row>
    <row r="33" spans="1:45" ht="18" customHeight="1" thickBot="1">
      <c r="A33" s="305"/>
      <c r="B33" s="307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  <c r="AG33" s="309"/>
      <c r="AH33" s="311"/>
      <c r="AI33" s="313"/>
      <c r="AJ33" s="315"/>
      <c r="AK33" s="323"/>
      <c r="AL33" s="119">
        <f t="shared" si="0"/>
      </c>
      <c r="AM33" s="119">
        <f t="shared" si="1"/>
      </c>
      <c r="AN33" s="188">
        <f t="shared" si="2"/>
      </c>
      <c r="AO33" s="187"/>
      <c r="AQ33" s="189"/>
      <c r="AR33" s="190"/>
      <c r="AS33" s="190"/>
    </row>
    <row r="34" spans="1:47" ht="18" customHeight="1" thickTop="1">
      <c r="A34" s="304">
        <f>IF(ISNUMBER('Prijava i izvlačenje brojeva'!A15)=TRUE,'Prijava i izvlačenje brojeva'!A15,"")</f>
        <v>14</v>
      </c>
      <c r="B34" s="306" t="str">
        <f>IF(ISTEXT('Prijava i izvlačenje brojeva'!C15)=TRUE,'Prijava i izvlačenje brojeva'!C15,"")</f>
        <v>Ulovi i pusti ESBE</v>
      </c>
      <c r="C34" s="176">
        <v>2.97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8"/>
      <c r="AG34" s="308">
        <f>IF(ISBLANK(AJ34)=FALSE,"",IF(AND(COUNT(C34:AF35)&gt;0,ISBLANK(AI34)=TRUE),AQ34,IF(AND(COUNT(C34:AF35)&gt;0,ISBLANK(AI34)=FALSE),AQ34-AR34,"")))</f>
        <v>2.97</v>
      </c>
      <c r="AH34" s="310">
        <f>IF(ISBLANK(AJ34)=FALSE,"",IF(COUNT(C34:AF35)&gt;0,MAX(C34:AF35),""))</f>
        <v>2.97</v>
      </c>
      <c r="AI34" s="316"/>
      <c r="AJ34" s="317"/>
      <c r="AK34" s="324">
        <f>IF(ISTEXT('Prijava i izvlačenje brojeva'!C15)=FALSE,"",IF(AND(ISNUMBER(A34)=FALSE,ISTEXT(B34)=TRUE),'Prijava i izvlačenje brojeva'!$H$1+1,IF(AND(COUNT(C34:AF35)&gt;0,ISBLANK(AJ34)=TRUE),AU34,"")))</f>
        <v>15</v>
      </c>
      <c r="AL34" s="119">
        <f t="shared" si="0"/>
        <v>15</v>
      </c>
      <c r="AM34" s="119" t="str">
        <f t="shared" si="1"/>
        <v>Ulovi i pusti ESBE</v>
      </c>
      <c r="AN34" s="188">
        <f t="shared" si="2"/>
        <v>2.97</v>
      </c>
      <c r="AO34" s="187">
        <f>IF(ISNUMBER(AH34)=TRUE,AH34,"")</f>
        <v>2.97</v>
      </c>
      <c r="AP34" s="15" t="str">
        <f>IF(ISTEXT(B34)=TRUE,B34,"")</f>
        <v>Ulovi i pusti ESBE</v>
      </c>
      <c r="AQ34" s="189">
        <f t="shared" si="5"/>
        <v>2.97</v>
      </c>
      <c r="AR34" s="190">
        <f t="shared" si="3"/>
        <v>0.29700000000000004</v>
      </c>
      <c r="AS34" s="190">
        <f t="shared" si="6"/>
        <v>2.97</v>
      </c>
      <c r="AT34" s="20">
        <f>IF(ISNUMBER(AS34)=TRUE,AS34+AO34/10000000,"")</f>
        <v>2.9700002970000003</v>
      </c>
      <c r="AU34" s="15">
        <f t="shared" si="4"/>
        <v>15</v>
      </c>
    </row>
    <row r="35" spans="1:45" ht="18" customHeight="1" thickBot="1">
      <c r="A35" s="305"/>
      <c r="B35" s="307"/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309"/>
      <c r="AH35" s="311"/>
      <c r="AI35" s="313"/>
      <c r="AJ35" s="315"/>
      <c r="AK35" s="323"/>
      <c r="AL35" s="119">
        <f t="shared" si="0"/>
      </c>
      <c r="AM35" s="119">
        <f t="shared" si="1"/>
      </c>
      <c r="AN35" s="188">
        <f t="shared" si="2"/>
      </c>
      <c r="AO35" s="187"/>
      <c r="AQ35" s="189"/>
      <c r="AR35" s="190"/>
      <c r="AS35" s="190"/>
    </row>
    <row r="36" spans="1:47" ht="18" customHeight="1" thickTop="1">
      <c r="A36" s="304">
        <f>IF(ISNUMBER('Prijava i izvlačenje brojeva'!A16)=TRUE,'Prijava i izvlačenje brojeva'!A16,"")</f>
        <v>15</v>
      </c>
      <c r="B36" s="306" t="str">
        <f>IF(ISTEXT('Prijava i izvlačenje brojeva'!C16)=TRUE,'Prijava i izvlačenje brojeva'!C16,"")</f>
        <v>Ludbreg Ludbreg</v>
      </c>
      <c r="C36" s="176">
        <v>9.43</v>
      </c>
      <c r="D36" s="177">
        <v>1.74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8"/>
      <c r="AG36" s="308">
        <f>IF(ISBLANK(AJ36)=FALSE,"",IF(AND(COUNT(C36:AF37)&gt;0,ISBLANK(AI36)=TRUE),AQ36,IF(AND(COUNT(C36:AF37)&gt;0,ISBLANK(AI36)=FALSE),AQ36-AR36,"")))</f>
        <v>11.17</v>
      </c>
      <c r="AH36" s="310">
        <f>IF(ISBLANK(AJ36)=FALSE,"",IF(COUNT(C36:AF37)&gt;0,MAX(C36:AF37),""))</f>
        <v>9.43</v>
      </c>
      <c r="AI36" s="316"/>
      <c r="AJ36" s="317"/>
      <c r="AK36" s="324">
        <f>IF(ISTEXT('Prijava i izvlačenje brojeva'!C16)=FALSE,"",IF(AND(ISNUMBER(A36)=FALSE,ISTEXT(B36)=TRUE),'Prijava i izvlačenje brojeva'!$H$1+1,IF(AND(COUNT(C36:AF37)&gt;0,ISBLANK(AJ36)=TRUE),AU36,"")))</f>
        <v>12</v>
      </c>
      <c r="AL36" s="119">
        <f t="shared" si="0"/>
        <v>12</v>
      </c>
      <c r="AM36" s="119" t="str">
        <f t="shared" si="1"/>
        <v>Ludbreg Ludbreg</v>
      </c>
      <c r="AN36" s="188">
        <f t="shared" si="2"/>
        <v>11.17</v>
      </c>
      <c r="AO36" s="187">
        <f>IF(ISNUMBER(AH36)=TRUE,AH36,"")</f>
        <v>9.43</v>
      </c>
      <c r="AP36" s="15" t="str">
        <f>IF(ISTEXT(B36)=TRUE,B36,"")</f>
        <v>Ludbreg Ludbreg</v>
      </c>
      <c r="AQ36" s="189">
        <f t="shared" si="5"/>
        <v>11.17</v>
      </c>
      <c r="AR36" s="190">
        <f t="shared" si="3"/>
        <v>1.117</v>
      </c>
      <c r="AS36" s="190">
        <f t="shared" si="6"/>
        <v>11.17</v>
      </c>
      <c r="AT36" s="20">
        <f>IF(ISNUMBER(AS36)=TRUE,AS36+AO36/10000000,"")</f>
        <v>11.170000943</v>
      </c>
      <c r="AU36" s="15">
        <f t="shared" si="4"/>
        <v>12</v>
      </c>
    </row>
    <row r="37" spans="1:45" ht="18" customHeight="1" thickBot="1">
      <c r="A37" s="305"/>
      <c r="B37" s="307"/>
      <c r="C37" s="173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5"/>
      <c r="AG37" s="309"/>
      <c r="AH37" s="311"/>
      <c r="AI37" s="313"/>
      <c r="AJ37" s="315"/>
      <c r="AK37" s="323"/>
      <c r="AL37" s="119">
        <f t="shared" si="0"/>
      </c>
      <c r="AM37" s="119">
        <f t="shared" si="1"/>
      </c>
      <c r="AN37" s="188">
        <f t="shared" si="2"/>
      </c>
      <c r="AO37" s="187"/>
      <c r="AQ37" s="189"/>
      <c r="AR37" s="190"/>
      <c r="AS37" s="190"/>
    </row>
    <row r="38" spans="1:47" ht="18" customHeight="1" thickTop="1">
      <c r="A38" s="304">
        <f>IF(ISNUMBER('Prijava i izvlačenje brojeva'!A17)=TRUE,'Prijava i izvlačenje brojeva'!A17,"")</f>
        <v>16</v>
      </c>
      <c r="B38" s="306" t="str">
        <f>IF(ISTEXT('Prijava i izvlačenje brojeva'!C17)=TRUE,'Prijava i izvlačenje brojeva'!C17,"")</f>
        <v>Karas Novska</v>
      </c>
      <c r="C38" s="176">
        <v>2.8</v>
      </c>
      <c r="D38" s="177">
        <v>4.97</v>
      </c>
      <c r="E38" s="177">
        <v>4.42</v>
      </c>
      <c r="F38" s="177">
        <v>2.38</v>
      </c>
      <c r="G38" s="177">
        <v>5.29</v>
      </c>
      <c r="H38" s="177">
        <v>1.99</v>
      </c>
      <c r="I38" s="177">
        <v>3.58</v>
      </c>
      <c r="J38" s="177">
        <v>4.44</v>
      </c>
      <c r="K38" s="177">
        <v>3.52</v>
      </c>
      <c r="L38" s="177">
        <v>2.15</v>
      </c>
      <c r="M38" s="177">
        <v>11.72</v>
      </c>
      <c r="N38" s="177">
        <v>8.76</v>
      </c>
      <c r="O38" s="177">
        <v>5.14</v>
      </c>
      <c r="P38" s="177">
        <v>6.51</v>
      </c>
      <c r="Q38" s="177">
        <v>4.31</v>
      </c>
      <c r="R38" s="177">
        <v>3.09</v>
      </c>
      <c r="S38" s="177">
        <v>2.04</v>
      </c>
      <c r="T38" s="177">
        <v>3.98</v>
      </c>
      <c r="U38" s="177">
        <v>1.61</v>
      </c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8"/>
      <c r="AG38" s="308">
        <f>IF(ISBLANK(AJ38)=FALSE,"",IF(AND(COUNT(C38:AF39)&gt;0,ISBLANK(AI38)=TRUE),AQ38,IF(AND(COUNT(C38:AF39)&gt;0,ISBLANK(AI38)=FALSE),AQ38-AR38,"")))</f>
        <v>82.70000000000002</v>
      </c>
      <c r="AH38" s="310">
        <f>IF(ISBLANK(AJ38)=FALSE,"",IF(COUNT(C38:AF39)&gt;0,MAX(C38:AF39),""))</f>
        <v>11.72</v>
      </c>
      <c r="AI38" s="316"/>
      <c r="AJ38" s="317"/>
      <c r="AK38" s="324">
        <f>IF(ISTEXT('Prijava i izvlačenje brojeva'!C17)=FALSE,"",IF(AND(ISNUMBER(A38)=FALSE,ISTEXT(B38)=TRUE),'Prijava i izvlačenje brojeva'!$H$1+1,IF(AND(COUNT(C38:AF39)&gt;0,ISBLANK(AJ38)=TRUE),AU38,"")))</f>
        <v>1</v>
      </c>
      <c r="AL38" s="119">
        <f t="shared" si="0"/>
        <v>1</v>
      </c>
      <c r="AM38" s="119" t="str">
        <f t="shared" si="1"/>
        <v>Karas Novska</v>
      </c>
      <c r="AN38" s="188">
        <f t="shared" si="2"/>
        <v>82.70000000000002</v>
      </c>
      <c r="AO38" s="187">
        <f>IF(ISNUMBER(AH38)=TRUE,AH38,"")</f>
        <v>11.72</v>
      </c>
      <c r="AP38" s="15" t="str">
        <f>IF(ISTEXT(B38)=TRUE,B38,"")</f>
        <v>Karas Novska</v>
      </c>
      <c r="AQ38" s="189">
        <f t="shared" si="5"/>
        <v>82.70000000000002</v>
      </c>
      <c r="AR38" s="190">
        <f t="shared" si="3"/>
        <v>8.270000000000001</v>
      </c>
      <c r="AS38" s="190">
        <f t="shared" si="6"/>
        <v>82.70000000000002</v>
      </c>
      <c r="AT38" s="20">
        <f>IF(ISNUMBER(AS38)=TRUE,AS38+AO38/10000000,"")</f>
        <v>82.70000117200001</v>
      </c>
      <c r="AU38" s="15">
        <f t="shared" si="4"/>
        <v>1</v>
      </c>
    </row>
    <row r="39" spans="1:45" ht="18" customHeight="1" thickBot="1">
      <c r="A39" s="305"/>
      <c r="B39" s="307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5"/>
      <c r="AG39" s="309"/>
      <c r="AH39" s="311"/>
      <c r="AI39" s="313"/>
      <c r="AJ39" s="315"/>
      <c r="AK39" s="323"/>
      <c r="AL39" s="119">
        <f t="shared" si="0"/>
      </c>
      <c r="AM39" s="119">
        <f t="shared" si="1"/>
      </c>
      <c r="AN39" s="188">
        <f t="shared" si="2"/>
      </c>
      <c r="AO39" s="187"/>
      <c r="AQ39" s="189"/>
      <c r="AR39" s="190"/>
      <c r="AS39" s="190"/>
    </row>
    <row r="40" spans="1:47" ht="18" customHeight="1" thickTop="1">
      <c r="A40" s="304">
        <f>IF(ISNUMBER('Prijava i izvlačenje brojeva'!A18)=TRUE,'Prijava i izvlačenje brojeva'!A18,"")</f>
      </c>
      <c r="B40" s="306">
        <f>IF(ISTEXT('Prijava i izvlačenje brojeva'!C18)=TRUE,'Prijava i izvlačenje brojeva'!C18,"")</f>
      </c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8"/>
      <c r="AG40" s="308">
        <f>IF(ISBLANK(AJ40)=FALSE,"",IF(AND(COUNT(C40:AF41)&gt;0,ISBLANK(AI40)=TRUE),AQ40,IF(AND(COUNT(C40:AF41)&gt;0,ISBLANK(AI40)=FALSE),AQ40-AR40,"")))</f>
      </c>
      <c r="AH40" s="310">
        <f>IF(ISBLANK(AJ40)=FALSE,"",IF(COUNT(C40:AF41)&gt;0,MAX(C40:AF41),""))</f>
      </c>
      <c r="AI40" s="316"/>
      <c r="AJ40" s="317"/>
      <c r="AK40" s="324">
        <f>IF(ISTEXT('Prijava i izvlačenje brojeva'!C18)=FALSE,"",IF(AND(ISNUMBER(A40)=FALSE,ISTEXT(B40)=TRUE),'Prijava i izvlačenje brojeva'!$H$1+1,IF(AND(COUNT(C40:AF41)&gt;0,ISBLANK(AJ40)=TRUE),AU40,"")))</f>
      </c>
      <c r="AL40" s="119">
        <f t="shared" si="0"/>
      </c>
      <c r="AM40" s="119">
        <f t="shared" si="1"/>
      </c>
      <c r="AN40" s="188">
        <f t="shared" si="2"/>
      </c>
      <c r="AO40" s="187">
        <f>IF(ISNUMBER(AH40)=TRUE,AH40,"")</f>
      </c>
      <c r="AP40" s="15">
        <f>IF(ISTEXT(B40)=TRUE,B40,"")</f>
      </c>
      <c r="AQ40" s="189">
        <f t="shared" si="5"/>
      </c>
      <c r="AR40" s="190">
        <f t="shared" si="3"/>
      </c>
      <c r="AS40" s="190">
        <f t="shared" si="6"/>
      </c>
      <c r="AT40" s="20">
        <f>IF(ISNUMBER(AS40)=TRUE,AS40+AO40/10000000,"")</f>
      </c>
      <c r="AU40" s="15">
        <f t="shared" si="4"/>
      </c>
    </row>
    <row r="41" spans="1:45" ht="18" customHeight="1" thickBot="1">
      <c r="A41" s="305"/>
      <c r="B41" s="307"/>
      <c r="C41" s="17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5"/>
      <c r="AG41" s="309"/>
      <c r="AH41" s="311"/>
      <c r="AI41" s="313"/>
      <c r="AJ41" s="315"/>
      <c r="AK41" s="323"/>
      <c r="AL41" s="119">
        <f t="shared" si="0"/>
      </c>
      <c r="AM41" s="119">
        <f t="shared" si="1"/>
      </c>
      <c r="AN41" s="188">
        <f t="shared" si="2"/>
      </c>
      <c r="AO41" s="187"/>
      <c r="AQ41" s="189"/>
      <c r="AR41" s="190"/>
      <c r="AS41" s="190"/>
    </row>
    <row r="42" spans="1:47" ht="18" customHeight="1" thickTop="1">
      <c r="A42" s="304">
        <f>IF(ISNUMBER('Prijava i izvlačenje brojeva'!A19)=TRUE,'Prijava i izvlačenje brojeva'!A19,"")</f>
      </c>
      <c r="B42" s="306">
        <f>IF(ISTEXT('Prijava i izvlačenje brojeva'!C19)=TRUE,'Prijava i izvlačenje brojeva'!C19,"")</f>
      </c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8"/>
      <c r="AG42" s="308">
        <f>IF(ISBLANK(AJ42)=FALSE,"",IF(AND(COUNT(C42:AF43)&gt;0,ISBLANK(AI42)=TRUE),AQ42,IF(AND(COUNT(C42:AF43)&gt;0,ISBLANK(AI42)=FALSE),AQ42-AR42,"")))</f>
      </c>
      <c r="AH42" s="310">
        <f>IF(ISBLANK(AJ42)=FALSE,"",IF(COUNT(C42:AF43)&gt;0,MAX(C42:AF43),""))</f>
      </c>
      <c r="AI42" s="316"/>
      <c r="AJ42" s="317"/>
      <c r="AK42" s="324">
        <f>IF(ISTEXT('Prijava i izvlačenje brojeva'!C19)=FALSE,"",IF(AND(ISNUMBER(A42)=FALSE,ISTEXT(B42)=TRUE),'Prijava i izvlačenje brojeva'!$H$1+1,IF(AND(COUNT(C42:AF43)&gt;0,ISBLANK(AJ42)=TRUE),AU42,"")))</f>
      </c>
      <c r="AL42" s="119">
        <f t="shared" si="0"/>
      </c>
      <c r="AM42" s="119">
        <f t="shared" si="1"/>
      </c>
      <c r="AN42" s="188">
        <f t="shared" si="2"/>
      </c>
      <c r="AO42" s="187">
        <f>IF(ISNUMBER(AH42)=TRUE,AH42,"")</f>
      </c>
      <c r="AP42" s="15">
        <f>IF(ISTEXT(B42)=TRUE,B42,"")</f>
      </c>
      <c r="AQ42" s="189">
        <f t="shared" si="5"/>
      </c>
      <c r="AR42" s="190">
        <f t="shared" si="3"/>
      </c>
      <c r="AS42" s="190">
        <f t="shared" si="6"/>
      </c>
      <c r="AT42" s="20">
        <f>IF(ISNUMBER(AS42)=TRUE,AS42+AO42/10000000,"")</f>
      </c>
      <c r="AU42" s="15">
        <f t="shared" si="4"/>
      </c>
    </row>
    <row r="43" spans="1:45" ht="18" customHeight="1" thickBot="1">
      <c r="A43" s="305"/>
      <c r="B43" s="307"/>
      <c r="C43" s="173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5"/>
      <c r="AG43" s="309"/>
      <c r="AH43" s="311"/>
      <c r="AI43" s="313"/>
      <c r="AJ43" s="315"/>
      <c r="AK43" s="323"/>
      <c r="AL43" s="119">
        <f t="shared" si="0"/>
      </c>
      <c r="AM43" s="119">
        <f t="shared" si="1"/>
      </c>
      <c r="AN43" s="188">
        <f t="shared" si="2"/>
      </c>
      <c r="AO43" s="187"/>
      <c r="AQ43" s="189"/>
      <c r="AR43" s="190"/>
      <c r="AS43" s="190"/>
    </row>
    <row r="44" spans="1:47" ht="18" customHeight="1" thickTop="1">
      <c r="A44" s="304">
        <f>IF(ISNUMBER('Prijava i izvlačenje brojeva'!A20)=TRUE,'Prijava i izvlačenje brojeva'!A20,"")</f>
      </c>
      <c r="B44" s="306">
        <f>IF(ISTEXT('Prijava i izvlačenje brojeva'!C20)=TRUE,'Prijava i izvlačenje brojeva'!C20,"")</f>
      </c>
      <c r="C44" s="176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8"/>
      <c r="AG44" s="308">
        <f>IF(ISBLANK(AJ44)=FALSE,"",IF(AND(COUNT(C44:AF45)&gt;0,ISBLANK(AI44)=TRUE),AQ44,IF(AND(COUNT(C44:AF45)&gt;0,ISBLANK(AI44)=FALSE),AQ44-AR44,"")))</f>
      </c>
      <c r="AH44" s="310">
        <f>IF(ISBLANK(AJ44)=FALSE,"",IF(COUNT(C44:AF45)&gt;0,MAX(C44:AF45),""))</f>
      </c>
      <c r="AI44" s="316"/>
      <c r="AJ44" s="317"/>
      <c r="AK44" s="324">
        <f>IF(ISTEXT('Prijava i izvlačenje brojeva'!C20)=FALSE,"",IF(AND(ISNUMBER(A44)=FALSE,ISTEXT(B44)=TRUE),'Prijava i izvlačenje brojeva'!$H$1+1,IF(AND(COUNT(C44:AF45)&gt;0,ISBLANK(AJ44)=TRUE),AU44,"")))</f>
      </c>
      <c r="AL44" s="119">
        <f t="shared" si="0"/>
      </c>
      <c r="AM44" s="119">
        <f t="shared" si="1"/>
      </c>
      <c r="AN44" s="188">
        <f t="shared" si="2"/>
      </c>
      <c r="AO44" s="187">
        <f>IF(ISNUMBER(AH44)=TRUE,AH44,"")</f>
      </c>
      <c r="AP44" s="15">
        <f>IF(ISTEXT(B44)=TRUE,B44,"")</f>
      </c>
      <c r="AQ44" s="189">
        <f t="shared" si="5"/>
      </c>
      <c r="AR44" s="190">
        <f t="shared" si="3"/>
      </c>
      <c r="AS44" s="190">
        <f t="shared" si="6"/>
      </c>
      <c r="AT44" s="20">
        <f>IF(ISNUMBER(AS44)=TRUE,AS44+AO44/10000000,"")</f>
      </c>
      <c r="AU44" s="15">
        <f t="shared" si="4"/>
      </c>
    </row>
    <row r="45" spans="1:45" ht="18" customHeight="1" thickBot="1">
      <c r="A45" s="305"/>
      <c r="B45" s="307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  <c r="AG45" s="309"/>
      <c r="AH45" s="311"/>
      <c r="AI45" s="313"/>
      <c r="AJ45" s="315"/>
      <c r="AK45" s="323"/>
      <c r="AL45" s="119">
        <f t="shared" si="0"/>
      </c>
      <c r="AM45" s="119">
        <f t="shared" si="1"/>
      </c>
      <c r="AN45" s="188">
        <f t="shared" si="2"/>
      </c>
      <c r="AO45" s="187"/>
      <c r="AQ45" s="189"/>
      <c r="AR45" s="190"/>
      <c r="AS45" s="190"/>
    </row>
    <row r="46" spans="1:47" ht="18" customHeight="1" thickTop="1">
      <c r="A46" s="304">
        <f>IF(ISNUMBER('Prijava i izvlačenje brojeva'!A21)=TRUE,'Prijava i izvlačenje brojeva'!A21,"")</f>
      </c>
      <c r="B46" s="306">
        <f>IF(ISTEXT('Prijava i izvlačenje brojeva'!C21)=TRUE,'Prijava i izvlačenje brojeva'!C21,"")</f>
      </c>
      <c r="C46" s="176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8"/>
      <c r="AG46" s="308">
        <f>IF(ISBLANK(AJ46)=FALSE,"",IF(AND(COUNT(C46:AF47)&gt;0,ISBLANK(AI46)=TRUE),AQ46,IF(AND(COUNT(C46:AF47)&gt;0,ISBLANK(AI46)=FALSE),AQ46-AR46,"")))</f>
      </c>
      <c r="AH46" s="310">
        <f>IF(ISBLANK(AJ46)=FALSE,"",IF(COUNT(C46:AF47)&gt;0,MAX(C46:AF47),""))</f>
      </c>
      <c r="AI46" s="316"/>
      <c r="AJ46" s="317"/>
      <c r="AK46" s="324">
        <f>IF(ISTEXT('Prijava i izvlačenje brojeva'!C21)=FALSE,"",IF(AND(ISNUMBER(A46)=FALSE,ISTEXT(B46)=TRUE),'Prijava i izvlačenje brojeva'!$H$1+1,IF(AND(COUNT(C46:AF47)&gt;0,ISBLANK(AJ46)=TRUE),AU46,"")))</f>
      </c>
      <c r="AL46" s="119">
        <f t="shared" si="0"/>
      </c>
      <c r="AM46" s="119">
        <f t="shared" si="1"/>
      </c>
      <c r="AN46" s="188">
        <f t="shared" si="2"/>
      </c>
      <c r="AO46" s="187">
        <f>IF(ISNUMBER(AH46)=TRUE,AH46,"")</f>
      </c>
      <c r="AP46" s="15">
        <f>IF(ISTEXT(B46)=TRUE,B46,"")</f>
      </c>
      <c r="AQ46" s="189">
        <f t="shared" si="5"/>
      </c>
      <c r="AR46" s="190">
        <f t="shared" si="3"/>
      </c>
      <c r="AS46" s="190">
        <f t="shared" si="6"/>
      </c>
      <c r="AT46" s="20">
        <f>IF(ISNUMBER(AS46)=TRUE,AS46+AO46/10000000,"")</f>
      </c>
      <c r="AU46" s="15">
        <f t="shared" si="4"/>
      </c>
    </row>
    <row r="47" spans="1:45" ht="18" customHeight="1" thickBot="1">
      <c r="A47" s="305"/>
      <c r="B47" s="307"/>
      <c r="C47" s="183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5"/>
      <c r="AG47" s="309"/>
      <c r="AH47" s="311"/>
      <c r="AI47" s="313"/>
      <c r="AJ47" s="315"/>
      <c r="AK47" s="323"/>
      <c r="AL47" s="119">
        <f t="shared" si="0"/>
      </c>
      <c r="AM47" s="119">
        <f t="shared" si="1"/>
      </c>
      <c r="AN47" s="188">
        <f t="shared" si="2"/>
      </c>
      <c r="AO47" s="187"/>
      <c r="AQ47" s="189"/>
      <c r="AR47" s="190"/>
      <c r="AS47" s="190"/>
    </row>
    <row r="48" spans="1:47" ht="18" customHeight="1" thickTop="1">
      <c r="A48" s="304">
        <f>IF(ISNUMBER('Prijava i izvlačenje brojeva'!A22)=TRUE,'Prijava i izvlačenje brojeva'!A22,"")</f>
      </c>
      <c r="B48" s="306">
        <f>IF(ISTEXT('Prijava i izvlačenje brojeva'!C22)=TRUE,'Prijava i izvlačenje brojeva'!C22,"")</f>
      </c>
      <c r="C48" s="176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8"/>
      <c r="AG48" s="308">
        <f>IF(ISBLANK(AJ48)=FALSE,"",IF(AND(COUNT(C48:AF49)&gt;0,ISBLANK(AI48)=TRUE),AQ48,IF(AND(COUNT(C48:AF49)&gt;0,ISBLANK(AI48)=FALSE),AQ48-AR48,"")))</f>
      </c>
      <c r="AH48" s="310">
        <f>IF(ISBLANK(AJ48)=FALSE,"",IF(COUNT(C48:AF49)&gt;0,MAX(C48:AF49),""))</f>
      </c>
      <c r="AI48" s="316"/>
      <c r="AJ48" s="317"/>
      <c r="AK48" s="324">
        <f>IF(ISTEXT('Prijava i izvlačenje brojeva'!C22)=FALSE,"",IF(AND(ISNUMBER(A48)=FALSE,ISTEXT(B48)=TRUE),'Prijava i izvlačenje brojeva'!$H$1+1,IF(AND(COUNT(C48:AF49)&gt;0,ISBLANK(AJ48)=TRUE),AU48,"")))</f>
      </c>
      <c r="AL48" s="119">
        <f t="shared" si="0"/>
      </c>
      <c r="AM48" s="119">
        <f t="shared" si="1"/>
      </c>
      <c r="AN48" s="188">
        <f t="shared" si="2"/>
      </c>
      <c r="AO48" s="187">
        <f>IF(ISNUMBER(AH48)=TRUE,AH48,"")</f>
      </c>
      <c r="AP48" s="15">
        <f>IF(ISTEXT(B48)=TRUE,B48,"")</f>
      </c>
      <c r="AQ48" s="189">
        <f t="shared" si="5"/>
      </c>
      <c r="AR48" s="190">
        <f t="shared" si="3"/>
      </c>
      <c r="AS48" s="190">
        <f t="shared" si="6"/>
      </c>
      <c r="AT48" s="20">
        <f>IF(ISNUMBER(AS48)=TRUE,AS48+AO48/10000000,"")</f>
      </c>
      <c r="AU48" s="15">
        <f t="shared" si="4"/>
      </c>
    </row>
    <row r="49" spans="1:45" ht="18" customHeight="1" thickBot="1">
      <c r="A49" s="305"/>
      <c r="B49" s="307"/>
      <c r="C49" s="183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5"/>
      <c r="AG49" s="309"/>
      <c r="AH49" s="311"/>
      <c r="AI49" s="313"/>
      <c r="AJ49" s="315"/>
      <c r="AK49" s="323"/>
      <c r="AL49" s="119">
        <f t="shared" si="0"/>
      </c>
      <c r="AM49" s="119">
        <f t="shared" si="1"/>
      </c>
      <c r="AN49" s="188">
        <f t="shared" si="2"/>
      </c>
      <c r="AO49" s="187"/>
      <c r="AQ49" s="189"/>
      <c r="AR49" s="190"/>
      <c r="AS49" s="190"/>
    </row>
    <row r="50" spans="1:47" ht="18" customHeight="1" thickTop="1">
      <c r="A50" s="304">
        <f>IF(ISNUMBER('Prijava i izvlačenje brojeva'!A23)=TRUE,'Prijava i izvlačenje brojeva'!A23,"")</f>
      </c>
      <c r="B50" s="306">
        <f>IF(ISTEXT('Prijava i izvlačenje brojeva'!C23)=TRUE,'Prijava i izvlačenje brojeva'!C23,"")</f>
      </c>
      <c r="C50" s="176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8"/>
      <c r="AG50" s="308">
        <f>IF(ISBLANK(AJ50)=FALSE,"",IF(AND(COUNT(C50:AF51)&gt;0,ISBLANK(AI50)=TRUE),AQ50,IF(AND(COUNT(C50:AF51)&gt;0,ISBLANK(AI50)=FALSE),AQ50-AR50,"")))</f>
      </c>
      <c r="AH50" s="310">
        <f>IF(ISBLANK(AJ50)=FALSE,"",IF(COUNT(C50:AF51)&gt;0,MAX(C50:AF51),""))</f>
      </c>
      <c r="AI50" s="316"/>
      <c r="AJ50" s="317"/>
      <c r="AK50" s="324">
        <f>IF(ISTEXT('Prijava i izvlačenje brojeva'!C23)=FALSE,"",IF(AND(ISNUMBER(A50)=FALSE,ISTEXT(B50)=TRUE),'Prijava i izvlačenje brojeva'!$H$1+1,IF(AND(COUNT(C50:AF51)&gt;0,ISBLANK(AJ50)=TRUE),AU50,"")))</f>
      </c>
      <c r="AL50" s="119">
        <f t="shared" si="0"/>
      </c>
      <c r="AM50" s="119">
        <f t="shared" si="1"/>
      </c>
      <c r="AN50" s="188">
        <f t="shared" si="2"/>
      </c>
      <c r="AO50" s="187">
        <f>IF(ISNUMBER(AH50)=TRUE,AH50,"")</f>
      </c>
      <c r="AP50" s="15">
        <f>IF(ISTEXT(B50)=TRUE,B50,"")</f>
      </c>
      <c r="AQ50" s="189">
        <f t="shared" si="5"/>
      </c>
      <c r="AR50" s="190">
        <f t="shared" si="3"/>
      </c>
      <c r="AS50" s="190">
        <f t="shared" si="6"/>
      </c>
      <c r="AT50" s="20">
        <f>IF(ISNUMBER(AS50)=TRUE,AS50+AO50/10000000,"")</f>
      </c>
      <c r="AU50" s="15">
        <f t="shared" si="4"/>
      </c>
    </row>
    <row r="51" spans="1:45" ht="18" customHeight="1" thickBot="1">
      <c r="A51" s="305"/>
      <c r="B51" s="307"/>
      <c r="C51" s="183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5"/>
      <c r="AG51" s="309"/>
      <c r="AH51" s="311"/>
      <c r="AI51" s="313"/>
      <c r="AJ51" s="315"/>
      <c r="AK51" s="323"/>
      <c r="AL51" s="119">
        <f t="shared" si="0"/>
      </c>
      <c r="AM51" s="119">
        <f t="shared" si="1"/>
      </c>
      <c r="AN51" s="188">
        <f t="shared" si="2"/>
      </c>
      <c r="AO51" s="187"/>
      <c r="AQ51" s="189"/>
      <c r="AR51" s="190"/>
      <c r="AS51" s="190"/>
    </row>
    <row r="52" spans="1:47" ht="18" customHeight="1" thickTop="1">
      <c r="A52" s="304">
        <f>IF(ISNUMBER('Prijava i izvlačenje brojeva'!A24)=TRUE,'Prijava i izvlačenje brojeva'!A24,"")</f>
      </c>
      <c r="B52" s="306">
        <f>IF(ISTEXT('Prijava i izvlačenje brojeva'!C24)=TRUE,'Prijava i izvlačenje brojeva'!C24,"")</f>
      </c>
      <c r="C52" s="176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8"/>
      <c r="AG52" s="308">
        <f>IF(ISBLANK(AJ52)=FALSE,"",IF(AND(COUNT(C52:AF53)&gt;0,ISBLANK(AI52)=TRUE),AQ52,IF(AND(COUNT(C52:AF53)&gt;0,ISBLANK(AI52)=FALSE),AQ52-AR52,"")))</f>
      </c>
      <c r="AH52" s="310">
        <f>IF(ISBLANK(AJ52)=FALSE,"",IF(COUNT(C52:AF53)&gt;0,MAX(C52:AF53),""))</f>
      </c>
      <c r="AI52" s="316"/>
      <c r="AJ52" s="317"/>
      <c r="AK52" s="324">
        <f>IF(ISTEXT('Prijava i izvlačenje brojeva'!C24)=FALSE,"",IF(AND(ISNUMBER(A52)=FALSE,ISTEXT(B52)=TRUE),'Prijava i izvlačenje brojeva'!$H$1+1,IF(AND(COUNT(C52:AF53)&gt;0,ISBLANK(AJ52)=TRUE),AU52,"")))</f>
      </c>
      <c r="AL52" s="119">
        <f t="shared" si="0"/>
      </c>
      <c r="AM52" s="119">
        <f t="shared" si="1"/>
      </c>
      <c r="AN52" s="188">
        <f t="shared" si="2"/>
      </c>
      <c r="AO52" s="187">
        <f>IF(ISNUMBER(AH52)=TRUE,AH52,"")</f>
      </c>
      <c r="AP52" s="15">
        <f>IF(ISTEXT(B52)=TRUE,B52,"")</f>
      </c>
      <c r="AQ52" s="189">
        <f t="shared" si="5"/>
      </c>
      <c r="AR52" s="190">
        <f t="shared" si="3"/>
      </c>
      <c r="AS52" s="190">
        <f t="shared" si="6"/>
      </c>
      <c r="AT52" s="20">
        <f>IF(ISNUMBER(AS52)=TRUE,AS52+AO52/10000000,"")</f>
      </c>
      <c r="AU52" s="15">
        <f t="shared" si="4"/>
      </c>
    </row>
    <row r="53" spans="1:45" ht="18" customHeight="1" thickBot="1">
      <c r="A53" s="305"/>
      <c r="B53" s="307"/>
      <c r="C53" s="183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  <c r="AG53" s="309"/>
      <c r="AH53" s="311"/>
      <c r="AI53" s="313"/>
      <c r="AJ53" s="315"/>
      <c r="AK53" s="323"/>
      <c r="AL53" s="119">
        <f t="shared" si="0"/>
      </c>
      <c r="AM53" s="119">
        <f t="shared" si="1"/>
      </c>
      <c r="AN53" s="188">
        <f t="shared" si="2"/>
      </c>
      <c r="AO53" s="187"/>
      <c r="AQ53" s="189"/>
      <c r="AR53" s="190"/>
      <c r="AS53" s="190"/>
    </row>
    <row r="54" spans="1:47" ht="18" customHeight="1" thickTop="1">
      <c r="A54" s="304">
        <f>IF(ISNUMBER('Prijava i izvlačenje brojeva'!A25)=TRUE,'Prijava i izvlačenje brojeva'!A25,"")</f>
      </c>
      <c r="B54" s="306">
        <f>IF(ISTEXT('Prijava i izvlačenje brojeva'!C25)=TRUE,'Prijava i izvlačenje brojeva'!C25,"")</f>
      </c>
      <c r="C54" s="176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8"/>
      <c r="AG54" s="308">
        <f>IF(ISBLANK(AJ54)=FALSE,"",IF(AND(COUNT(C54:AF55)&gt;0,ISBLANK(AI54)=TRUE),AQ54,IF(AND(COUNT(C54:AF55)&gt;0,ISBLANK(AI54)=FALSE),AQ54-AR54,"")))</f>
      </c>
      <c r="AH54" s="310">
        <f>IF(ISBLANK(AJ54)=FALSE,"",IF(COUNT(C54:AF55)&gt;0,MAX(C54:AF55),""))</f>
      </c>
      <c r="AI54" s="316"/>
      <c r="AJ54" s="317"/>
      <c r="AK54" s="324">
        <f>IF(ISTEXT('Prijava i izvlačenje brojeva'!C25)=FALSE,"",IF(AND(ISNUMBER(A54)=FALSE,ISTEXT(B54)=TRUE),'Prijava i izvlačenje brojeva'!$H$1+1,IF(AND(COUNT(C54:AF55)&gt;0,ISBLANK(AJ54)=TRUE),AU54,"")))</f>
      </c>
      <c r="AL54" s="119">
        <f t="shared" si="0"/>
      </c>
      <c r="AM54" s="119">
        <f t="shared" si="1"/>
      </c>
      <c r="AN54" s="188">
        <f t="shared" si="2"/>
      </c>
      <c r="AO54" s="187">
        <f>IF(ISNUMBER(AH54)=TRUE,AH54,"")</f>
      </c>
      <c r="AP54" s="15">
        <f>IF(ISTEXT(B54)=TRUE,B54,"")</f>
      </c>
      <c r="AQ54" s="189">
        <f t="shared" si="5"/>
      </c>
      <c r="AR54" s="190">
        <f t="shared" si="3"/>
      </c>
      <c r="AS54" s="190">
        <f t="shared" si="6"/>
      </c>
      <c r="AT54" s="20">
        <f>IF(ISNUMBER(AS54)=TRUE,AS54+AO54/10000000,"")</f>
      </c>
      <c r="AU54" s="15">
        <f t="shared" si="4"/>
      </c>
    </row>
    <row r="55" spans="1:45" ht="18" customHeight="1" thickBot="1">
      <c r="A55" s="305"/>
      <c r="B55" s="307"/>
      <c r="C55" s="183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5"/>
      <c r="AG55" s="309"/>
      <c r="AH55" s="311"/>
      <c r="AI55" s="313"/>
      <c r="AJ55" s="315"/>
      <c r="AK55" s="323"/>
      <c r="AL55" s="119">
        <f t="shared" si="0"/>
      </c>
      <c r="AM55" s="119">
        <f t="shared" si="1"/>
      </c>
      <c r="AN55" s="188">
        <f t="shared" si="2"/>
      </c>
      <c r="AO55" s="187"/>
      <c r="AQ55" s="189"/>
      <c r="AR55" s="190"/>
      <c r="AS55" s="190"/>
    </row>
    <row r="56" spans="1:47" ht="18" customHeight="1" thickTop="1">
      <c r="A56" s="304">
        <f>IF(ISNUMBER('Prijava i izvlačenje brojeva'!A26)=TRUE,'Prijava i izvlačenje brojeva'!A26,"")</f>
      </c>
      <c r="B56" s="306">
        <f>IF(ISTEXT('Prijava i izvlačenje brojeva'!C26)=TRUE,'Prijava i izvlačenje brojeva'!C26,"")</f>
      </c>
      <c r="C56" s="176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8"/>
      <c r="AG56" s="327">
        <f>IF(ISBLANK(AJ56)=FALSE,"",IF(AND(COUNT(C56:AF57)&gt;0,ISBLANK(AI56)=TRUE),AQ56,IF(AND(COUNT(C56:AF57)&gt;0,ISBLANK(AI56)=FALSE),AQ56-AR56,"")))</f>
      </c>
      <c r="AH56" s="329">
        <f>IF(ISBLANK(AJ56)=FALSE,"",IF(COUNT(C56:AF57)&gt;0,MAX(C56:AF57),""))</f>
      </c>
      <c r="AI56" s="331"/>
      <c r="AJ56" s="333"/>
      <c r="AK56" s="325">
        <f>IF(ISTEXT('Prijava i izvlačenje brojeva'!C26)=FALSE,"",IF(AND(ISNUMBER(A56)=FALSE,ISTEXT(B56)=TRUE),'Prijava i izvlačenje brojeva'!$H$1+1,IF(AND(COUNT(C56:AF57)&gt;0,ISBLANK(AJ56)=TRUE),AU56,"")))</f>
      </c>
      <c r="AL56" s="119">
        <f t="shared" si="0"/>
      </c>
      <c r="AM56" s="119">
        <f t="shared" si="1"/>
      </c>
      <c r="AN56" s="188">
        <f t="shared" si="2"/>
      </c>
      <c r="AO56" s="187">
        <f>IF(ISNUMBER(AH56)=TRUE,AH56,"")</f>
      </c>
      <c r="AP56" s="15">
        <f>IF(ISTEXT(B56)=TRUE,B56,"")</f>
      </c>
      <c r="AQ56" s="189">
        <f t="shared" si="5"/>
      </c>
      <c r="AR56" s="190">
        <f t="shared" si="3"/>
      </c>
      <c r="AS56" s="190">
        <f t="shared" si="6"/>
      </c>
      <c r="AT56" s="20">
        <f>IF(ISNUMBER(AS56)=TRUE,AS56+AO56/10000000,"")</f>
      </c>
      <c r="AU56" s="15">
        <f t="shared" si="4"/>
      </c>
    </row>
    <row r="57" spans="1:45" ht="18" customHeight="1" thickBot="1">
      <c r="A57" s="305"/>
      <c r="B57" s="307"/>
      <c r="C57" s="183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5"/>
      <c r="AG57" s="328"/>
      <c r="AH57" s="330"/>
      <c r="AI57" s="332"/>
      <c r="AJ57" s="334"/>
      <c r="AK57" s="326"/>
      <c r="AL57" s="119">
        <f t="shared" si="0"/>
      </c>
      <c r="AM57" s="119">
        <f t="shared" si="1"/>
      </c>
      <c r="AN57" s="188">
        <f t="shared" si="2"/>
      </c>
      <c r="AO57" s="187"/>
      <c r="AQ57" s="189"/>
      <c r="AR57" s="190"/>
      <c r="AS57" s="190"/>
    </row>
    <row r="58" spans="1:45" ht="20.25" customHeight="1" thickTop="1">
      <c r="A58" s="26"/>
      <c r="B58" s="27"/>
      <c r="AQ58" s="25"/>
      <c r="AR58" s="19"/>
      <c r="AS58" s="19"/>
    </row>
    <row r="59" spans="2:39" ht="27.75" customHeight="1">
      <c r="B59" s="33" t="s">
        <v>78</v>
      </c>
      <c r="C59" s="29"/>
      <c r="D59" s="84"/>
      <c r="E59" s="371" t="str">
        <f>IF(ISTEXT('Organizacija natjecanja'!F13)=TRUE,'Organizacija natjecanja'!F13,"")</f>
        <v>Ivan Ivanda</v>
      </c>
      <c r="F59" s="371"/>
      <c r="G59" s="371"/>
      <c r="H59" s="371"/>
      <c r="I59" s="371"/>
      <c r="J59" s="371"/>
      <c r="K59" s="371"/>
      <c r="L59" s="31"/>
      <c r="M59" s="30"/>
      <c r="N59" s="30"/>
      <c r="O59" s="33" t="s">
        <v>64</v>
      </c>
      <c r="Q59" s="34"/>
      <c r="S59" s="372" t="str">
        <f>IF(ISTEXT('Organizacija natjecanja'!F11)=TRUE,'Organizacija natjecanja'!F11,"")</f>
        <v>Zlatan Klarić</v>
      </c>
      <c r="T59" s="372"/>
      <c r="U59" s="372"/>
      <c r="V59" s="372"/>
      <c r="W59" s="372"/>
      <c r="X59" s="372"/>
      <c r="Y59" s="372"/>
      <c r="Z59" s="32"/>
      <c r="AA59" s="32"/>
      <c r="AB59" s="33" t="s">
        <v>77</v>
      </c>
      <c r="AH59" s="372" t="str">
        <f>IF(ISTEXT('Organizacija natjecanja'!F9)=TRUE,'Organizacija natjecanja'!F9,"")</f>
        <v>Boris Horvat</v>
      </c>
      <c r="AI59" s="372"/>
      <c r="AJ59" s="372"/>
      <c r="AK59" s="372"/>
      <c r="AL59" s="120"/>
      <c r="AM59" s="120"/>
    </row>
    <row r="60" spans="19:46" s="31" customFormat="1" ht="27.75" customHeight="1">
      <c r="S60" s="30"/>
      <c r="Y60" s="28"/>
      <c r="AH60" s="35"/>
      <c r="AI60" s="36"/>
      <c r="AL60" s="117"/>
      <c r="AM60" s="117"/>
      <c r="AN60" s="117"/>
      <c r="AO60" s="75"/>
      <c r="AQ60" s="37"/>
      <c r="AT60" s="38"/>
    </row>
    <row r="61" spans="34:46" s="31" customFormat="1" ht="27.75" customHeight="1">
      <c r="AH61" s="39"/>
      <c r="AL61" s="117"/>
      <c r="AM61" s="117"/>
      <c r="AN61" s="117"/>
      <c r="AO61" s="75"/>
      <c r="AQ61" s="37"/>
      <c r="AT61" s="38"/>
    </row>
    <row r="62" spans="2:46" s="31" customFormat="1" ht="27.75" customHeight="1">
      <c r="B62" s="40"/>
      <c r="AD62" s="41"/>
      <c r="AE62" s="41"/>
      <c r="AF62" s="41"/>
      <c r="AL62" s="117"/>
      <c r="AM62" s="117"/>
      <c r="AN62" s="117"/>
      <c r="AO62" s="75"/>
      <c r="AQ62" s="37"/>
      <c r="AT62" s="38"/>
    </row>
    <row r="63" spans="2:46" s="30" customFormat="1" ht="28.5" customHeight="1" thickBot="1">
      <c r="B63" s="47" t="s">
        <v>65</v>
      </c>
      <c r="W63" s="47" t="s">
        <v>66</v>
      </c>
      <c r="AL63" s="117"/>
      <c r="AM63" s="117"/>
      <c r="AN63" s="117"/>
      <c r="AO63" s="76"/>
      <c r="AQ63" s="43"/>
      <c r="AT63" s="44"/>
    </row>
    <row r="64" spans="2:45" s="28" customFormat="1" ht="27.75" customHeight="1" thickBot="1" thickTop="1">
      <c r="B64" s="237" t="s">
        <v>13</v>
      </c>
      <c r="C64" s="251"/>
      <c r="D64" s="251"/>
      <c r="E64" s="238"/>
      <c r="F64" s="388" t="s">
        <v>67</v>
      </c>
      <c r="G64" s="389"/>
      <c r="H64" s="390"/>
      <c r="I64" s="237" t="s">
        <v>68</v>
      </c>
      <c r="J64" s="251"/>
      <c r="K64" s="251"/>
      <c r="L64" s="251"/>
      <c r="M64" s="251"/>
      <c r="N64" s="238"/>
      <c r="O64" s="251" t="s">
        <v>69</v>
      </c>
      <c r="P64" s="251"/>
      <c r="Q64" s="251"/>
      <c r="R64" s="251"/>
      <c r="S64" s="251"/>
      <c r="T64" s="238"/>
      <c r="U64" s="168"/>
      <c r="V64" s="335" t="s">
        <v>66</v>
      </c>
      <c r="W64" s="336"/>
      <c r="X64" s="336"/>
      <c r="Y64" s="336"/>
      <c r="Z64" s="336"/>
      <c r="AA64" s="337"/>
      <c r="AB64" s="251" t="s">
        <v>70</v>
      </c>
      <c r="AC64" s="251"/>
      <c r="AD64" s="251"/>
      <c r="AE64" s="238"/>
      <c r="AL64" s="117"/>
      <c r="AM64" s="117"/>
      <c r="AN64" s="117"/>
      <c r="AP64" s="45"/>
      <c r="AS64" s="46"/>
    </row>
    <row r="65" spans="2:45" s="31" customFormat="1" ht="27.75" customHeight="1" thickTop="1">
      <c r="B65" s="361"/>
      <c r="C65" s="362"/>
      <c r="D65" s="362"/>
      <c r="E65" s="363"/>
      <c r="F65" s="386"/>
      <c r="G65" s="345"/>
      <c r="H65" s="346"/>
      <c r="I65" s="385"/>
      <c r="J65" s="353"/>
      <c r="K65" s="353"/>
      <c r="L65" s="353"/>
      <c r="M65" s="353"/>
      <c r="N65" s="354"/>
      <c r="O65" s="353"/>
      <c r="P65" s="353"/>
      <c r="Q65" s="353"/>
      <c r="R65" s="353"/>
      <c r="S65" s="353"/>
      <c r="T65" s="354"/>
      <c r="V65" s="341"/>
      <c r="W65" s="342"/>
      <c r="X65" s="342"/>
      <c r="Y65" s="342"/>
      <c r="Z65" s="342"/>
      <c r="AA65" s="343"/>
      <c r="AB65" s="344"/>
      <c r="AC65" s="345"/>
      <c r="AD65" s="345"/>
      <c r="AE65" s="346"/>
      <c r="AF65" s="47"/>
      <c r="AG65" s="47"/>
      <c r="AL65" s="117"/>
      <c r="AM65" s="117"/>
      <c r="AN65" s="117"/>
      <c r="AP65" s="37"/>
      <c r="AS65" s="38"/>
    </row>
    <row r="66" spans="2:45" s="31" customFormat="1" ht="27.75" customHeight="1">
      <c r="B66" s="364"/>
      <c r="C66" s="365"/>
      <c r="D66" s="365"/>
      <c r="E66" s="366"/>
      <c r="F66" s="356"/>
      <c r="G66" s="348"/>
      <c r="H66" s="349"/>
      <c r="I66" s="340"/>
      <c r="J66" s="338"/>
      <c r="K66" s="338"/>
      <c r="L66" s="338"/>
      <c r="M66" s="338"/>
      <c r="N66" s="339"/>
      <c r="O66" s="338"/>
      <c r="P66" s="338"/>
      <c r="Q66" s="338"/>
      <c r="R66" s="338"/>
      <c r="S66" s="338"/>
      <c r="T66" s="339"/>
      <c r="V66" s="350"/>
      <c r="W66" s="351"/>
      <c r="X66" s="351"/>
      <c r="Y66" s="351"/>
      <c r="Z66" s="351"/>
      <c r="AA66" s="352"/>
      <c r="AB66" s="347"/>
      <c r="AC66" s="348"/>
      <c r="AD66" s="348"/>
      <c r="AE66" s="349"/>
      <c r="AL66" s="117"/>
      <c r="AM66" s="117"/>
      <c r="AN66" s="117"/>
      <c r="AP66" s="37"/>
      <c r="AS66" s="38"/>
    </row>
    <row r="67" spans="1:45" s="31" customFormat="1" ht="27.75" customHeight="1">
      <c r="A67" s="78"/>
      <c r="B67" s="364"/>
      <c r="C67" s="365"/>
      <c r="D67" s="365"/>
      <c r="E67" s="366"/>
      <c r="F67" s="356"/>
      <c r="G67" s="348"/>
      <c r="H67" s="349"/>
      <c r="I67" s="340"/>
      <c r="J67" s="338"/>
      <c r="K67" s="338"/>
      <c r="L67" s="338"/>
      <c r="M67" s="338"/>
      <c r="N67" s="339"/>
      <c r="O67" s="338"/>
      <c r="P67" s="338"/>
      <c r="Q67" s="338"/>
      <c r="R67" s="338"/>
      <c r="S67" s="338"/>
      <c r="T67" s="339"/>
      <c r="V67" s="350"/>
      <c r="W67" s="351"/>
      <c r="X67" s="351"/>
      <c r="Y67" s="351"/>
      <c r="Z67" s="351"/>
      <c r="AA67" s="352"/>
      <c r="AB67" s="347"/>
      <c r="AC67" s="348"/>
      <c r="AD67" s="348"/>
      <c r="AE67" s="349"/>
      <c r="AL67" s="117"/>
      <c r="AM67" s="117"/>
      <c r="AN67" s="117"/>
      <c r="AP67" s="37"/>
      <c r="AS67" s="38"/>
    </row>
    <row r="68" spans="1:45" s="31" customFormat="1" ht="27.75" customHeight="1">
      <c r="A68" s="78"/>
      <c r="B68" s="364"/>
      <c r="C68" s="365"/>
      <c r="D68" s="365"/>
      <c r="E68" s="366"/>
      <c r="F68" s="355"/>
      <c r="G68" s="246"/>
      <c r="H68" s="247"/>
      <c r="I68" s="340"/>
      <c r="J68" s="338"/>
      <c r="K68" s="338"/>
      <c r="L68" s="338"/>
      <c r="M68" s="338"/>
      <c r="N68" s="339"/>
      <c r="O68" s="338"/>
      <c r="P68" s="338"/>
      <c r="Q68" s="338"/>
      <c r="R68" s="338"/>
      <c r="S68" s="338"/>
      <c r="T68" s="339"/>
      <c r="V68" s="373"/>
      <c r="W68" s="374"/>
      <c r="X68" s="374"/>
      <c r="Y68" s="374"/>
      <c r="Z68" s="374"/>
      <c r="AA68" s="375"/>
      <c r="AB68" s="355"/>
      <c r="AC68" s="246"/>
      <c r="AD68" s="246"/>
      <c r="AE68" s="247"/>
      <c r="AL68" s="117"/>
      <c r="AM68" s="117"/>
      <c r="AN68" s="117"/>
      <c r="AP68" s="37"/>
      <c r="AS68" s="38"/>
    </row>
    <row r="69" spans="2:45" s="31" customFormat="1" ht="27.75" customHeight="1">
      <c r="B69" s="364"/>
      <c r="C69" s="365"/>
      <c r="D69" s="365"/>
      <c r="E69" s="366"/>
      <c r="F69" s="355"/>
      <c r="G69" s="246"/>
      <c r="H69" s="247"/>
      <c r="I69" s="340"/>
      <c r="J69" s="338"/>
      <c r="K69" s="338"/>
      <c r="L69" s="338"/>
      <c r="M69" s="338"/>
      <c r="N69" s="339"/>
      <c r="O69" s="338"/>
      <c r="P69" s="338"/>
      <c r="Q69" s="338"/>
      <c r="R69" s="338"/>
      <c r="S69" s="338"/>
      <c r="T69" s="339"/>
      <c r="V69" s="373"/>
      <c r="W69" s="374"/>
      <c r="X69" s="374"/>
      <c r="Y69" s="374"/>
      <c r="Z69" s="374"/>
      <c r="AA69" s="375"/>
      <c r="AB69" s="355"/>
      <c r="AC69" s="246"/>
      <c r="AD69" s="246"/>
      <c r="AE69" s="247"/>
      <c r="AL69" s="117"/>
      <c r="AM69" s="117"/>
      <c r="AN69" s="117"/>
      <c r="AP69" s="37"/>
      <c r="AS69" s="38"/>
    </row>
    <row r="70" spans="2:45" s="31" customFormat="1" ht="27.75" customHeight="1">
      <c r="B70" s="364"/>
      <c r="C70" s="365"/>
      <c r="D70" s="365"/>
      <c r="E70" s="366"/>
      <c r="F70" s="355"/>
      <c r="G70" s="246"/>
      <c r="H70" s="247"/>
      <c r="I70" s="340"/>
      <c r="J70" s="338"/>
      <c r="K70" s="338"/>
      <c r="L70" s="338"/>
      <c r="M70" s="338"/>
      <c r="N70" s="339"/>
      <c r="O70" s="338"/>
      <c r="P70" s="338"/>
      <c r="Q70" s="338"/>
      <c r="R70" s="338"/>
      <c r="S70" s="338"/>
      <c r="T70" s="339"/>
      <c r="V70" s="373"/>
      <c r="W70" s="374"/>
      <c r="X70" s="374"/>
      <c r="Y70" s="374"/>
      <c r="Z70" s="374"/>
      <c r="AA70" s="375"/>
      <c r="AB70" s="355"/>
      <c r="AC70" s="246"/>
      <c r="AD70" s="246"/>
      <c r="AE70" s="247"/>
      <c r="AL70" s="117"/>
      <c r="AM70" s="117"/>
      <c r="AN70" s="117"/>
      <c r="AP70" s="37"/>
      <c r="AS70" s="38"/>
    </row>
    <row r="71" spans="2:45" s="31" customFormat="1" ht="27.75" customHeight="1">
      <c r="B71" s="364"/>
      <c r="C71" s="365"/>
      <c r="D71" s="365"/>
      <c r="E71" s="366"/>
      <c r="F71" s="355"/>
      <c r="G71" s="246"/>
      <c r="H71" s="247"/>
      <c r="I71" s="340"/>
      <c r="J71" s="338"/>
      <c r="K71" s="338"/>
      <c r="L71" s="338"/>
      <c r="M71" s="338"/>
      <c r="N71" s="339"/>
      <c r="O71" s="338"/>
      <c r="P71" s="338"/>
      <c r="Q71" s="338"/>
      <c r="R71" s="338"/>
      <c r="S71" s="338"/>
      <c r="T71" s="339"/>
      <c r="V71" s="373"/>
      <c r="W71" s="374"/>
      <c r="X71" s="374"/>
      <c r="Y71" s="374"/>
      <c r="Z71" s="374"/>
      <c r="AA71" s="375"/>
      <c r="AB71" s="355"/>
      <c r="AC71" s="246"/>
      <c r="AD71" s="246"/>
      <c r="AE71" s="247"/>
      <c r="AL71" s="117"/>
      <c r="AM71" s="117"/>
      <c r="AN71" s="117"/>
      <c r="AP71" s="37"/>
      <c r="AS71" s="38"/>
    </row>
    <row r="72" spans="2:45" s="31" customFormat="1" ht="27.75" customHeight="1">
      <c r="B72" s="364"/>
      <c r="C72" s="365"/>
      <c r="D72" s="365"/>
      <c r="E72" s="366"/>
      <c r="F72" s="355"/>
      <c r="G72" s="246"/>
      <c r="H72" s="247"/>
      <c r="I72" s="340"/>
      <c r="J72" s="338"/>
      <c r="K72" s="338"/>
      <c r="L72" s="338"/>
      <c r="M72" s="338"/>
      <c r="N72" s="339"/>
      <c r="O72" s="338"/>
      <c r="P72" s="338"/>
      <c r="Q72" s="338"/>
      <c r="R72" s="338"/>
      <c r="S72" s="338"/>
      <c r="T72" s="339"/>
      <c r="V72" s="373"/>
      <c r="W72" s="374"/>
      <c r="X72" s="374"/>
      <c r="Y72" s="374"/>
      <c r="Z72" s="374"/>
      <c r="AA72" s="375"/>
      <c r="AB72" s="355"/>
      <c r="AC72" s="246"/>
      <c r="AD72" s="246"/>
      <c r="AE72" s="247"/>
      <c r="AL72" s="117"/>
      <c r="AM72" s="117"/>
      <c r="AN72" s="117"/>
      <c r="AP72" s="37"/>
      <c r="AS72" s="38"/>
    </row>
    <row r="73" spans="2:45" s="31" customFormat="1" ht="27.75" customHeight="1">
      <c r="B73" s="364"/>
      <c r="C73" s="365"/>
      <c r="D73" s="365"/>
      <c r="E73" s="366"/>
      <c r="F73" s="356"/>
      <c r="G73" s="348"/>
      <c r="H73" s="349"/>
      <c r="I73" s="340"/>
      <c r="J73" s="338"/>
      <c r="K73" s="338"/>
      <c r="L73" s="338"/>
      <c r="M73" s="338"/>
      <c r="N73" s="339"/>
      <c r="O73" s="338"/>
      <c r="P73" s="338"/>
      <c r="Q73" s="338"/>
      <c r="R73" s="338"/>
      <c r="S73" s="338"/>
      <c r="T73" s="339"/>
      <c r="V73" s="350"/>
      <c r="W73" s="351"/>
      <c r="X73" s="351"/>
      <c r="Y73" s="351"/>
      <c r="Z73" s="351"/>
      <c r="AA73" s="352"/>
      <c r="AB73" s="347"/>
      <c r="AC73" s="348"/>
      <c r="AD73" s="348"/>
      <c r="AE73" s="349"/>
      <c r="AL73" s="117"/>
      <c r="AM73" s="117"/>
      <c r="AN73" s="117"/>
      <c r="AP73" s="37"/>
      <c r="AS73" s="38"/>
    </row>
    <row r="74" spans="2:45" s="31" customFormat="1" ht="27.75" customHeight="1" thickBot="1">
      <c r="B74" s="382"/>
      <c r="C74" s="383"/>
      <c r="D74" s="383"/>
      <c r="E74" s="384"/>
      <c r="F74" s="381"/>
      <c r="G74" s="368"/>
      <c r="H74" s="369"/>
      <c r="I74" s="387"/>
      <c r="J74" s="379"/>
      <c r="K74" s="379"/>
      <c r="L74" s="379"/>
      <c r="M74" s="379"/>
      <c r="N74" s="380"/>
      <c r="O74" s="379"/>
      <c r="P74" s="379"/>
      <c r="Q74" s="379"/>
      <c r="R74" s="379"/>
      <c r="S74" s="379"/>
      <c r="T74" s="380"/>
      <c r="V74" s="358"/>
      <c r="W74" s="359"/>
      <c r="X74" s="359"/>
      <c r="Y74" s="359"/>
      <c r="Z74" s="359"/>
      <c r="AA74" s="360"/>
      <c r="AB74" s="367"/>
      <c r="AC74" s="368"/>
      <c r="AD74" s="368"/>
      <c r="AE74" s="369"/>
      <c r="AL74" s="117"/>
      <c r="AM74" s="117"/>
      <c r="AN74" s="117"/>
      <c r="AP74" s="37"/>
      <c r="AS74" s="38"/>
    </row>
    <row r="75" spans="1:46" s="31" customFormat="1" ht="12.75" customHeight="1" thickTop="1">
      <c r="A75" s="48"/>
      <c r="AG75" s="48"/>
      <c r="AH75" s="48"/>
      <c r="AL75" s="117"/>
      <c r="AM75" s="117"/>
      <c r="AN75" s="117"/>
      <c r="AO75" s="75"/>
      <c r="AQ75" s="37"/>
      <c r="AT75" s="38"/>
    </row>
    <row r="76" spans="1:46" s="30" customFormat="1" ht="27.75" customHeight="1" thickBot="1">
      <c r="A76" s="49"/>
      <c r="B76" s="47" t="s">
        <v>173</v>
      </c>
      <c r="AG76" s="49"/>
      <c r="AH76" s="49"/>
      <c r="AL76" s="117"/>
      <c r="AM76" s="117"/>
      <c r="AN76" s="117"/>
      <c r="AO76" s="76"/>
      <c r="AQ76" s="43"/>
      <c r="AT76" s="44"/>
    </row>
    <row r="77" spans="2:46" s="28" customFormat="1" ht="36.75" customHeight="1" thickBot="1" thickTop="1">
      <c r="B77" s="286"/>
      <c r="C77" s="287"/>
      <c r="D77" s="287"/>
      <c r="E77" s="288"/>
      <c r="F77" s="192"/>
      <c r="G77" s="193"/>
      <c r="H77" s="193"/>
      <c r="I77" s="193"/>
      <c r="J77" s="193"/>
      <c r="K77" s="193"/>
      <c r="L77" s="194"/>
      <c r="M77" s="237"/>
      <c r="N77" s="251"/>
      <c r="O77" s="251"/>
      <c r="P77" s="238"/>
      <c r="Q77" s="271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3"/>
      <c r="AC77" s="254"/>
      <c r="AD77" s="255"/>
      <c r="AE77" s="256"/>
      <c r="AF77" s="237"/>
      <c r="AG77" s="238"/>
      <c r="AL77" s="117"/>
      <c r="AM77" s="117"/>
      <c r="AN77" s="117"/>
      <c r="AO77" s="77"/>
      <c r="AQ77" s="45"/>
      <c r="AT77" s="46"/>
    </row>
    <row r="78" spans="2:46" s="31" customFormat="1" ht="27.75" customHeight="1" thickTop="1">
      <c r="B78" s="289"/>
      <c r="C78" s="290"/>
      <c r="D78" s="290"/>
      <c r="E78" s="291"/>
      <c r="F78" s="283"/>
      <c r="G78" s="284"/>
      <c r="H78" s="284"/>
      <c r="I78" s="284"/>
      <c r="J78" s="284"/>
      <c r="K78" s="284"/>
      <c r="L78" s="285"/>
      <c r="M78" s="252"/>
      <c r="N78" s="252"/>
      <c r="O78" s="252"/>
      <c r="P78" s="253"/>
      <c r="Q78" s="262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4"/>
      <c r="AC78" s="257"/>
      <c r="AD78" s="258"/>
      <c r="AE78" s="259"/>
      <c r="AF78" s="242"/>
      <c r="AG78" s="243"/>
      <c r="AL78" s="117"/>
      <c r="AM78" s="117"/>
      <c r="AN78" s="117"/>
      <c r="AO78" s="75"/>
      <c r="AQ78" s="37"/>
      <c r="AT78" s="38"/>
    </row>
    <row r="79" spans="2:46" s="31" customFormat="1" ht="27.75" customHeight="1">
      <c r="B79" s="277"/>
      <c r="C79" s="278"/>
      <c r="D79" s="278"/>
      <c r="E79" s="279"/>
      <c r="F79" s="265"/>
      <c r="G79" s="266"/>
      <c r="H79" s="266"/>
      <c r="I79" s="266"/>
      <c r="J79" s="266"/>
      <c r="K79" s="266"/>
      <c r="L79" s="267"/>
      <c r="M79" s="246"/>
      <c r="N79" s="246"/>
      <c r="O79" s="246"/>
      <c r="P79" s="247"/>
      <c r="Q79" s="248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50"/>
      <c r="AC79" s="232"/>
      <c r="AD79" s="233"/>
      <c r="AE79" s="234"/>
      <c r="AF79" s="235"/>
      <c r="AG79" s="236"/>
      <c r="AL79" s="117"/>
      <c r="AM79" s="117"/>
      <c r="AN79" s="117"/>
      <c r="AO79" s="75"/>
      <c r="AQ79" s="37"/>
      <c r="AT79" s="38"/>
    </row>
    <row r="80" spans="2:46" s="31" customFormat="1" ht="27.75" customHeight="1">
      <c r="B80" s="277"/>
      <c r="C80" s="278"/>
      <c r="D80" s="278"/>
      <c r="E80" s="279"/>
      <c r="F80" s="265"/>
      <c r="G80" s="266"/>
      <c r="H80" s="266"/>
      <c r="I80" s="266"/>
      <c r="J80" s="266"/>
      <c r="K80" s="266"/>
      <c r="L80" s="267"/>
      <c r="M80" s="246"/>
      <c r="N80" s="246"/>
      <c r="O80" s="246"/>
      <c r="P80" s="247"/>
      <c r="Q80" s="248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50"/>
      <c r="AC80" s="232"/>
      <c r="AD80" s="233"/>
      <c r="AE80" s="234"/>
      <c r="AF80" s="235"/>
      <c r="AG80" s="236"/>
      <c r="AL80" s="117"/>
      <c r="AM80" s="117"/>
      <c r="AN80" s="117"/>
      <c r="AO80" s="75"/>
      <c r="AQ80" s="37"/>
      <c r="AT80" s="38"/>
    </row>
    <row r="81" spans="2:46" s="31" customFormat="1" ht="27.75" customHeight="1">
      <c r="B81" s="277"/>
      <c r="C81" s="278"/>
      <c r="D81" s="278"/>
      <c r="E81" s="279"/>
      <c r="F81" s="265"/>
      <c r="G81" s="266"/>
      <c r="H81" s="266"/>
      <c r="I81" s="266"/>
      <c r="J81" s="266"/>
      <c r="K81" s="266"/>
      <c r="L81" s="267"/>
      <c r="M81" s="246"/>
      <c r="N81" s="246"/>
      <c r="O81" s="246"/>
      <c r="P81" s="247"/>
      <c r="Q81" s="248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50"/>
      <c r="AC81" s="232"/>
      <c r="AD81" s="233"/>
      <c r="AE81" s="234"/>
      <c r="AF81" s="235"/>
      <c r="AG81" s="236"/>
      <c r="AH81" s="42"/>
      <c r="AL81" s="117"/>
      <c r="AM81" s="117"/>
      <c r="AN81" s="117"/>
      <c r="AO81" s="75"/>
      <c r="AQ81" s="37"/>
      <c r="AT81" s="38"/>
    </row>
    <row r="82" spans="2:46" s="31" customFormat="1" ht="27.75" customHeight="1">
      <c r="B82" s="277"/>
      <c r="C82" s="278"/>
      <c r="D82" s="278"/>
      <c r="E82" s="279"/>
      <c r="F82" s="265"/>
      <c r="G82" s="266"/>
      <c r="H82" s="266"/>
      <c r="I82" s="266"/>
      <c r="J82" s="266"/>
      <c r="K82" s="266"/>
      <c r="L82" s="267"/>
      <c r="M82" s="246"/>
      <c r="N82" s="246"/>
      <c r="O82" s="246"/>
      <c r="P82" s="247"/>
      <c r="Q82" s="248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50"/>
      <c r="AC82" s="232"/>
      <c r="AD82" s="233"/>
      <c r="AE82" s="234"/>
      <c r="AF82" s="235"/>
      <c r="AG82" s="236"/>
      <c r="AH82" s="42"/>
      <c r="AL82" s="117"/>
      <c r="AM82" s="117"/>
      <c r="AN82" s="117"/>
      <c r="AO82" s="75"/>
      <c r="AQ82" s="37"/>
      <c r="AT82" s="38"/>
    </row>
    <row r="83" spans="2:46" s="31" customFormat="1" ht="27.75" customHeight="1">
      <c r="B83" s="277"/>
      <c r="C83" s="278"/>
      <c r="D83" s="278"/>
      <c r="E83" s="279"/>
      <c r="F83" s="265"/>
      <c r="G83" s="266"/>
      <c r="H83" s="266"/>
      <c r="I83" s="266"/>
      <c r="J83" s="266"/>
      <c r="K83" s="266"/>
      <c r="L83" s="267"/>
      <c r="M83" s="246"/>
      <c r="N83" s="246"/>
      <c r="O83" s="246"/>
      <c r="P83" s="247"/>
      <c r="Q83" s="248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50"/>
      <c r="AC83" s="232"/>
      <c r="AD83" s="233"/>
      <c r="AE83" s="234"/>
      <c r="AF83" s="235"/>
      <c r="AG83" s="236"/>
      <c r="AH83" s="42"/>
      <c r="AL83" s="117"/>
      <c r="AM83" s="117"/>
      <c r="AN83" s="117"/>
      <c r="AO83" s="75"/>
      <c r="AQ83" s="37"/>
      <c r="AT83" s="38"/>
    </row>
    <row r="84" spans="2:46" s="31" customFormat="1" ht="27.75" customHeight="1">
      <c r="B84" s="277"/>
      <c r="C84" s="278"/>
      <c r="D84" s="278"/>
      <c r="E84" s="279"/>
      <c r="F84" s="265"/>
      <c r="G84" s="266"/>
      <c r="H84" s="266"/>
      <c r="I84" s="266"/>
      <c r="J84" s="266"/>
      <c r="K84" s="266"/>
      <c r="L84" s="267"/>
      <c r="M84" s="246"/>
      <c r="N84" s="246"/>
      <c r="O84" s="246"/>
      <c r="P84" s="247"/>
      <c r="Q84" s="248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50"/>
      <c r="AC84" s="232"/>
      <c r="AD84" s="233"/>
      <c r="AE84" s="234"/>
      <c r="AF84" s="235"/>
      <c r="AG84" s="236"/>
      <c r="AH84" s="42"/>
      <c r="AL84" s="117"/>
      <c r="AM84" s="117"/>
      <c r="AN84" s="117"/>
      <c r="AO84" s="75"/>
      <c r="AQ84" s="37"/>
      <c r="AT84" s="38"/>
    </row>
    <row r="85" spans="2:46" s="31" customFormat="1" ht="27.75" customHeight="1">
      <c r="B85" s="277"/>
      <c r="C85" s="278"/>
      <c r="D85" s="278"/>
      <c r="E85" s="279"/>
      <c r="F85" s="265"/>
      <c r="G85" s="266"/>
      <c r="H85" s="266"/>
      <c r="I85" s="266"/>
      <c r="J85" s="266"/>
      <c r="K85" s="266"/>
      <c r="L85" s="267"/>
      <c r="M85" s="246"/>
      <c r="N85" s="246"/>
      <c r="O85" s="246"/>
      <c r="P85" s="247"/>
      <c r="Q85" s="248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50"/>
      <c r="AC85" s="232"/>
      <c r="AD85" s="233"/>
      <c r="AE85" s="234"/>
      <c r="AF85" s="235"/>
      <c r="AG85" s="236"/>
      <c r="AH85" s="42"/>
      <c r="AL85" s="117"/>
      <c r="AM85" s="117"/>
      <c r="AN85" s="117"/>
      <c r="AO85" s="75"/>
      <c r="AQ85" s="37"/>
      <c r="AT85" s="38"/>
    </row>
    <row r="86" spans="2:46" s="31" customFormat="1" ht="27.75" customHeight="1">
      <c r="B86" s="277"/>
      <c r="C86" s="278"/>
      <c r="D86" s="278"/>
      <c r="E86" s="279"/>
      <c r="F86" s="265"/>
      <c r="G86" s="266"/>
      <c r="H86" s="266"/>
      <c r="I86" s="266"/>
      <c r="J86" s="266"/>
      <c r="K86" s="266"/>
      <c r="L86" s="267"/>
      <c r="M86" s="246"/>
      <c r="N86" s="246"/>
      <c r="O86" s="246"/>
      <c r="P86" s="247"/>
      <c r="Q86" s="248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50"/>
      <c r="AC86" s="232"/>
      <c r="AD86" s="233"/>
      <c r="AE86" s="234"/>
      <c r="AF86" s="235"/>
      <c r="AG86" s="236"/>
      <c r="AH86" s="42"/>
      <c r="AL86" s="117"/>
      <c r="AM86" s="117"/>
      <c r="AN86" s="117"/>
      <c r="AO86" s="75"/>
      <c r="AQ86" s="37"/>
      <c r="AT86" s="38"/>
    </row>
    <row r="87" spans="2:46" s="31" customFormat="1" ht="27.75" customHeight="1" thickBot="1">
      <c r="B87" s="280"/>
      <c r="C87" s="281"/>
      <c r="D87" s="281"/>
      <c r="E87" s="282"/>
      <c r="F87" s="268"/>
      <c r="G87" s="269"/>
      <c r="H87" s="269"/>
      <c r="I87" s="269"/>
      <c r="J87" s="269"/>
      <c r="K87" s="269"/>
      <c r="L87" s="270"/>
      <c r="M87" s="260"/>
      <c r="N87" s="260"/>
      <c r="O87" s="260"/>
      <c r="P87" s="261"/>
      <c r="Q87" s="274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6"/>
      <c r="AC87" s="239"/>
      <c r="AD87" s="240"/>
      <c r="AE87" s="241"/>
      <c r="AF87" s="244"/>
      <c r="AG87" s="245"/>
      <c r="AL87" s="117"/>
      <c r="AM87" s="117"/>
      <c r="AN87" s="117"/>
      <c r="AO87" s="75"/>
      <c r="AQ87" s="37"/>
      <c r="AT87" s="38"/>
    </row>
    <row r="88" spans="3:21" ht="12.75" customHeight="1" thickTop="1"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19"/>
      <c r="T88" s="19"/>
      <c r="U88" s="19"/>
    </row>
    <row r="89" ht="12.75" customHeight="1"/>
    <row r="90" ht="12.75" customHeight="1"/>
    <row r="91" spans="2:34" ht="12.75" customHeight="1">
      <c r="B91" s="52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2:46" s="79" customFormat="1" ht="30" customHeight="1">
      <c r="B92" s="378" t="s">
        <v>174</v>
      </c>
      <c r="C92" s="378"/>
      <c r="D92" s="378"/>
      <c r="E92" s="378"/>
      <c r="F92" s="378"/>
      <c r="G92" s="378"/>
      <c r="H92" s="376">
        <f>IF(COUNT(C8:AF57)&gt;0,SUM(AG8:AG57),"")</f>
        <v>352.68000000000006</v>
      </c>
      <c r="I92" s="376"/>
      <c r="J92" s="376"/>
      <c r="K92" s="148" t="s">
        <v>74</v>
      </c>
      <c r="L92" s="146"/>
      <c r="M92" s="146"/>
      <c r="N92" s="147"/>
      <c r="O92" s="147"/>
      <c r="AL92" s="115"/>
      <c r="AM92" s="115"/>
      <c r="AN92" s="115"/>
      <c r="AO92" s="80"/>
      <c r="AQ92" s="81"/>
      <c r="AT92" s="82"/>
    </row>
    <row r="93" spans="2:46" s="79" customFormat="1" ht="30" customHeight="1">
      <c r="B93" s="378" t="s">
        <v>71</v>
      </c>
      <c r="C93" s="378"/>
      <c r="D93" s="378"/>
      <c r="E93" s="378"/>
      <c r="F93" s="378"/>
      <c r="G93" s="378"/>
      <c r="H93" s="377">
        <f>COUNT(C8:AF57)-COUNTIF(C8:AF57,0)</f>
        <v>74</v>
      </c>
      <c r="I93" s="377"/>
      <c r="J93" s="377"/>
      <c r="K93" s="148" t="s">
        <v>75</v>
      </c>
      <c r="L93" s="146"/>
      <c r="M93" s="146"/>
      <c r="N93" s="147"/>
      <c r="O93" s="147"/>
      <c r="AL93" s="115"/>
      <c r="AM93" s="115"/>
      <c r="AN93" s="115"/>
      <c r="AO93" s="80"/>
      <c r="AQ93" s="81"/>
      <c r="AT93" s="82"/>
    </row>
    <row r="94" spans="2:46" s="79" customFormat="1" ht="30" customHeight="1">
      <c r="B94" s="378" t="s">
        <v>72</v>
      </c>
      <c r="C94" s="378"/>
      <c r="D94" s="378"/>
      <c r="E94" s="378"/>
      <c r="F94" s="378"/>
      <c r="G94" s="378"/>
      <c r="H94" s="376">
        <f>IF(ISNUMBER(H92)=TRUE,H92/H93,"")</f>
        <v>4.765945945945947</v>
      </c>
      <c r="I94" s="376"/>
      <c r="J94" s="376"/>
      <c r="K94" s="148" t="s">
        <v>74</v>
      </c>
      <c r="L94" s="146"/>
      <c r="M94" s="146"/>
      <c r="N94" s="147"/>
      <c r="O94" s="147"/>
      <c r="AL94" s="115"/>
      <c r="AM94" s="115"/>
      <c r="AN94" s="115"/>
      <c r="AO94" s="80"/>
      <c r="AQ94" s="81"/>
      <c r="AT94" s="82"/>
    </row>
    <row r="95" spans="2:46" s="79" customFormat="1" ht="30" customHeight="1">
      <c r="B95" s="370" t="s">
        <v>73</v>
      </c>
      <c r="C95" s="370"/>
      <c r="D95" s="370"/>
      <c r="E95" s="370"/>
      <c r="F95" s="370"/>
      <c r="G95" s="370"/>
      <c r="H95" s="357">
        <f>IF(COUNT(C8:AF57)&gt;0,MAX(C8:AF57),"")</f>
        <v>11.9</v>
      </c>
      <c r="I95" s="357"/>
      <c r="J95" s="357"/>
      <c r="K95" s="148" t="str">
        <f>IF(COUNT(C8:AF57)&gt;0,VLOOKUP(AO6,AO8:AP57,2,FALSE),"")</f>
        <v>Šaran Velika Ludina</v>
      </c>
      <c r="L95" s="148"/>
      <c r="M95" s="148"/>
      <c r="N95" s="147"/>
      <c r="O95" s="147"/>
      <c r="AL95" s="115"/>
      <c r="AM95" s="115"/>
      <c r="AN95" s="115"/>
      <c r="AO95" s="80"/>
      <c r="AQ95" s="81"/>
      <c r="AT95" s="82"/>
    </row>
    <row r="96" spans="1:36" ht="12.75" customHeight="1">
      <c r="A96" s="48"/>
      <c r="B96" s="53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31"/>
      <c r="AJ96" s="31"/>
    </row>
    <row r="97" spans="1:36" ht="12.75" customHeight="1">
      <c r="A97" s="48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48"/>
      <c r="AH97" s="48"/>
      <c r="AI97" s="31"/>
      <c r="AJ97" s="31"/>
    </row>
    <row r="98" spans="1:36" ht="12.75" customHeight="1">
      <c r="A98" s="55"/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8"/>
      <c r="AH98" s="58"/>
      <c r="AI98" s="59"/>
      <c r="AJ98" s="59"/>
    </row>
    <row r="99" spans="1:36" ht="12.75" customHeight="1">
      <c r="A99" s="55"/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58"/>
      <c r="AI99" s="59"/>
      <c r="AJ99" s="59"/>
    </row>
    <row r="100" spans="1:36" ht="12.75" customHeight="1">
      <c r="A100" s="55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8"/>
      <c r="AH100" s="58"/>
      <c r="AI100" s="59"/>
      <c r="AJ100" s="59"/>
    </row>
    <row r="101" spans="1:36" ht="12.75" customHeight="1">
      <c r="A101" s="55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8"/>
      <c r="AH101" s="58"/>
      <c r="AI101" s="59"/>
      <c r="AJ101" s="59"/>
    </row>
    <row r="102" spans="1:36" ht="12.75" customHeight="1">
      <c r="A102" s="55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8"/>
      <c r="AH102" s="58"/>
      <c r="AI102" s="59"/>
      <c r="AJ102" s="59"/>
    </row>
    <row r="103" spans="1:36" ht="12.75" customHeight="1">
      <c r="A103" s="55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8"/>
      <c r="AH103" s="58"/>
      <c r="AI103" s="59"/>
      <c r="AJ103" s="59"/>
    </row>
    <row r="104" spans="1:36" ht="12.75" customHeight="1">
      <c r="A104" s="55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8"/>
      <c r="AH104" s="58"/>
      <c r="AI104" s="59"/>
      <c r="AJ104" s="59"/>
    </row>
    <row r="105" spans="1:36" ht="12.75" customHeight="1">
      <c r="A105" s="55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8"/>
      <c r="AH105" s="58"/>
      <c r="AI105" s="59"/>
      <c r="AJ105" s="59"/>
    </row>
    <row r="106" spans="1:36" ht="12.75" customHeight="1">
      <c r="A106" s="55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8"/>
      <c r="AH106" s="58"/>
      <c r="AI106" s="59"/>
      <c r="AJ106" s="59"/>
    </row>
    <row r="107" spans="1:36" ht="12.75" customHeight="1">
      <c r="A107" s="55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8"/>
      <c r="AH107" s="58"/>
      <c r="AI107" s="59"/>
      <c r="AJ107" s="59"/>
    </row>
    <row r="108" spans="1:36" ht="12.75" customHeight="1">
      <c r="A108" s="55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8"/>
      <c r="AH108" s="58"/>
      <c r="AI108" s="59"/>
      <c r="AJ108" s="59"/>
    </row>
    <row r="109" spans="1:36" ht="12.75" customHeight="1">
      <c r="A109" s="55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8"/>
      <c r="AH109" s="58"/>
      <c r="AI109" s="59"/>
      <c r="AJ109" s="59"/>
    </row>
    <row r="110" spans="1:36" ht="12.75" customHeight="1">
      <c r="A110" s="55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8"/>
      <c r="AH110" s="58"/>
      <c r="AI110" s="59"/>
      <c r="AJ110" s="59"/>
    </row>
    <row r="111" spans="1:36" ht="12.75" customHeight="1">
      <c r="A111" s="55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8"/>
      <c r="AH111" s="58"/>
      <c r="AI111" s="59"/>
      <c r="AJ111" s="59"/>
    </row>
    <row r="112" spans="1:36" ht="12.75" customHeight="1">
      <c r="A112" s="55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8"/>
      <c r="AH112" s="58"/>
      <c r="AI112" s="59"/>
      <c r="AJ112" s="59"/>
    </row>
    <row r="113" spans="1:36" ht="12.75" customHeight="1">
      <c r="A113" s="55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8"/>
      <c r="AH113" s="58"/>
      <c r="AI113" s="59"/>
      <c r="AJ113" s="59"/>
    </row>
    <row r="114" spans="1:36" ht="12.75" customHeight="1">
      <c r="A114" s="55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8"/>
      <c r="AH114" s="58"/>
      <c r="AI114" s="59"/>
      <c r="AJ114" s="59"/>
    </row>
    <row r="115" spans="1:36" ht="12.75" customHeight="1">
      <c r="A115" s="55"/>
      <c r="B115" s="60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8"/>
      <c r="AH115" s="58"/>
      <c r="AI115" s="59"/>
      <c r="AJ115" s="59"/>
    </row>
    <row r="116" spans="1:36" ht="12.75" customHeight="1">
      <c r="A116" s="55"/>
      <c r="B116" s="60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8"/>
      <c r="AH116" s="58"/>
      <c r="AI116" s="59"/>
      <c r="AJ116" s="59"/>
    </row>
    <row r="117" spans="1:36" ht="12.75" customHeight="1">
      <c r="A117" s="55"/>
      <c r="B117" s="60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8"/>
      <c r="AH117" s="58"/>
      <c r="AI117" s="59"/>
      <c r="AJ117" s="59"/>
    </row>
    <row r="118" spans="1:36" ht="12.75" customHeight="1">
      <c r="A118" s="55"/>
      <c r="B118" s="60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8"/>
      <c r="AH118" s="58"/>
      <c r="AI118" s="59"/>
      <c r="AJ118" s="59"/>
    </row>
    <row r="119" spans="1:36" ht="12.75" customHeight="1">
      <c r="A119" s="55"/>
      <c r="B119" s="60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8"/>
      <c r="AH119" s="58"/>
      <c r="AI119" s="59"/>
      <c r="AJ119" s="59"/>
    </row>
    <row r="120" ht="12.75" customHeight="1"/>
    <row r="121" spans="2:34" ht="12.75" customHeight="1">
      <c r="B121" s="60"/>
      <c r="AD121" s="61"/>
      <c r="AG121" s="62"/>
      <c r="AH121" s="62"/>
    </row>
    <row r="122" spans="2:34" ht="12.75" customHeight="1">
      <c r="B122" s="63"/>
      <c r="AD122" s="61"/>
      <c r="AG122" s="64"/>
      <c r="AH122" s="64"/>
    </row>
    <row r="123" spans="30:34" ht="12.75" customHeight="1">
      <c r="AD123" s="61"/>
      <c r="AG123" s="62"/>
      <c r="AH123" s="62"/>
    </row>
    <row r="124" ht="12.75" customHeight="1"/>
    <row r="125" spans="2:23" ht="12.75" customHeight="1">
      <c r="B125" s="65"/>
      <c r="W125" s="66"/>
    </row>
    <row r="126" spans="2:29" ht="12.75" customHeight="1"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W126" s="66"/>
      <c r="X126" s="66"/>
      <c r="Y126" s="66"/>
      <c r="Z126" s="66"/>
      <c r="AA126" s="66"/>
      <c r="AB126" s="66"/>
      <c r="AC126" s="66"/>
    </row>
    <row r="127" spans="2:29" ht="12.75" customHeight="1">
      <c r="B127" s="56"/>
      <c r="C127" s="50"/>
      <c r="D127" s="50"/>
      <c r="E127" s="50"/>
      <c r="W127" s="69"/>
      <c r="X127" s="69"/>
      <c r="Y127" s="69"/>
      <c r="Z127" s="50"/>
      <c r="AA127" s="50"/>
      <c r="AB127" s="50"/>
      <c r="AC127" s="50"/>
    </row>
    <row r="128" spans="2:29" ht="12.75" customHeight="1">
      <c r="B128" s="56"/>
      <c r="C128" s="50"/>
      <c r="D128" s="50"/>
      <c r="E128" s="50"/>
      <c r="Z128" s="50"/>
      <c r="AA128" s="50"/>
      <c r="AB128" s="50"/>
      <c r="AC128" s="50"/>
    </row>
    <row r="129" ht="12.75" customHeight="1"/>
    <row r="130" ht="12.75" customHeight="1">
      <c r="B130" s="65"/>
    </row>
    <row r="131" spans="2:21" ht="12.75" customHeight="1">
      <c r="B131" s="70"/>
      <c r="C131" s="66"/>
      <c r="D131" s="66"/>
      <c r="E131" s="66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66"/>
      <c r="T131" s="66"/>
      <c r="U131" s="66"/>
    </row>
    <row r="132" spans="2:21" ht="12.75" customHeight="1">
      <c r="B132" s="72"/>
      <c r="C132" s="50"/>
      <c r="D132" s="50"/>
      <c r="E132" s="50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51"/>
      <c r="T132" s="51"/>
      <c r="U132" s="51"/>
    </row>
    <row r="133" spans="3:21" ht="12.75" customHeight="1"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19"/>
      <c r="T133" s="19"/>
      <c r="U133" s="19"/>
    </row>
    <row r="134" ht="12.75" customHeight="1"/>
    <row r="135" ht="12.75" customHeight="1"/>
    <row r="136" spans="2:34" ht="12.75" customHeight="1">
      <c r="B136" s="52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ht="12.75" customHeight="1"/>
    <row r="138" ht="12.75" customHeight="1"/>
    <row r="139" ht="12.75" customHeight="1"/>
    <row r="140" ht="12.75" customHeight="1"/>
    <row r="141" spans="1:36" ht="12.75" customHeight="1">
      <c r="A141" s="48"/>
      <c r="B141" s="53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31"/>
      <c r="AJ141" s="31"/>
    </row>
    <row r="142" spans="1:36" ht="12.75" customHeight="1">
      <c r="A142" s="48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48"/>
      <c r="AH142" s="48"/>
      <c r="AI142" s="31"/>
      <c r="AJ142" s="31"/>
    </row>
    <row r="143" spans="1:36" ht="12.75" customHeight="1">
      <c r="A143" s="55"/>
      <c r="B143" s="56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8"/>
      <c r="AH143" s="58"/>
      <c r="AI143" s="59"/>
      <c r="AJ143" s="59"/>
    </row>
    <row r="144" spans="1:36" ht="12.75" customHeight="1">
      <c r="A144" s="55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8"/>
      <c r="AH144" s="58"/>
      <c r="AI144" s="59"/>
      <c r="AJ144" s="59"/>
    </row>
    <row r="145" spans="1:36" ht="12.75" customHeight="1">
      <c r="A145" s="55"/>
      <c r="B145" s="56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8"/>
      <c r="AH145" s="58"/>
      <c r="AI145" s="59"/>
      <c r="AJ145" s="59"/>
    </row>
    <row r="146" spans="1:36" ht="12.75" customHeight="1">
      <c r="A146" s="55"/>
      <c r="B146" s="56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8"/>
      <c r="AH146" s="58"/>
      <c r="AI146" s="59"/>
      <c r="AJ146" s="59"/>
    </row>
    <row r="147" spans="1:36" ht="12.75" customHeight="1">
      <c r="A147" s="55"/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8"/>
      <c r="AH147" s="58"/>
      <c r="AI147" s="59"/>
      <c r="AJ147" s="59"/>
    </row>
    <row r="148" spans="1:36" ht="12.75" customHeight="1">
      <c r="A148" s="55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8"/>
      <c r="AH148" s="58"/>
      <c r="AI148" s="59"/>
      <c r="AJ148" s="59"/>
    </row>
    <row r="149" spans="1:36" ht="12.75" customHeight="1">
      <c r="A149" s="55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8"/>
      <c r="AH149" s="58"/>
      <c r="AI149" s="59"/>
      <c r="AJ149" s="59"/>
    </row>
    <row r="150" spans="1:36" ht="12.75" customHeight="1">
      <c r="A150" s="55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8"/>
      <c r="AH150" s="58"/>
      <c r="AI150" s="59"/>
      <c r="AJ150" s="59"/>
    </row>
    <row r="151" spans="1:36" ht="12.75" customHeight="1">
      <c r="A151" s="55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8"/>
      <c r="AH151" s="58"/>
      <c r="AI151" s="59"/>
      <c r="AJ151" s="59"/>
    </row>
    <row r="152" spans="1:36" ht="12.75" customHeight="1">
      <c r="A152" s="55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8"/>
      <c r="AH152" s="58"/>
      <c r="AI152" s="59"/>
      <c r="AJ152" s="59"/>
    </row>
    <row r="153" spans="1:36" ht="12.75" customHeight="1">
      <c r="A153" s="55"/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8"/>
      <c r="AH153" s="58"/>
      <c r="AI153" s="59"/>
      <c r="AJ153" s="59"/>
    </row>
    <row r="154" spans="1:36" ht="12.75" customHeight="1">
      <c r="A154" s="55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8"/>
      <c r="AH154" s="58"/>
      <c r="AI154" s="59"/>
      <c r="AJ154" s="59"/>
    </row>
    <row r="155" spans="1:36" ht="12.75" customHeight="1">
      <c r="A155" s="55"/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8"/>
      <c r="AH155" s="58"/>
      <c r="AI155" s="59"/>
      <c r="AJ155" s="59"/>
    </row>
    <row r="156" spans="1:36" ht="12.75" customHeight="1">
      <c r="A156" s="55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8"/>
      <c r="AH156" s="58"/>
      <c r="AI156" s="59"/>
      <c r="AJ156" s="59"/>
    </row>
    <row r="157" spans="1:36" ht="12.75" customHeight="1">
      <c r="A157" s="55"/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8"/>
      <c r="AH157" s="58"/>
      <c r="AI157" s="59"/>
      <c r="AJ157" s="59"/>
    </row>
    <row r="158" spans="1:36" ht="12.75" customHeight="1">
      <c r="A158" s="55"/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8"/>
      <c r="AH158" s="58"/>
      <c r="AI158" s="59"/>
      <c r="AJ158" s="59"/>
    </row>
    <row r="159" spans="1:36" ht="12.75" customHeight="1">
      <c r="A159" s="55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8"/>
      <c r="AH159" s="58"/>
      <c r="AI159" s="59"/>
      <c r="AJ159" s="59"/>
    </row>
    <row r="160" spans="1:36" ht="12.75" customHeight="1">
      <c r="A160" s="55"/>
      <c r="B160" s="60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8"/>
      <c r="AH160" s="58"/>
      <c r="AI160" s="59"/>
      <c r="AJ160" s="59"/>
    </row>
    <row r="161" spans="1:36" ht="12.75" customHeight="1">
      <c r="A161" s="55"/>
      <c r="B161" s="60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8"/>
      <c r="AH161" s="58"/>
      <c r="AI161" s="59"/>
      <c r="AJ161" s="59"/>
    </row>
    <row r="162" spans="1:36" ht="12.75" customHeight="1">
      <c r="A162" s="55"/>
      <c r="B162" s="60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8"/>
      <c r="AH162" s="58"/>
      <c r="AI162" s="59"/>
      <c r="AJ162" s="59"/>
    </row>
    <row r="163" spans="1:36" ht="12.75" customHeight="1">
      <c r="A163" s="55"/>
      <c r="B163" s="60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8"/>
      <c r="AH163" s="58"/>
      <c r="AI163" s="59"/>
      <c r="AJ163" s="59"/>
    </row>
    <row r="164" spans="1:36" ht="12.75" customHeight="1">
      <c r="A164" s="55"/>
      <c r="B164" s="60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8"/>
      <c r="AH164" s="58"/>
      <c r="AI164" s="59"/>
      <c r="AJ164" s="59"/>
    </row>
    <row r="165" ht="12.75" customHeight="1"/>
    <row r="166" spans="2:34" ht="12.75" customHeight="1">
      <c r="B166" s="60"/>
      <c r="AD166" s="61"/>
      <c r="AG166" s="62"/>
      <c r="AH166" s="62"/>
    </row>
    <row r="167" spans="2:34" ht="12.75" customHeight="1">
      <c r="B167" s="63"/>
      <c r="AD167" s="61"/>
      <c r="AG167" s="64"/>
      <c r="AH167" s="64"/>
    </row>
    <row r="168" spans="30:34" ht="12.75" customHeight="1">
      <c r="AD168" s="61"/>
      <c r="AG168" s="62"/>
      <c r="AH168" s="62"/>
    </row>
    <row r="169" ht="12.75" customHeight="1"/>
    <row r="170" spans="2:23" ht="12.75" customHeight="1">
      <c r="B170" s="65"/>
      <c r="W170" s="66"/>
    </row>
    <row r="171" spans="2:29" ht="12.75" customHeight="1">
      <c r="B171" s="6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W171" s="66"/>
      <c r="X171" s="66"/>
      <c r="Y171" s="66"/>
      <c r="Z171" s="66"/>
      <c r="AA171" s="66"/>
      <c r="AB171" s="66"/>
      <c r="AC171" s="66"/>
    </row>
    <row r="172" spans="2:29" ht="12.75" customHeight="1">
      <c r="B172" s="56"/>
      <c r="C172" s="50"/>
      <c r="D172" s="50"/>
      <c r="E172" s="50"/>
      <c r="W172" s="69"/>
      <c r="X172" s="69"/>
      <c r="Y172" s="69"/>
      <c r="Z172" s="50"/>
      <c r="AA172" s="50"/>
      <c r="AB172" s="50"/>
      <c r="AC172" s="50"/>
    </row>
    <row r="173" spans="2:29" ht="12.75" customHeight="1">
      <c r="B173" s="56"/>
      <c r="C173" s="50"/>
      <c r="D173" s="50"/>
      <c r="E173" s="50"/>
      <c r="Z173" s="50"/>
      <c r="AA173" s="50"/>
      <c r="AB173" s="50"/>
      <c r="AC173" s="50"/>
    </row>
    <row r="174" ht="12.75" customHeight="1"/>
    <row r="175" ht="12.75" customHeight="1">
      <c r="B175" s="65"/>
    </row>
    <row r="176" spans="2:21" ht="12.75" customHeight="1">
      <c r="B176" s="70"/>
      <c r="C176" s="66"/>
      <c r="D176" s="66"/>
      <c r="E176" s="66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66"/>
      <c r="T176" s="66"/>
      <c r="U176" s="66"/>
    </row>
    <row r="177" spans="2:21" ht="12.75" customHeight="1">
      <c r="B177" s="72"/>
      <c r="C177" s="50"/>
      <c r="D177" s="50"/>
      <c r="E177" s="50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51"/>
      <c r="T177" s="51"/>
      <c r="U177" s="51"/>
    </row>
    <row r="178" spans="3:21" ht="12.75" customHeight="1"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19"/>
      <c r="T178" s="19"/>
      <c r="U178" s="19"/>
    </row>
    <row r="179" ht="12.75" customHeight="1"/>
    <row r="180" ht="12.75" customHeight="1"/>
    <row r="181" spans="2:34" ht="12.75" customHeight="1">
      <c r="B181" s="52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ht="12.75" customHeight="1"/>
    <row r="183" ht="12.75" customHeight="1"/>
    <row r="184" ht="12.75" customHeight="1"/>
    <row r="185" ht="12.75" customHeight="1"/>
    <row r="186" spans="1:36" ht="12.75" customHeight="1">
      <c r="A186" s="48"/>
      <c r="B186" s="53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31"/>
      <c r="AJ186" s="31"/>
    </row>
    <row r="187" spans="1:36" ht="12.75" customHeight="1">
      <c r="A187" s="48"/>
      <c r="B187" s="5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48"/>
      <c r="AH187" s="48"/>
      <c r="AI187" s="31"/>
      <c r="AJ187" s="31"/>
    </row>
    <row r="188" spans="1:36" ht="12.75" customHeight="1">
      <c r="A188" s="55"/>
      <c r="B188" s="56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8"/>
      <c r="AH188" s="58"/>
      <c r="AI188" s="59"/>
      <c r="AJ188" s="59"/>
    </row>
    <row r="189" spans="1:36" ht="12.75" customHeight="1">
      <c r="A189" s="55"/>
      <c r="B189" s="56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8"/>
      <c r="AH189" s="58"/>
      <c r="AI189" s="59"/>
      <c r="AJ189" s="59"/>
    </row>
    <row r="190" spans="1:36" ht="12.75" customHeight="1">
      <c r="A190" s="55"/>
      <c r="B190" s="56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8"/>
      <c r="AH190" s="58"/>
      <c r="AI190" s="59"/>
      <c r="AJ190" s="59"/>
    </row>
    <row r="191" spans="1:36" ht="12.75" customHeight="1">
      <c r="A191" s="55"/>
      <c r="B191" s="56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8"/>
      <c r="AH191" s="58"/>
      <c r="AI191" s="59"/>
      <c r="AJ191" s="59"/>
    </row>
    <row r="192" spans="1:36" ht="12.75" customHeight="1">
      <c r="A192" s="55"/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8"/>
      <c r="AH192" s="58"/>
      <c r="AI192" s="59"/>
      <c r="AJ192" s="59"/>
    </row>
    <row r="193" spans="1:36" ht="12.75" customHeight="1">
      <c r="A193" s="55"/>
      <c r="B193" s="56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8"/>
      <c r="AH193" s="58"/>
      <c r="AI193" s="59"/>
      <c r="AJ193" s="59"/>
    </row>
    <row r="194" spans="1:36" ht="12.75" customHeight="1">
      <c r="A194" s="55"/>
      <c r="B194" s="56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8"/>
      <c r="AH194" s="58"/>
      <c r="AI194" s="59"/>
      <c r="AJ194" s="59"/>
    </row>
    <row r="195" spans="1:36" ht="12.75" customHeight="1">
      <c r="A195" s="55"/>
      <c r="B195" s="56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8"/>
      <c r="AH195" s="58"/>
      <c r="AI195" s="59"/>
      <c r="AJ195" s="59"/>
    </row>
    <row r="196" spans="1:36" ht="12.75" customHeight="1">
      <c r="A196" s="55"/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8"/>
      <c r="AH196" s="58"/>
      <c r="AI196" s="59"/>
      <c r="AJ196" s="59"/>
    </row>
    <row r="197" spans="1:36" ht="12.75" customHeight="1">
      <c r="A197" s="55"/>
      <c r="B197" s="56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8"/>
      <c r="AH197" s="58"/>
      <c r="AI197" s="59"/>
      <c r="AJ197" s="59"/>
    </row>
    <row r="198" spans="1:36" ht="12.75" customHeight="1">
      <c r="A198" s="55"/>
      <c r="B198" s="56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8"/>
      <c r="AH198" s="58"/>
      <c r="AI198" s="59"/>
      <c r="AJ198" s="59"/>
    </row>
    <row r="199" spans="1:36" ht="12.75" customHeight="1">
      <c r="A199" s="55"/>
      <c r="B199" s="56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8"/>
      <c r="AH199" s="58"/>
      <c r="AI199" s="59"/>
      <c r="AJ199" s="59"/>
    </row>
    <row r="200" spans="1:36" ht="12.75" customHeight="1">
      <c r="A200" s="55"/>
      <c r="B200" s="56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8"/>
      <c r="AH200" s="58"/>
      <c r="AI200" s="59"/>
      <c r="AJ200" s="59"/>
    </row>
    <row r="201" spans="1:36" ht="12.75" customHeight="1">
      <c r="A201" s="55"/>
      <c r="B201" s="56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8"/>
      <c r="AH201" s="58"/>
      <c r="AI201" s="59"/>
      <c r="AJ201" s="59"/>
    </row>
    <row r="202" spans="1:36" ht="12.75" customHeight="1">
      <c r="A202" s="55"/>
      <c r="B202" s="56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8"/>
      <c r="AH202" s="58"/>
      <c r="AI202" s="59"/>
      <c r="AJ202" s="59"/>
    </row>
    <row r="203" spans="1:36" ht="12.75" customHeight="1">
      <c r="A203" s="55"/>
      <c r="B203" s="56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8"/>
      <c r="AH203" s="58"/>
      <c r="AI203" s="59"/>
      <c r="AJ203" s="59"/>
    </row>
    <row r="204" spans="1:36" ht="12.75" customHeight="1">
      <c r="A204" s="55"/>
      <c r="B204" s="56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8"/>
      <c r="AH204" s="58"/>
      <c r="AI204" s="59"/>
      <c r="AJ204" s="59"/>
    </row>
    <row r="205" spans="1:36" ht="12.75" customHeight="1">
      <c r="A205" s="55"/>
      <c r="B205" s="60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8"/>
      <c r="AH205" s="58"/>
      <c r="AI205" s="59"/>
      <c r="AJ205" s="59"/>
    </row>
    <row r="206" spans="1:36" ht="12.75" customHeight="1">
      <c r="A206" s="55"/>
      <c r="B206" s="60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8"/>
      <c r="AH206" s="58"/>
      <c r="AI206" s="59"/>
      <c r="AJ206" s="59"/>
    </row>
    <row r="207" spans="1:36" ht="12.75" customHeight="1">
      <c r="A207" s="55"/>
      <c r="B207" s="60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8"/>
      <c r="AH207" s="58"/>
      <c r="AI207" s="59"/>
      <c r="AJ207" s="59"/>
    </row>
    <row r="208" spans="1:36" ht="12.75" customHeight="1">
      <c r="A208" s="55"/>
      <c r="B208" s="60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8"/>
      <c r="AH208" s="58"/>
      <c r="AI208" s="59"/>
      <c r="AJ208" s="59"/>
    </row>
    <row r="209" spans="1:36" ht="12.75" customHeight="1">
      <c r="A209" s="55"/>
      <c r="B209" s="60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8"/>
      <c r="AH209" s="58"/>
      <c r="AI209" s="59"/>
      <c r="AJ209" s="59"/>
    </row>
    <row r="210" ht="12.75" customHeight="1"/>
    <row r="211" spans="2:34" ht="12.75" customHeight="1">
      <c r="B211" s="60"/>
      <c r="AD211" s="61"/>
      <c r="AG211" s="62"/>
      <c r="AH211" s="62"/>
    </row>
    <row r="212" spans="2:34" ht="12.75" customHeight="1">
      <c r="B212" s="63"/>
      <c r="AD212" s="61"/>
      <c r="AG212" s="64"/>
      <c r="AH212" s="64"/>
    </row>
    <row r="213" spans="30:34" ht="12.75" customHeight="1">
      <c r="AD213" s="61"/>
      <c r="AG213" s="62"/>
      <c r="AH213" s="62"/>
    </row>
    <row r="214" ht="12.75" customHeight="1"/>
    <row r="215" spans="2:23" ht="12.75" customHeight="1">
      <c r="B215" s="65"/>
      <c r="W215" s="66"/>
    </row>
    <row r="216" spans="2:29" ht="12.75" customHeight="1">
      <c r="B216" s="6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W216" s="66"/>
      <c r="X216" s="66"/>
      <c r="Y216" s="66"/>
      <c r="Z216" s="66"/>
      <c r="AA216" s="66"/>
      <c r="AB216" s="66"/>
      <c r="AC216" s="66"/>
    </row>
    <row r="217" spans="2:29" ht="12.75" customHeight="1">
      <c r="B217" s="56"/>
      <c r="C217" s="50"/>
      <c r="D217" s="50"/>
      <c r="E217" s="50"/>
      <c r="W217" s="69"/>
      <c r="X217" s="69"/>
      <c r="Y217" s="69"/>
      <c r="Z217" s="50"/>
      <c r="AA217" s="50"/>
      <c r="AB217" s="50"/>
      <c r="AC217" s="50"/>
    </row>
    <row r="218" spans="2:29" ht="12.75" customHeight="1">
      <c r="B218" s="56"/>
      <c r="C218" s="50"/>
      <c r="D218" s="50"/>
      <c r="E218" s="50"/>
      <c r="Z218" s="50"/>
      <c r="AA218" s="50"/>
      <c r="AB218" s="50"/>
      <c r="AC218" s="50"/>
    </row>
    <row r="219" ht="12.75" customHeight="1"/>
    <row r="220" ht="12.75" customHeight="1">
      <c r="B220" s="65"/>
    </row>
    <row r="221" spans="2:21" ht="12.75" customHeight="1">
      <c r="B221" s="70"/>
      <c r="C221" s="66"/>
      <c r="D221" s="66"/>
      <c r="E221" s="66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66"/>
      <c r="T221" s="66"/>
      <c r="U221" s="66"/>
    </row>
    <row r="222" spans="2:21" ht="12.75" customHeight="1">
      <c r="B222" s="72"/>
      <c r="C222" s="50"/>
      <c r="D222" s="50"/>
      <c r="E222" s="50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51"/>
      <c r="T222" s="51"/>
      <c r="U222" s="51"/>
    </row>
    <row r="223" spans="3:21" ht="12.75" customHeight="1"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9"/>
      <c r="T223" s="19"/>
      <c r="U223" s="19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</sheetData>
  <sheetProtection password="C7E2" sheet="1" objects="1" scenarios="1"/>
  <mergeCells count="325">
    <mergeCell ref="B74:E74"/>
    <mergeCell ref="I64:N64"/>
    <mergeCell ref="I65:N65"/>
    <mergeCell ref="I66:N66"/>
    <mergeCell ref="I67:N67"/>
    <mergeCell ref="I68:N68"/>
    <mergeCell ref="F65:H65"/>
    <mergeCell ref="I74:N74"/>
    <mergeCell ref="F64:H64"/>
    <mergeCell ref="F73:H73"/>
    <mergeCell ref="AH59:AK59"/>
    <mergeCell ref="AB71:AE71"/>
    <mergeCell ref="F71:H71"/>
    <mergeCell ref="F72:H72"/>
    <mergeCell ref="F74:H74"/>
    <mergeCell ref="F67:H67"/>
    <mergeCell ref="V67:AA67"/>
    <mergeCell ref="I72:N72"/>
    <mergeCell ref="I73:N73"/>
    <mergeCell ref="O64:T64"/>
    <mergeCell ref="V73:AA73"/>
    <mergeCell ref="AB73:AE73"/>
    <mergeCell ref="V68:AA68"/>
    <mergeCell ref="AB68:AE68"/>
    <mergeCell ref="V69:AA69"/>
    <mergeCell ref="AB69:AE69"/>
    <mergeCell ref="AB72:AE72"/>
    <mergeCell ref="V70:AA70"/>
    <mergeCell ref="B92:G92"/>
    <mergeCell ref="B93:G93"/>
    <mergeCell ref="B94:G94"/>
    <mergeCell ref="B71:E71"/>
    <mergeCell ref="O73:T73"/>
    <mergeCell ref="O74:T74"/>
    <mergeCell ref="H94:J94"/>
    <mergeCell ref="I71:N71"/>
    <mergeCell ref="O71:T71"/>
    <mergeCell ref="O72:T72"/>
    <mergeCell ref="AB74:AE74"/>
    <mergeCell ref="B72:E72"/>
    <mergeCell ref="B73:E73"/>
    <mergeCell ref="B95:G95"/>
    <mergeCell ref="E59:K59"/>
    <mergeCell ref="S59:Y59"/>
    <mergeCell ref="V71:AA71"/>
    <mergeCell ref="V72:AA72"/>
    <mergeCell ref="H92:J92"/>
    <mergeCell ref="H93:J93"/>
    <mergeCell ref="H95:J95"/>
    <mergeCell ref="F68:H68"/>
    <mergeCell ref="V74:AA74"/>
    <mergeCell ref="B64:E64"/>
    <mergeCell ref="B65:E65"/>
    <mergeCell ref="B66:E66"/>
    <mergeCell ref="B67:E67"/>
    <mergeCell ref="B68:E68"/>
    <mergeCell ref="B69:E69"/>
    <mergeCell ref="B70:E70"/>
    <mergeCell ref="O70:T70"/>
    <mergeCell ref="V66:AA66"/>
    <mergeCell ref="AB66:AE66"/>
    <mergeCell ref="O65:T65"/>
    <mergeCell ref="O66:T66"/>
    <mergeCell ref="F69:H69"/>
    <mergeCell ref="F70:H70"/>
    <mergeCell ref="AB70:AE70"/>
    <mergeCell ref="I70:N70"/>
    <mergeCell ref="F66:H66"/>
    <mergeCell ref="V64:AA64"/>
    <mergeCell ref="AB64:AE64"/>
    <mergeCell ref="O67:T67"/>
    <mergeCell ref="O68:T68"/>
    <mergeCell ref="O69:T69"/>
    <mergeCell ref="I69:N69"/>
    <mergeCell ref="V65:AA65"/>
    <mergeCell ref="AB65:AE65"/>
    <mergeCell ref="AB67:AE67"/>
    <mergeCell ref="AK54:AK55"/>
    <mergeCell ref="A56:A57"/>
    <mergeCell ref="B56:B57"/>
    <mergeCell ref="AG56:AG57"/>
    <mergeCell ref="AH56:AH57"/>
    <mergeCell ref="AI56:AI57"/>
    <mergeCell ref="AJ56:AJ57"/>
    <mergeCell ref="AK52:AK53"/>
    <mergeCell ref="A50:A51"/>
    <mergeCell ref="B50:B51"/>
    <mergeCell ref="AK56:AK57"/>
    <mergeCell ref="A54:A55"/>
    <mergeCell ref="B54:B55"/>
    <mergeCell ref="AG54:AG55"/>
    <mergeCell ref="AH54:AH55"/>
    <mergeCell ref="AI54:AI55"/>
    <mergeCell ref="AJ54:AJ55"/>
    <mergeCell ref="A52:A53"/>
    <mergeCell ref="B52:B53"/>
    <mergeCell ref="AG52:AG53"/>
    <mergeCell ref="AH52:AH53"/>
    <mergeCell ref="AI52:AI53"/>
    <mergeCell ref="AJ52:AJ53"/>
    <mergeCell ref="A48:A49"/>
    <mergeCell ref="B48:B49"/>
    <mergeCell ref="AG48:AG49"/>
    <mergeCell ref="AH48:AH49"/>
    <mergeCell ref="AI48:AI49"/>
    <mergeCell ref="AK50:AK51"/>
    <mergeCell ref="AJ46:AJ47"/>
    <mergeCell ref="AG50:AG51"/>
    <mergeCell ref="AH50:AH51"/>
    <mergeCell ref="AI50:AI51"/>
    <mergeCell ref="AJ50:AJ51"/>
    <mergeCell ref="AK46:AK47"/>
    <mergeCell ref="AK44:AK45"/>
    <mergeCell ref="A42:A43"/>
    <mergeCell ref="B42:B43"/>
    <mergeCell ref="AJ48:AJ49"/>
    <mergeCell ref="AK48:AK49"/>
    <mergeCell ref="A46:A47"/>
    <mergeCell ref="B46:B47"/>
    <mergeCell ref="AG46:AG47"/>
    <mergeCell ref="AH46:AH47"/>
    <mergeCell ref="AI46:AI47"/>
    <mergeCell ref="A44:A45"/>
    <mergeCell ref="B44:B45"/>
    <mergeCell ref="AG44:AG45"/>
    <mergeCell ref="AH44:AH45"/>
    <mergeCell ref="AI44:AI45"/>
    <mergeCell ref="AJ44:AJ45"/>
    <mergeCell ref="A40:A41"/>
    <mergeCell ref="B40:B41"/>
    <mergeCell ref="AG40:AG41"/>
    <mergeCell ref="AH40:AH41"/>
    <mergeCell ref="AI40:AI41"/>
    <mergeCell ref="AK42:AK43"/>
    <mergeCell ref="AJ38:AJ39"/>
    <mergeCell ref="AG42:AG43"/>
    <mergeCell ref="AH42:AH43"/>
    <mergeCell ref="AI42:AI43"/>
    <mergeCell ref="AJ42:AJ43"/>
    <mergeCell ref="AK38:AK39"/>
    <mergeCell ref="AK36:AK37"/>
    <mergeCell ref="A34:A35"/>
    <mergeCell ref="B34:B35"/>
    <mergeCell ref="AJ40:AJ41"/>
    <mergeCell ref="AK40:AK41"/>
    <mergeCell ref="A38:A39"/>
    <mergeCell ref="B38:B39"/>
    <mergeCell ref="AG38:AG39"/>
    <mergeCell ref="AH38:AH39"/>
    <mergeCell ref="AI38:AI39"/>
    <mergeCell ref="A36:A37"/>
    <mergeCell ref="B36:B37"/>
    <mergeCell ref="AG36:AG37"/>
    <mergeCell ref="AH36:AH37"/>
    <mergeCell ref="AI36:AI37"/>
    <mergeCell ref="AJ36:AJ37"/>
    <mergeCell ref="A32:A33"/>
    <mergeCell ref="B32:B33"/>
    <mergeCell ref="AG32:AG33"/>
    <mergeCell ref="AH32:AH33"/>
    <mergeCell ref="AI32:AI33"/>
    <mergeCell ref="AK34:AK35"/>
    <mergeCell ref="AJ30:AJ31"/>
    <mergeCell ref="AG34:AG35"/>
    <mergeCell ref="AH34:AH35"/>
    <mergeCell ref="AI34:AI35"/>
    <mergeCell ref="AJ34:AJ35"/>
    <mergeCell ref="AK30:AK31"/>
    <mergeCell ref="AK28:AK29"/>
    <mergeCell ref="A26:A27"/>
    <mergeCell ref="B26:B27"/>
    <mergeCell ref="AJ32:AJ33"/>
    <mergeCell ref="AK32:AK33"/>
    <mergeCell ref="A30:A31"/>
    <mergeCell ref="B30:B31"/>
    <mergeCell ref="AG30:AG31"/>
    <mergeCell ref="AH30:AH31"/>
    <mergeCell ref="AI30:AI31"/>
    <mergeCell ref="A28:A29"/>
    <mergeCell ref="B28:B29"/>
    <mergeCell ref="AG28:AG29"/>
    <mergeCell ref="AH28:AH29"/>
    <mergeCell ref="AI28:AI29"/>
    <mergeCell ref="AJ28:AJ29"/>
    <mergeCell ref="A24:A25"/>
    <mergeCell ref="B24:B25"/>
    <mergeCell ref="AG24:AG25"/>
    <mergeCell ref="AH24:AH25"/>
    <mergeCell ref="AI24:AI25"/>
    <mergeCell ref="AK26:AK27"/>
    <mergeCell ref="AJ22:AJ23"/>
    <mergeCell ref="AG26:AG27"/>
    <mergeCell ref="AH26:AH27"/>
    <mergeCell ref="AI26:AI27"/>
    <mergeCell ref="AJ26:AJ27"/>
    <mergeCell ref="AK22:AK23"/>
    <mergeCell ref="AK20:AK21"/>
    <mergeCell ref="A18:A19"/>
    <mergeCell ref="B18:B19"/>
    <mergeCell ref="AJ24:AJ25"/>
    <mergeCell ref="AK24:AK25"/>
    <mergeCell ref="A22:A23"/>
    <mergeCell ref="B22:B23"/>
    <mergeCell ref="AG22:AG23"/>
    <mergeCell ref="AH22:AH23"/>
    <mergeCell ref="AI22:AI23"/>
    <mergeCell ref="A20:A21"/>
    <mergeCell ref="B20:B21"/>
    <mergeCell ref="AG20:AG21"/>
    <mergeCell ref="AH20:AH21"/>
    <mergeCell ref="AI20:AI21"/>
    <mergeCell ref="AJ20:AJ21"/>
    <mergeCell ref="A16:A17"/>
    <mergeCell ref="B16:B17"/>
    <mergeCell ref="AG16:AG17"/>
    <mergeCell ref="AH16:AH17"/>
    <mergeCell ref="AI16:AI17"/>
    <mergeCell ref="AK18:AK19"/>
    <mergeCell ref="AJ14:AJ15"/>
    <mergeCell ref="AG18:AG19"/>
    <mergeCell ref="AH18:AH19"/>
    <mergeCell ref="AI18:AI19"/>
    <mergeCell ref="AJ18:AJ19"/>
    <mergeCell ref="AK14:AK15"/>
    <mergeCell ref="AK12:AK13"/>
    <mergeCell ref="A10:A11"/>
    <mergeCell ref="B10:B11"/>
    <mergeCell ref="AJ16:AJ17"/>
    <mergeCell ref="AK16:AK17"/>
    <mergeCell ref="A14:A15"/>
    <mergeCell ref="B14:B15"/>
    <mergeCell ref="AG14:AG15"/>
    <mergeCell ref="AH14:AH15"/>
    <mergeCell ref="AI14:AI15"/>
    <mergeCell ref="A12:A13"/>
    <mergeCell ref="B12:B13"/>
    <mergeCell ref="AG12:AG13"/>
    <mergeCell ref="AH12:AH13"/>
    <mergeCell ref="AI12:AI13"/>
    <mergeCell ref="AJ12:AJ13"/>
    <mergeCell ref="AG10:AG11"/>
    <mergeCell ref="AH10:AH11"/>
    <mergeCell ref="AI10:AI11"/>
    <mergeCell ref="AJ10:AJ11"/>
    <mergeCell ref="AJ5:AJ6"/>
    <mergeCell ref="AK5:AK6"/>
    <mergeCell ref="AK8:AK9"/>
    <mergeCell ref="AK10:AK11"/>
    <mergeCell ref="A8:A9"/>
    <mergeCell ref="B8:B9"/>
    <mergeCell ref="AG8:AG9"/>
    <mergeCell ref="AH8:AH9"/>
    <mergeCell ref="AI8:AI9"/>
    <mergeCell ref="AJ8:AJ9"/>
    <mergeCell ref="A5:A6"/>
    <mergeCell ref="B5:B6"/>
    <mergeCell ref="C5:AF5"/>
    <mergeCell ref="AG5:AG6"/>
    <mergeCell ref="AH5:AH6"/>
    <mergeCell ref="AI5:AI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F78:L78"/>
    <mergeCell ref="F79:L79"/>
    <mergeCell ref="F80:L80"/>
    <mergeCell ref="F81:L81"/>
    <mergeCell ref="F82:L82"/>
    <mergeCell ref="F83:L83"/>
    <mergeCell ref="F84:L84"/>
    <mergeCell ref="F85:L85"/>
    <mergeCell ref="F86:L86"/>
    <mergeCell ref="F87:L87"/>
    <mergeCell ref="Q77:AB77"/>
    <mergeCell ref="Q84:AB84"/>
    <mergeCell ref="Q85:AB85"/>
    <mergeCell ref="Q86:AB86"/>
    <mergeCell ref="Q87:AB87"/>
    <mergeCell ref="M82:P82"/>
    <mergeCell ref="AC83:AE83"/>
    <mergeCell ref="AC84:AE84"/>
    <mergeCell ref="M86:P86"/>
    <mergeCell ref="M87:P87"/>
    <mergeCell ref="Q78:AB78"/>
    <mergeCell ref="Q79:AB79"/>
    <mergeCell ref="Q80:AB80"/>
    <mergeCell ref="Q81:AB81"/>
    <mergeCell ref="Q82:AB82"/>
    <mergeCell ref="M77:P77"/>
    <mergeCell ref="M78:P78"/>
    <mergeCell ref="M79:P79"/>
    <mergeCell ref="M80:P80"/>
    <mergeCell ref="M81:P81"/>
    <mergeCell ref="AF80:AG80"/>
    <mergeCell ref="AF81:AG81"/>
    <mergeCell ref="AC77:AE77"/>
    <mergeCell ref="AC78:AE78"/>
    <mergeCell ref="AC79:AE79"/>
    <mergeCell ref="AF84:AG84"/>
    <mergeCell ref="AF85:AG85"/>
    <mergeCell ref="AF87:AG87"/>
    <mergeCell ref="M83:P83"/>
    <mergeCell ref="M84:P84"/>
    <mergeCell ref="M85:P85"/>
    <mergeCell ref="AC85:AE85"/>
    <mergeCell ref="AC86:AE86"/>
    <mergeCell ref="Q83:AB83"/>
    <mergeCell ref="AC80:AE80"/>
    <mergeCell ref="AC81:AE81"/>
    <mergeCell ref="AF86:AG86"/>
    <mergeCell ref="AF77:AG77"/>
    <mergeCell ref="AC82:AE82"/>
    <mergeCell ref="AC87:AE87"/>
    <mergeCell ref="AF78:AG78"/>
    <mergeCell ref="AF79:AG79"/>
    <mergeCell ref="AF82:AG82"/>
    <mergeCell ref="AF83:AG83"/>
  </mergeCells>
  <conditionalFormatting sqref="AI188:AI209 AI98:AI119 AI143:AI164 AI8 AI10 AI12 AI14 AI16 AI18 AI24 AI26 AI28 AI30 AI32 AI34 AI36 AI38 AI40 AI42 AI44 AI46 AI48 AI50 AI52 AI54 AI56 AI22 AI20">
    <cfRule type="cellIs" priority="1" dxfId="1" operator="equal" stopIfTrue="1">
      <formula>"x"</formula>
    </cfRule>
  </conditionalFormatting>
  <conditionalFormatting sqref="AJ188:AJ209 AJ98:AJ119 AJ143:AJ164 AJ8 AJ10 AJ12 AJ14 AJ16 AJ18 AJ24 AJ26 AJ28 AJ30 AJ32 AJ34 AJ36 AJ38 AJ40 AJ42 AJ44 AJ46 AJ48 AJ50 AJ52 AJ54 AJ56 AJ22 AJ20">
    <cfRule type="cellIs" priority="2" dxfId="0" operator="equal" stopIfTrue="1">
      <formula>"x"</formula>
    </cfRule>
  </conditionalFormatting>
  <printOptions horizontalCentered="1" verticalCentered="1"/>
  <pageMargins left="0.31496062992125984" right="0.31496062992125984" top="0.31496062992125984" bottom="0.31496062992125984" header="3.818897637795276" footer="0.31496062992125984"/>
  <pageSetup horizontalDpi="600" verticalDpi="600" orientation="landscape" paperSize="9" scale="47" r:id="rId3"/>
  <headerFooter>
    <oddHeader>&amp;C&amp;14&amp;G</oddHeader>
    <oddFooter>&amp;CProgram za izračun rezultata i provedbu natjecanja u disciplini “lov šarana”&amp;R&amp;"-,Bold"&amp;20&amp;D  &amp;T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4:E29"/>
  <sheetViews>
    <sheetView zoomScalePageLayoutView="0" workbookViewId="0" topLeftCell="A1">
      <selection activeCell="H7" sqref="H7"/>
    </sheetView>
  </sheetViews>
  <sheetFormatPr defaultColWidth="9.140625" defaultRowHeight="15"/>
  <cols>
    <col min="3" max="3" width="24.28125" style="0" customWidth="1"/>
    <col min="4" max="4" width="19.421875" style="122" customWidth="1"/>
    <col min="5" max="5" width="23.7109375" style="122" customWidth="1"/>
    <col min="6" max="6" width="14.7109375" style="0" customWidth="1"/>
  </cols>
  <sheetData>
    <row r="4" spans="1:5" ht="14.25">
      <c r="A4" t="s">
        <v>150</v>
      </c>
      <c r="B4" s="123" t="s">
        <v>143</v>
      </c>
      <c r="C4" s="123" t="s">
        <v>144</v>
      </c>
      <c r="D4" s="124" t="s">
        <v>145</v>
      </c>
      <c r="E4" s="124" t="s">
        <v>146</v>
      </c>
    </row>
    <row r="5" spans="1:5" ht="14.25">
      <c r="A5" s="121">
        <v>16</v>
      </c>
      <c r="B5" s="121">
        <f>IF(ISNUMBER('Dnevnik natjecanja'!AL38)=TRUE,'Dnevnik natjecanja'!AL38,"")</f>
        <v>1</v>
      </c>
      <c r="C5" s="121" t="str">
        <f>IF(ISTEXT('Dnevnik natjecanja'!AM38)=TRUE,'Dnevnik natjecanja'!AM38,"")</f>
        <v>Karas Novska</v>
      </c>
      <c r="D5" s="169">
        <f>IF(ISNUMBER('Dnevnik natjecanja'!AN38)=TRUE,'Dnevnik natjecanja'!AN38,"")</f>
        <v>82.70000000000002</v>
      </c>
      <c r="E5" s="169">
        <f>IF(ISNUMBER('Dnevnik natjecanja'!AO38)=TRUE,'Dnevnik natjecanja'!AO38,"")</f>
        <v>11.72</v>
      </c>
    </row>
    <row r="6" spans="1:5" ht="14.25">
      <c r="A6" s="121">
        <v>1</v>
      </c>
      <c r="B6" s="121">
        <f>IF(ISNUMBER('Dnevnik natjecanja'!AL8)=TRUE,'Dnevnik natjecanja'!AL8,"")</f>
        <v>2</v>
      </c>
      <c r="C6" s="121" t="str">
        <f>IF(ISTEXT('Dnevnik natjecanja'!AM8)=TRUE,'Dnevnik natjecanja'!AM8,"")</f>
        <v>Šaran Velika Ludina</v>
      </c>
      <c r="D6" s="169">
        <f>IF(ISNUMBER('Dnevnik natjecanja'!AN8)=TRUE,'Dnevnik natjecanja'!AN8,"")</f>
        <v>48.18</v>
      </c>
      <c r="E6" s="169">
        <f>IF(ISNUMBER('Dnevnik natjecanja'!AO8)=TRUE,'Dnevnik natjecanja'!AO8,"")</f>
        <v>11.9</v>
      </c>
    </row>
    <row r="7" spans="1:5" ht="14.25">
      <c r="A7" s="121">
        <v>2</v>
      </c>
      <c r="B7" s="121">
        <f>IF(ISNUMBER('Dnevnik natjecanja'!AL10)=TRUE,'Dnevnik natjecanja'!AL10,"")</f>
        <v>3</v>
      </c>
      <c r="C7" s="121" t="str">
        <f>IF(ISTEXT('Dnevnik natjecanja'!AM10)=TRUE,'Dnevnik natjecanja'!AM10,"")</f>
        <v>Klen Nova Gradiška</v>
      </c>
      <c r="D7" s="169">
        <f>IF(ISNUMBER('Dnevnik natjecanja'!AN10)=TRUE,'Dnevnik natjecanja'!AN10,"")</f>
        <v>29.990000000000002</v>
      </c>
      <c r="E7" s="169">
        <f>IF(ISNUMBER('Dnevnik natjecanja'!AO10)=TRUE,'Dnevnik natjecanja'!AO10,"")</f>
        <v>5.86</v>
      </c>
    </row>
    <row r="8" spans="1:5" ht="14.25">
      <c r="A8" s="121">
        <v>11</v>
      </c>
      <c r="B8" s="121">
        <f>IF(ISNUMBER('Dnevnik natjecanja'!AL28)=TRUE,'Dnevnik natjecanja'!AL28,"")</f>
        <v>4</v>
      </c>
      <c r="C8" s="121" t="str">
        <f>IF(ISTEXT('Dnevnik natjecanja'!AM28)=TRUE,'Dnevnik natjecanja'!AM28,"")</f>
        <v>Hlebine Hlebine</v>
      </c>
      <c r="D8" s="169">
        <f>IF(ISNUMBER('Dnevnik natjecanja'!AN28)=TRUE,'Dnevnik natjecanja'!AN28,"")</f>
        <v>29.810000000000002</v>
      </c>
      <c r="E8" s="169">
        <f>IF(ISNUMBER('Dnevnik natjecanja'!AO28)=TRUE,'Dnevnik natjecanja'!AO28,"")</f>
        <v>9.89</v>
      </c>
    </row>
    <row r="9" spans="1:5" ht="14.25">
      <c r="A9" s="121">
        <v>6</v>
      </c>
      <c r="B9" s="121">
        <f>IF(ISNUMBER('Dnevnik natjecanja'!AL18)=TRUE,'Dnevnik natjecanja'!AL18,"")</f>
        <v>5</v>
      </c>
      <c r="C9" s="121" t="str">
        <f>IF(ISTEXT('Dnevnik natjecanja'!AM18)=TRUE,'Dnevnik natjecanja'!AM18,"")</f>
        <v>Bandar Bizovac</v>
      </c>
      <c r="D9" s="169">
        <f>IF(ISNUMBER('Dnevnik natjecanja'!AN18)=TRUE,'Dnevnik natjecanja'!AN18,"")</f>
        <v>26.76</v>
      </c>
      <c r="E9" s="169">
        <f>IF(ISNUMBER('Dnevnik natjecanja'!AO18)=TRUE,'Dnevnik natjecanja'!AO18,"")</f>
        <v>9.96</v>
      </c>
    </row>
    <row r="10" spans="1:5" ht="14.25">
      <c r="A10" s="121">
        <v>7</v>
      </c>
      <c r="B10" s="121">
        <f>IF(ISNUMBER('Dnevnik natjecanja'!AL20)=TRUE,'Dnevnik natjecanja'!AL20,"")</f>
        <v>6</v>
      </c>
      <c r="C10" s="121" t="str">
        <f>IF(ISTEXT('Dnevnik natjecanja'!AM20)=TRUE,'Dnevnik natjecanja'!AM20,"")</f>
        <v>Slavonac Jakšić</v>
      </c>
      <c r="D10" s="169">
        <f>IF(ISNUMBER('Dnevnik natjecanja'!AN20)=TRUE,'Dnevnik natjecanja'!AN20,"")</f>
        <v>20.97</v>
      </c>
      <c r="E10" s="169">
        <f>IF(ISNUMBER('Dnevnik natjecanja'!AO20)=TRUE,'Dnevnik natjecanja'!AO20,"")</f>
        <v>7.22</v>
      </c>
    </row>
    <row r="11" spans="1:5" ht="14.25">
      <c r="A11" s="121">
        <v>12</v>
      </c>
      <c r="B11" s="121">
        <f>IF(ISNUMBER('Dnevnik natjecanja'!AL30)=TRUE,'Dnevnik natjecanja'!AL30,"")</f>
        <v>7</v>
      </c>
      <c r="C11" s="121" t="str">
        <f>IF(ISTEXT('Dnevnik natjecanja'!AM30)=TRUE,'Dnevnik natjecanja'!AM30,"")</f>
        <v>Slavija Severin</v>
      </c>
      <c r="D11" s="169">
        <f>IF(ISNUMBER('Dnevnik natjecanja'!AN30)=TRUE,'Dnevnik natjecanja'!AN30,"")</f>
        <v>20.62</v>
      </c>
      <c r="E11" s="169">
        <f>IF(ISNUMBER('Dnevnik natjecanja'!AO30)=TRUE,'Dnevnik natjecanja'!AO30,"")</f>
        <v>8.53</v>
      </c>
    </row>
    <row r="12" spans="1:5" ht="14.25">
      <c r="A12" s="121">
        <v>13</v>
      </c>
      <c r="B12" s="121">
        <f>IF(ISNUMBER('Dnevnik natjecanja'!AL32)=TRUE,'Dnevnik natjecanja'!AL32,"")</f>
        <v>8</v>
      </c>
      <c r="C12" s="121" t="str">
        <f>IF(ISTEXT('Dnevnik natjecanja'!AM32)=TRUE,'Dnevnik natjecanja'!AM32,"")</f>
        <v>Ilova Garešnica</v>
      </c>
      <c r="D12" s="169">
        <f>IF(ISNUMBER('Dnevnik natjecanja'!AN32)=TRUE,'Dnevnik natjecanja'!AN32,"")</f>
        <v>19.22</v>
      </c>
      <c r="E12" s="169">
        <f>IF(ISNUMBER('Dnevnik natjecanja'!AO32)=TRUE,'Dnevnik natjecanja'!AO32,"")</f>
        <v>4.91</v>
      </c>
    </row>
    <row r="13" spans="1:5" ht="14.25">
      <c r="A13" s="121">
        <v>5</v>
      </c>
      <c r="B13" s="121">
        <f>IF(ISNUMBER('Dnevnik natjecanja'!AL16)=TRUE,'Dnevnik natjecanja'!AL16,"")</f>
        <v>9</v>
      </c>
      <c r="C13" s="121" t="str">
        <f>IF(ISTEXT('Dnevnik natjecanja'!AM16)=TRUE,'Dnevnik natjecanja'!AM16,"")</f>
        <v>Šaran Eminovci</v>
      </c>
      <c r="D13" s="169">
        <f>IF(ISNUMBER('Dnevnik natjecanja'!AN16)=TRUE,'Dnevnik natjecanja'!AN16,"")</f>
        <v>14.98</v>
      </c>
      <c r="E13" s="169">
        <f>IF(ISNUMBER('Dnevnik natjecanja'!AO16)=TRUE,'Dnevnik natjecanja'!AO16,"")</f>
        <v>5.54</v>
      </c>
    </row>
    <row r="14" spans="1:5" ht="14.25">
      <c r="A14" s="121">
        <v>4</v>
      </c>
      <c r="B14" s="121">
        <f>IF(ISNUMBER('Dnevnik natjecanja'!AL14)=TRUE,'Dnevnik natjecanja'!AL14,"")</f>
        <v>10</v>
      </c>
      <c r="C14" s="121" t="str">
        <f>IF(ISTEXT('Dnevnik natjecanja'!AM14)=TRUE,'Dnevnik natjecanja'!AM14,"")</f>
        <v>Križevci Križevci</v>
      </c>
      <c r="D14" s="169">
        <f>IF(ISNUMBER('Dnevnik natjecanja'!AN14)=TRUE,'Dnevnik natjecanja'!AN14,"")</f>
        <v>14.74</v>
      </c>
      <c r="E14" s="169">
        <f>IF(ISNUMBER('Dnevnik natjecanja'!AO14)=TRUE,'Dnevnik natjecanja'!AO14,"")</f>
        <v>7.2</v>
      </c>
    </row>
    <row r="15" spans="1:5" ht="14.25">
      <c r="A15" s="121">
        <v>9</v>
      </c>
      <c r="B15" s="121">
        <f>IF(ISNUMBER('Dnevnik natjecanja'!AL24)=TRUE,'Dnevnik natjecanja'!AL24,"")</f>
        <v>11</v>
      </c>
      <c r="C15" s="121" t="str">
        <f>IF(ISTEXT('Dnevnik natjecanja'!AM24)=TRUE,'Dnevnik natjecanja'!AM24,"")</f>
        <v>Cestica 1995</v>
      </c>
      <c r="D15" s="169">
        <f>IF(ISNUMBER('Dnevnik natjecanja'!AN24)=TRUE,'Dnevnik natjecanja'!AN24,"")</f>
        <v>14.149999999999999</v>
      </c>
      <c r="E15" s="169">
        <f>IF(ISNUMBER('Dnevnik natjecanja'!AO24)=TRUE,'Dnevnik natjecanja'!AO24,"")</f>
        <v>7.56</v>
      </c>
    </row>
    <row r="16" spans="1:5" ht="14.25">
      <c r="A16" s="121">
        <v>15</v>
      </c>
      <c r="B16" s="121">
        <f>IF(ISNUMBER('Dnevnik natjecanja'!AL36)=TRUE,'Dnevnik natjecanja'!AL36,"")</f>
        <v>12</v>
      </c>
      <c r="C16" s="121" t="str">
        <f>IF(ISTEXT('Dnevnik natjecanja'!AM36)=TRUE,'Dnevnik natjecanja'!AM36,"")</f>
        <v>Ludbreg Ludbreg</v>
      </c>
      <c r="D16" s="169">
        <f>IF(ISNUMBER('Dnevnik natjecanja'!AN36)=TRUE,'Dnevnik natjecanja'!AN36,"")</f>
        <v>11.17</v>
      </c>
      <c r="E16" s="169">
        <f>IF(ISNUMBER('Dnevnik natjecanja'!AO36)=TRUE,'Dnevnik natjecanja'!AO36,"")</f>
        <v>9.43</v>
      </c>
    </row>
    <row r="17" spans="1:5" ht="14.25">
      <c r="A17" s="121">
        <v>10</v>
      </c>
      <c r="B17" s="121">
        <f>IF(ISNUMBER('Dnevnik natjecanja'!AL26)=TRUE,'Dnevnik natjecanja'!AL26,"")</f>
        <v>13</v>
      </c>
      <c r="C17" s="121" t="str">
        <f>IF(ISTEXT('Dnevnik natjecanja'!AM26)=TRUE,'Dnevnik natjecanja'!AM26,"")</f>
        <v>Šaran Đakovo II</v>
      </c>
      <c r="D17" s="169">
        <f>IF(ISNUMBER('Dnevnik natjecanja'!AN26)=TRUE,'Dnevnik natjecanja'!AN26,"")</f>
        <v>10.24</v>
      </c>
      <c r="E17" s="169">
        <f>IF(ISNUMBER('Dnevnik natjecanja'!AO26)=TRUE,'Dnevnik natjecanja'!AO26,"")</f>
        <v>6.83</v>
      </c>
    </row>
    <row r="18" spans="1:5" ht="14.25">
      <c r="A18" s="121">
        <v>3</v>
      </c>
      <c r="B18" s="121">
        <f>IF(ISNUMBER('Dnevnik natjecanja'!AL12)=TRUE,'Dnevnik natjecanja'!AL12,"")</f>
        <v>14</v>
      </c>
      <c r="C18" s="121" t="str">
        <f>IF(ISTEXT('Dnevnik natjecanja'!AM12)=TRUE,'Dnevnik natjecanja'!AM12,"")</f>
        <v>Dugo Selo Dugo Selo</v>
      </c>
      <c r="D18" s="169">
        <f>IF(ISNUMBER('Dnevnik natjecanja'!AN12)=TRUE,'Dnevnik natjecanja'!AN12,"")</f>
        <v>6.18</v>
      </c>
      <c r="E18" s="169">
        <f>IF(ISNUMBER('Dnevnik natjecanja'!AO12)=TRUE,'Dnevnik natjecanja'!AO12,"")</f>
        <v>4.37</v>
      </c>
    </row>
    <row r="19" spans="1:5" ht="14.25">
      <c r="A19" s="121">
        <v>14</v>
      </c>
      <c r="B19" s="121">
        <f>IF(ISNUMBER('Dnevnik natjecanja'!AL34)=TRUE,'Dnevnik natjecanja'!AL34,"")</f>
        <v>15</v>
      </c>
      <c r="C19" s="121" t="str">
        <f>IF(ISTEXT('Dnevnik natjecanja'!AM34)=TRUE,'Dnevnik natjecanja'!AM34,"")</f>
        <v>Ulovi i pusti ESBE</v>
      </c>
      <c r="D19" s="169">
        <f>IF(ISNUMBER('Dnevnik natjecanja'!AN34)=TRUE,'Dnevnik natjecanja'!AN34,"")</f>
        <v>2.97</v>
      </c>
      <c r="E19" s="169">
        <f>IF(ISNUMBER('Dnevnik natjecanja'!AO34)=TRUE,'Dnevnik natjecanja'!AO34,"")</f>
        <v>2.97</v>
      </c>
    </row>
    <row r="20" spans="1:5" ht="14.25">
      <c r="A20" s="121">
        <v>8</v>
      </c>
      <c r="B20" s="121">
        <f>IF(ISNUMBER('Dnevnik natjecanja'!AL22)=TRUE,'Dnevnik natjecanja'!AL22,"")</f>
        <v>16</v>
      </c>
      <c r="C20" s="121" t="str">
        <f>IF(ISTEXT('Dnevnik natjecanja'!AM22)=TRUE,'Dnevnik natjecanja'!AM22,"")</f>
        <v>Sava Šćitarjevo</v>
      </c>
      <c r="D20" s="169">
        <f>IF(ISNUMBER('Dnevnik natjecanja'!AN22)=TRUE,'Dnevnik natjecanja'!AN22,"")</f>
        <v>0</v>
      </c>
      <c r="E20" s="169">
        <f>IF(ISNUMBER('Dnevnik natjecanja'!AO22)=TRUE,'Dnevnik natjecanja'!AO22,"")</f>
        <v>0</v>
      </c>
    </row>
    <row r="21" spans="1:5" ht="14.25">
      <c r="A21" s="121">
        <v>17</v>
      </c>
      <c r="B21" s="121">
        <f>IF(ISNUMBER('Dnevnik natjecanja'!AL40)=TRUE,'Dnevnik natjecanja'!AL40,"")</f>
      </c>
      <c r="C21" s="121">
        <f>IF(ISTEXT('Dnevnik natjecanja'!AM40)=TRUE,'Dnevnik natjecanja'!AM40,"")</f>
      </c>
      <c r="D21" s="169">
        <f>IF(ISNUMBER('Dnevnik natjecanja'!AN40)=TRUE,'Dnevnik natjecanja'!AN40,"")</f>
      </c>
      <c r="E21" s="169">
        <f>IF(ISNUMBER('Dnevnik natjecanja'!AO40)=TRUE,'Dnevnik natjecanja'!AO40,"")</f>
      </c>
    </row>
    <row r="22" spans="1:5" ht="14.25">
      <c r="A22" s="121">
        <v>18</v>
      </c>
      <c r="B22" s="121">
        <f>IF(ISNUMBER('Dnevnik natjecanja'!AL42)=TRUE,'Dnevnik natjecanja'!AL42,"")</f>
      </c>
      <c r="C22" s="121">
        <f>IF(ISTEXT('Dnevnik natjecanja'!AM42)=TRUE,'Dnevnik natjecanja'!AM42,"")</f>
      </c>
      <c r="D22" s="169">
        <f>IF(ISNUMBER('Dnevnik natjecanja'!AN42)=TRUE,'Dnevnik natjecanja'!AN42,"")</f>
      </c>
      <c r="E22" s="169">
        <f>IF(ISNUMBER('Dnevnik natjecanja'!AO42)=TRUE,'Dnevnik natjecanja'!AO42,"")</f>
      </c>
    </row>
    <row r="23" spans="1:5" ht="14.25">
      <c r="A23" s="121">
        <v>19</v>
      </c>
      <c r="B23" s="121">
        <f>IF(ISNUMBER('Dnevnik natjecanja'!AL44)=TRUE,'Dnevnik natjecanja'!AL44,"")</f>
      </c>
      <c r="C23" s="121">
        <f>IF(ISTEXT('Dnevnik natjecanja'!AM44)=TRUE,'Dnevnik natjecanja'!AM44,"")</f>
      </c>
      <c r="D23" s="169">
        <f>IF(ISNUMBER('Dnevnik natjecanja'!AN44)=TRUE,'Dnevnik natjecanja'!AN44,"")</f>
      </c>
      <c r="E23" s="169">
        <f>IF(ISNUMBER('Dnevnik natjecanja'!AO44)=TRUE,'Dnevnik natjecanja'!AO44,"")</f>
      </c>
    </row>
    <row r="24" spans="1:5" ht="14.25">
      <c r="A24" s="121">
        <v>20</v>
      </c>
      <c r="B24" s="121">
        <f>IF(ISNUMBER('Dnevnik natjecanja'!AL46)=TRUE,'Dnevnik natjecanja'!AL46,"")</f>
      </c>
      <c r="C24" s="121">
        <f>IF(ISTEXT('Dnevnik natjecanja'!AM46)=TRUE,'Dnevnik natjecanja'!AM46,"")</f>
      </c>
      <c r="D24" s="169">
        <f>IF(ISNUMBER('Dnevnik natjecanja'!AN46)=TRUE,'Dnevnik natjecanja'!AN46,"")</f>
      </c>
      <c r="E24" s="169">
        <f>IF(ISNUMBER('Dnevnik natjecanja'!AO46)=TRUE,'Dnevnik natjecanja'!AO46,"")</f>
      </c>
    </row>
    <row r="25" spans="1:5" ht="14.25">
      <c r="A25" s="121">
        <v>21</v>
      </c>
      <c r="B25" s="121">
        <f>IF(ISNUMBER('Dnevnik natjecanja'!AL48)=TRUE,'Dnevnik natjecanja'!AL48,"")</f>
      </c>
      <c r="C25" s="121">
        <f>IF(ISTEXT('Dnevnik natjecanja'!AM48)=TRUE,'Dnevnik natjecanja'!AM48,"")</f>
      </c>
      <c r="D25" s="169">
        <f>IF(ISNUMBER('Dnevnik natjecanja'!AN48)=TRUE,'Dnevnik natjecanja'!AN48,"")</f>
      </c>
      <c r="E25" s="169">
        <f>IF(ISNUMBER('Dnevnik natjecanja'!AO48)=TRUE,'Dnevnik natjecanja'!AO48,"")</f>
      </c>
    </row>
    <row r="26" spans="1:5" ht="14.25">
      <c r="A26" s="121">
        <v>22</v>
      </c>
      <c r="B26" s="121">
        <f>IF(ISNUMBER('Dnevnik natjecanja'!AL50)=TRUE,'Dnevnik natjecanja'!AL50,"")</f>
      </c>
      <c r="C26" s="121">
        <f>IF(ISTEXT('Dnevnik natjecanja'!AM50)=TRUE,'Dnevnik natjecanja'!AM50,"")</f>
      </c>
      <c r="D26" s="169">
        <f>IF(ISNUMBER('Dnevnik natjecanja'!AN50)=TRUE,'Dnevnik natjecanja'!AN50,"")</f>
      </c>
      <c r="E26" s="169">
        <f>IF(ISNUMBER('Dnevnik natjecanja'!AO50)=TRUE,'Dnevnik natjecanja'!AO50,"")</f>
      </c>
    </row>
    <row r="27" spans="1:5" ht="14.25">
      <c r="A27" s="121">
        <v>23</v>
      </c>
      <c r="B27" s="121">
        <f>IF(ISNUMBER('Dnevnik natjecanja'!AL52)=TRUE,'Dnevnik natjecanja'!AL52,"")</f>
      </c>
      <c r="C27" s="121">
        <f>IF(ISTEXT('Dnevnik natjecanja'!AM52)=TRUE,'Dnevnik natjecanja'!AM52,"")</f>
      </c>
      <c r="D27" s="169">
        <f>IF(ISNUMBER('Dnevnik natjecanja'!AN52)=TRUE,'Dnevnik natjecanja'!AN52,"")</f>
      </c>
      <c r="E27" s="169">
        <f>IF(ISNUMBER('Dnevnik natjecanja'!AO52)=TRUE,'Dnevnik natjecanja'!AO52,"")</f>
      </c>
    </row>
    <row r="28" spans="1:5" ht="14.25">
      <c r="A28" s="121">
        <v>24</v>
      </c>
      <c r="B28" s="121">
        <f>IF(ISNUMBER('Dnevnik natjecanja'!AL54)=TRUE,'Dnevnik natjecanja'!AL54,"")</f>
      </c>
      <c r="C28" s="121">
        <f>IF(ISTEXT('Dnevnik natjecanja'!AM54)=TRUE,'Dnevnik natjecanja'!AM54,"")</f>
      </c>
      <c r="D28" s="169">
        <f>IF(ISNUMBER('Dnevnik natjecanja'!AN54)=TRUE,'Dnevnik natjecanja'!AN54,"")</f>
      </c>
      <c r="E28" s="169">
        <f>IF(ISNUMBER('Dnevnik natjecanja'!AO54)=TRUE,'Dnevnik natjecanja'!AO54,"")</f>
      </c>
    </row>
    <row r="29" spans="1:5" ht="14.25">
      <c r="A29" s="121">
        <v>25</v>
      </c>
      <c r="B29" s="121">
        <f>IF(ISNUMBER('Dnevnik natjecanja'!AL56)=TRUE,'Dnevnik natjecanja'!AL56,"")</f>
      </c>
      <c r="C29" s="121">
        <f>IF(ISTEXT('Dnevnik natjecanja'!AM56)=TRUE,'Dnevnik natjecanja'!AM56,"")</f>
      </c>
      <c r="D29" s="169">
        <f>IF(ISNUMBER('Dnevnik natjecanja'!AN56)=TRUE,'Dnevnik natjecanja'!AN56,"")</f>
      </c>
      <c r="E29" s="169">
        <f>IF(ISNUMBER('Dnevnik natjecanja'!AO56)=TRUE,'Dnevnik natjecanja'!AO56,"")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D36"/>
  <sheetViews>
    <sheetView showGridLines="0" showRowColHeaders="0" zoomScalePageLayoutView="0" workbookViewId="0" topLeftCell="A1">
      <selection activeCell="F8" sqref="F8"/>
    </sheetView>
  </sheetViews>
  <sheetFormatPr defaultColWidth="9.140625" defaultRowHeight="15"/>
  <cols>
    <col min="1" max="1" width="9.140625" style="125" customWidth="1"/>
    <col min="2" max="2" width="34.00390625" style="9" customWidth="1"/>
    <col min="3" max="4" width="32.57421875" style="126" customWidth="1"/>
    <col min="5" max="5" width="14.7109375" style="9" customWidth="1"/>
    <col min="6" max="16384" width="8.8515625" style="9" customWidth="1"/>
  </cols>
  <sheetData>
    <row r="1" spans="1:4" ht="30">
      <c r="A1" s="391" t="str">
        <f>IF(ISTEXT('Organizacija natjecanja'!F2)=TRUE,'Organizacija natjecanja'!F2,"")</f>
        <v>KUP KARAS NOVSKA</v>
      </c>
      <c r="B1" s="391"/>
      <c r="C1" s="391"/>
      <c r="D1" s="391"/>
    </row>
    <row r="2" spans="1:4" ht="18">
      <c r="A2" s="392" t="s">
        <v>152</v>
      </c>
      <c r="B2" s="392"/>
      <c r="C2" s="392"/>
      <c r="D2" s="392"/>
    </row>
    <row r="3" ht="15.75" thickBot="1"/>
    <row r="4" spans="1:4" ht="53.25" customHeight="1" thickBot="1" thickTop="1">
      <c r="A4" s="195" t="s">
        <v>143</v>
      </c>
      <c r="B4" s="195" t="s">
        <v>144</v>
      </c>
      <c r="C4" s="196" t="s">
        <v>151</v>
      </c>
      <c r="D4" s="196" t="s">
        <v>146</v>
      </c>
    </row>
    <row r="5" spans="1:4" ht="19.5" thickTop="1">
      <c r="A5" s="127">
        <f>IF(ISNUMBER('Rezultati natjecanja'!B5)=TRUE,'Rezultati natjecanja'!B5,"")</f>
        <v>1</v>
      </c>
      <c r="B5" s="128" t="str">
        <f>IF(ISTEXT('Rezultati natjecanja'!C5)=TRUE,'Rezultati natjecanja'!C5,"")</f>
        <v>Karas Novska</v>
      </c>
      <c r="C5" s="129">
        <f>IF(ISNUMBER('Rezultati natjecanja'!D5)=TRUE,'Rezultati natjecanja'!D5,"")</f>
        <v>82.70000000000002</v>
      </c>
      <c r="D5" s="129">
        <f>IF(ISNUMBER('Rezultati natjecanja'!E5)=TRUE,'Rezultati natjecanja'!E5,"")</f>
        <v>11.72</v>
      </c>
    </row>
    <row r="6" spans="1:4" ht="18">
      <c r="A6" s="127">
        <f>IF(ISNUMBER('Rezultati natjecanja'!B6)=TRUE,'Rezultati natjecanja'!B6,"")</f>
        <v>2</v>
      </c>
      <c r="B6" s="128" t="str">
        <f>IF(ISTEXT('Rezultati natjecanja'!C6)=TRUE,'Rezultati natjecanja'!C6,"")</f>
        <v>Šaran Velika Ludina</v>
      </c>
      <c r="C6" s="129">
        <f>IF(ISNUMBER('Rezultati natjecanja'!D6)=TRUE,'Rezultati natjecanja'!D6,"")</f>
        <v>48.18</v>
      </c>
      <c r="D6" s="129">
        <f>IF(ISNUMBER('Rezultati natjecanja'!E6)=TRUE,'Rezultati natjecanja'!E6,"")</f>
        <v>11.9</v>
      </c>
    </row>
    <row r="7" spans="1:4" ht="18">
      <c r="A7" s="127">
        <f>IF(ISNUMBER('Rezultati natjecanja'!B7)=TRUE,'Rezultati natjecanja'!B7,"")</f>
        <v>3</v>
      </c>
      <c r="B7" s="128" t="str">
        <f>IF(ISTEXT('Rezultati natjecanja'!C7)=TRUE,'Rezultati natjecanja'!C7,"")</f>
        <v>Klen Nova Gradiška</v>
      </c>
      <c r="C7" s="129">
        <f>IF(ISNUMBER('Rezultati natjecanja'!D7)=TRUE,'Rezultati natjecanja'!D7,"")</f>
        <v>29.990000000000002</v>
      </c>
      <c r="D7" s="129">
        <f>IF(ISNUMBER('Rezultati natjecanja'!E7)=TRUE,'Rezultati natjecanja'!E7,"")</f>
        <v>5.86</v>
      </c>
    </row>
    <row r="8" spans="1:4" ht="18">
      <c r="A8" s="127">
        <f>IF(ISNUMBER('Rezultati natjecanja'!B8)=TRUE,'Rezultati natjecanja'!B8,"")</f>
        <v>4</v>
      </c>
      <c r="B8" s="128" t="str">
        <f>IF(ISTEXT('Rezultati natjecanja'!C8)=TRUE,'Rezultati natjecanja'!C8,"")</f>
        <v>Hlebine Hlebine</v>
      </c>
      <c r="C8" s="129">
        <f>IF(ISNUMBER('Rezultati natjecanja'!D8)=TRUE,'Rezultati natjecanja'!D8,"")</f>
        <v>29.810000000000002</v>
      </c>
      <c r="D8" s="129">
        <f>IF(ISNUMBER('Rezultati natjecanja'!E8)=TRUE,'Rezultati natjecanja'!E8,"")</f>
        <v>9.89</v>
      </c>
    </row>
    <row r="9" spans="1:4" ht="18">
      <c r="A9" s="127">
        <f>IF(ISNUMBER('Rezultati natjecanja'!B9)=TRUE,'Rezultati natjecanja'!B9,"")</f>
        <v>5</v>
      </c>
      <c r="B9" s="128" t="str">
        <f>IF(ISTEXT('Rezultati natjecanja'!C9)=TRUE,'Rezultati natjecanja'!C9,"")</f>
        <v>Bandar Bizovac</v>
      </c>
      <c r="C9" s="129">
        <f>IF(ISNUMBER('Rezultati natjecanja'!D9)=TRUE,'Rezultati natjecanja'!D9,"")</f>
        <v>26.76</v>
      </c>
      <c r="D9" s="129">
        <f>IF(ISNUMBER('Rezultati natjecanja'!E9)=TRUE,'Rezultati natjecanja'!E9,"")</f>
        <v>9.96</v>
      </c>
    </row>
    <row r="10" spans="1:4" ht="18">
      <c r="A10" s="127">
        <f>IF(ISNUMBER('Rezultati natjecanja'!B10)=TRUE,'Rezultati natjecanja'!B10,"")</f>
        <v>6</v>
      </c>
      <c r="B10" s="128" t="str">
        <f>IF(ISTEXT('Rezultati natjecanja'!C10)=TRUE,'Rezultati natjecanja'!C10,"")</f>
        <v>Slavonac Jakšić</v>
      </c>
      <c r="C10" s="129">
        <f>IF(ISNUMBER('Rezultati natjecanja'!D10)=TRUE,'Rezultati natjecanja'!D10,"")</f>
        <v>20.97</v>
      </c>
      <c r="D10" s="129">
        <f>IF(ISNUMBER('Rezultati natjecanja'!E10)=TRUE,'Rezultati natjecanja'!E10,"")</f>
        <v>7.22</v>
      </c>
    </row>
    <row r="11" spans="1:4" ht="18">
      <c r="A11" s="127">
        <f>IF(ISNUMBER('Rezultati natjecanja'!B11)=TRUE,'Rezultati natjecanja'!B11,"")</f>
        <v>7</v>
      </c>
      <c r="B11" s="128" t="str">
        <f>IF(ISTEXT('Rezultati natjecanja'!C11)=TRUE,'Rezultati natjecanja'!C11,"")</f>
        <v>Slavija Severin</v>
      </c>
      <c r="C11" s="129">
        <f>IF(ISNUMBER('Rezultati natjecanja'!D11)=TRUE,'Rezultati natjecanja'!D11,"")</f>
        <v>20.62</v>
      </c>
      <c r="D11" s="129">
        <f>IF(ISNUMBER('Rezultati natjecanja'!E11)=TRUE,'Rezultati natjecanja'!E11,"")</f>
        <v>8.53</v>
      </c>
    </row>
    <row r="12" spans="1:4" ht="18">
      <c r="A12" s="127">
        <f>IF(ISNUMBER('Rezultati natjecanja'!B12)=TRUE,'Rezultati natjecanja'!B12,"")</f>
        <v>8</v>
      </c>
      <c r="B12" s="128" t="str">
        <f>IF(ISTEXT('Rezultati natjecanja'!C12)=TRUE,'Rezultati natjecanja'!C12,"")</f>
        <v>Ilova Garešnica</v>
      </c>
      <c r="C12" s="129">
        <f>IF(ISNUMBER('Rezultati natjecanja'!D12)=TRUE,'Rezultati natjecanja'!D12,"")</f>
        <v>19.22</v>
      </c>
      <c r="D12" s="129">
        <f>IF(ISNUMBER('Rezultati natjecanja'!E12)=TRUE,'Rezultati natjecanja'!E12,"")</f>
        <v>4.91</v>
      </c>
    </row>
    <row r="13" spans="1:4" ht="18">
      <c r="A13" s="127">
        <f>IF(ISNUMBER('Rezultati natjecanja'!B13)=TRUE,'Rezultati natjecanja'!B13,"")</f>
        <v>9</v>
      </c>
      <c r="B13" s="128" t="str">
        <f>IF(ISTEXT('Rezultati natjecanja'!C13)=TRUE,'Rezultati natjecanja'!C13,"")</f>
        <v>Šaran Eminovci</v>
      </c>
      <c r="C13" s="129">
        <f>IF(ISNUMBER('Rezultati natjecanja'!D13)=TRUE,'Rezultati natjecanja'!D13,"")</f>
        <v>14.98</v>
      </c>
      <c r="D13" s="129">
        <f>IF(ISNUMBER('Rezultati natjecanja'!E13)=TRUE,'Rezultati natjecanja'!E13,"")</f>
        <v>5.54</v>
      </c>
    </row>
    <row r="14" spans="1:4" ht="18">
      <c r="A14" s="127">
        <f>IF(ISNUMBER('Rezultati natjecanja'!B14)=TRUE,'Rezultati natjecanja'!B14,"")</f>
        <v>10</v>
      </c>
      <c r="B14" s="128" t="str">
        <f>IF(ISTEXT('Rezultati natjecanja'!C14)=TRUE,'Rezultati natjecanja'!C14,"")</f>
        <v>Križevci Križevci</v>
      </c>
      <c r="C14" s="129">
        <f>IF(ISNUMBER('Rezultati natjecanja'!D14)=TRUE,'Rezultati natjecanja'!D14,"")</f>
        <v>14.74</v>
      </c>
      <c r="D14" s="129">
        <f>IF(ISNUMBER('Rezultati natjecanja'!E14)=TRUE,'Rezultati natjecanja'!E14,"")</f>
        <v>7.2</v>
      </c>
    </row>
    <row r="15" spans="1:4" ht="18">
      <c r="A15" s="127">
        <f>IF(ISNUMBER('Rezultati natjecanja'!B15)=TRUE,'Rezultati natjecanja'!B15,"")</f>
        <v>11</v>
      </c>
      <c r="B15" s="128" t="str">
        <f>IF(ISTEXT('Rezultati natjecanja'!C15)=TRUE,'Rezultati natjecanja'!C15,"")</f>
        <v>Cestica 1995</v>
      </c>
      <c r="C15" s="129">
        <f>IF(ISNUMBER('Rezultati natjecanja'!D15)=TRUE,'Rezultati natjecanja'!D15,"")</f>
        <v>14.149999999999999</v>
      </c>
      <c r="D15" s="129">
        <f>IF(ISNUMBER('Rezultati natjecanja'!E15)=TRUE,'Rezultati natjecanja'!E15,"")</f>
        <v>7.56</v>
      </c>
    </row>
    <row r="16" spans="1:4" ht="18">
      <c r="A16" s="127">
        <f>IF(ISNUMBER('Rezultati natjecanja'!B16)=TRUE,'Rezultati natjecanja'!B16,"")</f>
        <v>12</v>
      </c>
      <c r="B16" s="128" t="str">
        <f>IF(ISTEXT('Rezultati natjecanja'!C16)=TRUE,'Rezultati natjecanja'!C16,"")</f>
        <v>Ludbreg Ludbreg</v>
      </c>
      <c r="C16" s="129">
        <f>IF(ISNUMBER('Rezultati natjecanja'!D16)=TRUE,'Rezultati natjecanja'!D16,"")</f>
        <v>11.17</v>
      </c>
      <c r="D16" s="129">
        <f>IF(ISNUMBER('Rezultati natjecanja'!E16)=TRUE,'Rezultati natjecanja'!E16,"")</f>
        <v>9.43</v>
      </c>
    </row>
    <row r="17" spans="1:4" ht="18">
      <c r="A17" s="127">
        <f>IF(ISNUMBER('Rezultati natjecanja'!B17)=TRUE,'Rezultati natjecanja'!B17,"")</f>
        <v>13</v>
      </c>
      <c r="B17" s="128" t="str">
        <f>IF(ISTEXT('Rezultati natjecanja'!C17)=TRUE,'Rezultati natjecanja'!C17,"")</f>
        <v>Šaran Đakovo II</v>
      </c>
      <c r="C17" s="129">
        <f>IF(ISNUMBER('Rezultati natjecanja'!D17)=TRUE,'Rezultati natjecanja'!D17,"")</f>
        <v>10.24</v>
      </c>
      <c r="D17" s="129">
        <f>IF(ISNUMBER('Rezultati natjecanja'!E17)=TRUE,'Rezultati natjecanja'!E17,"")</f>
        <v>6.83</v>
      </c>
    </row>
    <row r="18" spans="1:4" ht="18">
      <c r="A18" s="127">
        <f>IF(ISNUMBER('Rezultati natjecanja'!B18)=TRUE,'Rezultati natjecanja'!B18,"")</f>
        <v>14</v>
      </c>
      <c r="B18" s="128" t="str">
        <f>IF(ISTEXT('Rezultati natjecanja'!C18)=TRUE,'Rezultati natjecanja'!C18,"")</f>
        <v>Dugo Selo Dugo Selo</v>
      </c>
      <c r="C18" s="129">
        <f>IF(ISNUMBER('Rezultati natjecanja'!D18)=TRUE,'Rezultati natjecanja'!D18,"")</f>
        <v>6.18</v>
      </c>
      <c r="D18" s="129">
        <f>IF(ISNUMBER('Rezultati natjecanja'!E18)=TRUE,'Rezultati natjecanja'!E18,"")</f>
        <v>4.37</v>
      </c>
    </row>
    <row r="19" spans="1:4" ht="18">
      <c r="A19" s="127">
        <f>IF(ISNUMBER('Rezultati natjecanja'!B19)=TRUE,'Rezultati natjecanja'!B19,"")</f>
        <v>15</v>
      </c>
      <c r="B19" s="128" t="str">
        <f>IF(ISTEXT('Rezultati natjecanja'!C19)=TRUE,'Rezultati natjecanja'!C19,"")</f>
        <v>Ulovi i pusti ESBE</v>
      </c>
      <c r="C19" s="129">
        <f>IF(ISNUMBER('Rezultati natjecanja'!D19)=TRUE,'Rezultati natjecanja'!D19,"")</f>
        <v>2.97</v>
      </c>
      <c r="D19" s="129">
        <f>IF(ISNUMBER('Rezultati natjecanja'!E19)=TRUE,'Rezultati natjecanja'!E19,"")</f>
        <v>2.97</v>
      </c>
    </row>
    <row r="20" spans="1:4" ht="18">
      <c r="A20" s="127">
        <f>IF(ISNUMBER('Rezultati natjecanja'!B20)=TRUE,'Rezultati natjecanja'!B20,"")</f>
        <v>16</v>
      </c>
      <c r="B20" s="128" t="str">
        <f>IF(ISTEXT('Rezultati natjecanja'!C20)=TRUE,'Rezultati natjecanja'!C20,"")</f>
        <v>Sava Šćitarjevo</v>
      </c>
      <c r="C20" s="129">
        <f>IF(ISNUMBER('Rezultati natjecanja'!D20)=TRUE,'Rezultati natjecanja'!D20,"")</f>
        <v>0</v>
      </c>
      <c r="D20" s="129">
        <f>IF(ISNUMBER('Rezultati natjecanja'!E20)=TRUE,'Rezultati natjecanja'!E20,"")</f>
        <v>0</v>
      </c>
    </row>
    <row r="21" spans="1:4" ht="18">
      <c r="A21" s="127">
        <f>IF(ISNUMBER('Rezultati natjecanja'!B21)=TRUE,'Rezultati natjecanja'!B21,"")</f>
      </c>
      <c r="B21" s="128">
        <f>IF(ISTEXT('Rezultati natjecanja'!C21)=TRUE,'Rezultati natjecanja'!C21,"")</f>
      </c>
      <c r="C21" s="129">
        <f>IF(ISNUMBER('Rezultati natjecanja'!D21)=TRUE,'Rezultati natjecanja'!D21,"")</f>
      </c>
      <c r="D21" s="129">
        <f>IF(ISNUMBER('Rezultati natjecanja'!E21)=TRUE,'Rezultati natjecanja'!E21,"")</f>
      </c>
    </row>
    <row r="22" spans="1:4" ht="18">
      <c r="A22" s="127">
        <f>IF(ISNUMBER('Rezultati natjecanja'!B22)=TRUE,'Rezultati natjecanja'!B22,"")</f>
      </c>
      <c r="B22" s="128">
        <f>IF(ISTEXT('Rezultati natjecanja'!C22)=TRUE,'Rezultati natjecanja'!C22,"")</f>
      </c>
      <c r="C22" s="129">
        <f>IF(ISNUMBER('Rezultati natjecanja'!D22)=TRUE,'Rezultati natjecanja'!D22,"")</f>
      </c>
      <c r="D22" s="129">
        <f>IF(ISNUMBER('Rezultati natjecanja'!E22)=TRUE,'Rezultati natjecanja'!E22,"")</f>
      </c>
    </row>
    <row r="23" spans="1:4" ht="18">
      <c r="A23" s="127">
        <f>IF(ISNUMBER('Rezultati natjecanja'!B23)=TRUE,'Rezultati natjecanja'!B23,"")</f>
      </c>
      <c r="B23" s="128">
        <f>IF(ISTEXT('Rezultati natjecanja'!C23)=TRUE,'Rezultati natjecanja'!C23,"")</f>
      </c>
      <c r="C23" s="129">
        <f>IF(ISNUMBER('Rezultati natjecanja'!D23)=TRUE,'Rezultati natjecanja'!D23,"")</f>
      </c>
      <c r="D23" s="129">
        <f>IF(ISNUMBER('Rezultati natjecanja'!E23)=TRUE,'Rezultati natjecanja'!E23,"")</f>
      </c>
    </row>
    <row r="24" spans="1:4" ht="18">
      <c r="A24" s="127">
        <f>IF(ISNUMBER('Rezultati natjecanja'!B24)=TRUE,'Rezultati natjecanja'!B24,"")</f>
      </c>
      <c r="B24" s="128">
        <f>IF(ISTEXT('Rezultati natjecanja'!C24)=TRUE,'Rezultati natjecanja'!C24,"")</f>
      </c>
      <c r="C24" s="129">
        <f>IF(ISNUMBER('Rezultati natjecanja'!D24)=TRUE,'Rezultati natjecanja'!D24,"")</f>
      </c>
      <c r="D24" s="129">
        <f>IF(ISNUMBER('Rezultati natjecanja'!E24)=TRUE,'Rezultati natjecanja'!E24,"")</f>
      </c>
    </row>
    <row r="25" spans="1:4" ht="18">
      <c r="A25" s="127">
        <f>IF(ISNUMBER('Rezultati natjecanja'!B25)=TRUE,'Rezultati natjecanja'!B25,"")</f>
      </c>
      <c r="B25" s="128">
        <f>IF(ISTEXT('Rezultati natjecanja'!C25)=TRUE,'Rezultati natjecanja'!C25,"")</f>
      </c>
      <c r="C25" s="129">
        <f>IF(ISNUMBER('Rezultati natjecanja'!D25)=TRUE,'Rezultati natjecanja'!D25,"")</f>
      </c>
      <c r="D25" s="129">
        <f>IF(ISNUMBER('Rezultati natjecanja'!E25)=TRUE,'Rezultati natjecanja'!E25,"")</f>
      </c>
    </row>
    <row r="26" spans="1:4" ht="18">
      <c r="A26" s="127">
        <f>IF(ISNUMBER('Rezultati natjecanja'!B26)=TRUE,'Rezultati natjecanja'!B26,"")</f>
      </c>
      <c r="B26" s="128">
        <f>IF(ISTEXT('Rezultati natjecanja'!C26)=TRUE,'Rezultati natjecanja'!C26,"")</f>
      </c>
      <c r="C26" s="129">
        <f>IF(ISNUMBER('Rezultati natjecanja'!D26)=TRUE,'Rezultati natjecanja'!D26,"")</f>
      </c>
      <c r="D26" s="129">
        <f>IF(ISNUMBER('Rezultati natjecanja'!E26)=TRUE,'Rezultati natjecanja'!E26,"")</f>
      </c>
    </row>
    <row r="27" spans="1:4" ht="18">
      <c r="A27" s="127">
        <f>IF(ISNUMBER('Rezultati natjecanja'!B27)=TRUE,'Rezultati natjecanja'!B27,"")</f>
      </c>
      <c r="B27" s="128">
        <f>IF(ISTEXT('Rezultati natjecanja'!C27)=TRUE,'Rezultati natjecanja'!C27,"")</f>
      </c>
      <c r="C27" s="129">
        <f>IF(ISNUMBER('Rezultati natjecanja'!D27)=TRUE,'Rezultati natjecanja'!D27,"")</f>
      </c>
      <c r="D27" s="129">
        <f>IF(ISNUMBER('Rezultati natjecanja'!E27)=TRUE,'Rezultati natjecanja'!E27,"")</f>
      </c>
    </row>
    <row r="28" spans="1:4" ht="18">
      <c r="A28" s="127">
        <f>IF(ISNUMBER('Rezultati natjecanja'!B28)=TRUE,'Rezultati natjecanja'!B28,"")</f>
      </c>
      <c r="B28" s="128">
        <f>IF(ISTEXT('Rezultati natjecanja'!C28)=TRUE,'Rezultati natjecanja'!C28,"")</f>
      </c>
      <c r="C28" s="129">
        <f>IF(ISNUMBER('Rezultati natjecanja'!D28)=TRUE,'Rezultati natjecanja'!D28,"")</f>
      </c>
      <c r="D28" s="129">
        <f>IF(ISNUMBER('Rezultati natjecanja'!E28)=TRUE,'Rezultati natjecanja'!E28,"")</f>
      </c>
    </row>
    <row r="29" spans="1:4" ht="18" thickBot="1">
      <c r="A29" s="130">
        <f>IF(ISNUMBER('Rezultati natjecanja'!B29)=TRUE,'Rezultati natjecanja'!B29,"")</f>
      </c>
      <c r="B29" s="131">
        <f>IF(ISTEXT('Rezultati natjecanja'!C29)=TRUE,'Rezultati natjecanja'!C29,"")</f>
      </c>
      <c r="C29" s="132">
        <f>IF(ISNUMBER('Rezultati natjecanja'!D29)=TRUE,'Rezultati natjecanja'!D29,"")</f>
      </c>
      <c r="D29" s="132">
        <f>IF(ISNUMBER('Rezultati natjecanja'!E29)=TRUE,'Rezultati natjecanja'!E29,"")</f>
      </c>
    </row>
    <row r="30" spans="1:4" ht="15" thickTop="1">
      <c r="A30" s="133"/>
      <c r="B30" s="134"/>
      <c r="C30" s="135"/>
      <c r="D30" s="135"/>
    </row>
    <row r="31" spans="1:4" ht="14.25">
      <c r="A31" s="133"/>
      <c r="B31" s="134"/>
      <c r="C31" s="135"/>
      <c r="D31" s="135"/>
    </row>
    <row r="32" spans="1:3" ht="14.25">
      <c r="A32" s="133"/>
      <c r="B32" s="134"/>
      <c r="C32" s="135"/>
    </row>
    <row r="33" spans="1:4" ht="22.5" customHeight="1">
      <c r="A33" s="133"/>
      <c r="B33" s="150" t="s">
        <v>174</v>
      </c>
      <c r="C33" s="151">
        <f>IF(COUNT(C5:C29)&gt;0,SUM(C5:C29),"")</f>
        <v>352.68000000000006</v>
      </c>
      <c r="D33" s="150" t="s">
        <v>74</v>
      </c>
    </row>
    <row r="34" spans="2:4" ht="22.5" customHeight="1">
      <c r="B34" s="150" t="s">
        <v>71</v>
      </c>
      <c r="C34" s="152">
        <f>COUNT('Dnevnik natjecanja'!C8:AF57)-COUNTIF('Dnevnik natjecanja'!C8:AF57,0)</f>
        <v>74</v>
      </c>
      <c r="D34" s="150" t="s">
        <v>75</v>
      </c>
    </row>
    <row r="35" spans="2:4" ht="22.5" customHeight="1">
      <c r="B35" s="150" t="s">
        <v>72</v>
      </c>
      <c r="C35" s="151">
        <f>IF(ISNUMBER(C33)=TRUE,C33/C34,"")</f>
        <v>4.765945945945947</v>
      </c>
      <c r="D35" s="150" t="s">
        <v>74</v>
      </c>
    </row>
    <row r="36" spans="2:4" ht="22.5" customHeight="1">
      <c r="B36" s="150" t="s">
        <v>73</v>
      </c>
      <c r="C36" s="151">
        <f>IF(COUNT('Dnevnik natjecanja'!C8:AF57)&gt;0,MAX('Dnevnik natjecanja'!C8:AF57),"")</f>
        <v>11.9</v>
      </c>
      <c r="D36" s="153" t="str">
        <f>IF(COUNT('Dnevnik natjecanja'!C8:AF57)&gt;0,'Dnevnik natjecanja'!K95,"")</f>
        <v>Šaran Velika Ludina</v>
      </c>
    </row>
    <row r="37" ht="14.25" customHeight="1"/>
    <row r="38" ht="14.25" customHeight="1"/>
    <row r="39" ht="14.25" customHeight="1"/>
    <row r="40" ht="14.25" customHeight="1"/>
    <row r="41" ht="14.25" customHeight="1"/>
  </sheetData>
  <sheetProtection password="C7E2" sheet="1"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4.84251968503937" footer="0.31496062992125984"/>
  <pageSetup horizontalDpi="600" verticalDpi="600" orientation="portrait" paperSize="9" scale="75" r:id="rId5"/>
  <headerFooter>
    <oddHeader>&amp;C&amp;G</oddHeader>
    <oddFooter>&amp;CProgram za izračun rezultata i provedbu natjecanja u disciplini “lov šarana”&amp;R&amp;16&amp;D  &amp;T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cacic</dc:creator>
  <cp:keywords/>
  <dc:description/>
  <cp:lastModifiedBy>mladen cacic</cp:lastModifiedBy>
  <cp:lastPrinted>2024-02-16T16:47:53Z</cp:lastPrinted>
  <dcterms:created xsi:type="dcterms:W3CDTF">2015-06-05T18:17:20Z</dcterms:created>
  <dcterms:modified xsi:type="dcterms:W3CDTF">2024-04-20T09:30:51Z</dcterms:modified>
  <cp:category/>
  <cp:version/>
  <cp:contentType/>
  <cp:contentStatus/>
</cp:coreProperties>
</file>