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9.xml" ContentType="application/vnd.openxmlformats-officedocument.spreadsheetml.comments+xml"/>
  <Override PartName="/xl/drawings/drawing14.xml" ContentType="application/vnd.openxmlformats-officedocument.drawing+xml"/>
  <Override PartName="/xl/comments10.xml" ContentType="application/vnd.openxmlformats-officedocument.spreadsheetml.comment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omments11.xml" ContentType="application/vnd.openxmlformats-officedocument.spreadsheetml.comments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HSRS dokumenti\Lige 2022. sve discipline\"/>
    </mc:Choice>
  </mc:AlternateContent>
  <xr:revisionPtr revIDLastSave="0" documentId="13_ncr:1_{0DD65043-AE1F-4C84-BE6C-CD7EC40A3B1A}" xr6:coauthVersionLast="47" xr6:coauthVersionMax="47" xr10:uidLastSave="{00000000-0000-0000-0000-000000000000}"/>
  <bookViews>
    <workbookView xWindow="-120" yWindow="-120" windowWidth="29040" windowHeight="15840" tabRatio="947" xr2:uid="{00000000-000D-0000-FFFF-FFFF00000000}"/>
  </bookViews>
  <sheets>
    <sheet name="1. Ekipno" sheetId="1" r:id="rId1"/>
    <sheet name="1. pojedin" sheetId="2" r:id="rId2"/>
    <sheet name="2. S - Ekipno" sheetId="5" r:id="rId3"/>
    <sheet name="2. S - Pojedin" sheetId="6" r:id="rId4"/>
    <sheet name="2. I - Ekipno" sheetId="7" r:id="rId5"/>
    <sheet name="2. I - Pojedin" sheetId="8" r:id="rId6"/>
    <sheet name="2. Z - Ekipno" sheetId="51" r:id="rId7"/>
    <sheet name="2. Z - Pojedin" sheetId="52" r:id="rId8"/>
    <sheet name="3. S - Ekipno" sheetId="53" r:id="rId9"/>
    <sheet name="3. S - Pojedin" sheetId="54" r:id="rId10"/>
    <sheet name="3. I - Ekipno" sheetId="9" r:id="rId11"/>
    <sheet name="3. I - Pojedin" sheetId="10" r:id="rId12"/>
    <sheet name="3. Z - Ekipno" sheetId="55" r:id="rId13"/>
    <sheet name="3. Z - Pojedin" sheetId="56" r:id="rId14"/>
    <sheet name="U 15" sheetId="45" r:id="rId15"/>
    <sheet name="U 20" sheetId="46" r:id="rId16"/>
    <sheet name="U 25" sheetId="48" r:id="rId17"/>
    <sheet name="Seniorke" sheetId="58" r:id="rId18"/>
    <sheet name="Seniorke pojedin" sheetId="59" r:id="rId19"/>
    <sheet name="Veterani" sheetId="43" r:id="rId20"/>
    <sheet name="Mastersi" sheetId="44" r:id="rId21"/>
    <sheet name="Osobe s invaliditetom" sheetId="49" r:id="rId22"/>
    <sheet name="Lov šarana" sheetId="50" r:id="rId23"/>
    <sheet name="Pastrve pr. mamci brze vode" sheetId="62" r:id="rId24"/>
    <sheet name="Pastrve prirodni mamci jezero" sheetId="63" r:id="rId25"/>
    <sheet name="Feeder EKIPNI" sheetId="32" r:id="rId26"/>
    <sheet name="Feeder POJEDIN" sheetId="31" r:id="rId27"/>
    <sheet name="Muha" sheetId="41" r:id="rId28"/>
    <sheet name="Spin" sheetId="42" r:id="rId29"/>
    <sheet name="Čamac" sheetId="61" r:id="rId30"/>
    <sheet name="Bass" sheetId="60" r:id="rId31"/>
    <sheet name="CASTING" sheetId="57" r:id="rId32"/>
    <sheet name="Međunarodna " sheetId="36" r:id="rId33"/>
  </sheets>
  <externalReferences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ANTONIJO_VIDMAR">#REF!</definedName>
    <definedName name="Excel_BuiltIn__FilterDatabase" localSheetId="0">'1. Ekipno'!$B$11:$AB$22</definedName>
    <definedName name="GORAN_OVČAR">#REF!</definedName>
    <definedName name="_xlnm.Print_Area" localSheetId="4">'2. I - Ekipno'!$A$1:$U$20</definedName>
    <definedName name="_xlnm.Print_Area" localSheetId="5">'2. I - Pojedin'!$A$1:$V$33</definedName>
    <definedName name="_xlnm.Print_Area" localSheetId="2">'2. S - Ekipno'!$A$1:$U$21</definedName>
    <definedName name="_xlnm.Print_Area" localSheetId="32">'Međunarodna '!$B$1:$K$4</definedName>
    <definedName name="ŽELJKO_NOVAK">#REF!</definedName>
  </definedNames>
  <calcPr calcId="181029"/>
  <fileRecoveryPr autoRecover="0"/>
</workbook>
</file>

<file path=xl/calcChain.xml><?xml version="1.0" encoding="utf-8"?>
<calcChain xmlns="http://schemas.openxmlformats.org/spreadsheetml/2006/main">
  <c r="N9" i="63" l="1"/>
  <c r="L9" i="63"/>
  <c r="J9" i="63"/>
  <c r="H9" i="63"/>
  <c r="F9" i="63"/>
  <c r="D9" i="63"/>
  <c r="N8" i="63"/>
  <c r="L8" i="63"/>
  <c r="J8" i="63"/>
  <c r="H8" i="63"/>
  <c r="F8" i="63"/>
  <c r="D8" i="63"/>
  <c r="AV22" i="61"/>
  <c r="AO22" i="61"/>
  <c r="AN22" i="61"/>
  <c r="AM22" i="61"/>
  <c r="AH22" i="61"/>
  <c r="AG22" i="61"/>
  <c r="AF22" i="61"/>
  <c r="AA22" i="61"/>
  <c r="Z22" i="61"/>
  <c r="Y22" i="61"/>
  <c r="T22" i="61"/>
  <c r="S22" i="61"/>
  <c r="R22" i="61"/>
  <c r="M22" i="61"/>
  <c r="L22" i="61"/>
  <c r="K22" i="61"/>
  <c r="F22" i="61"/>
  <c r="E22" i="61"/>
  <c r="D22" i="61"/>
  <c r="B22" i="61"/>
  <c r="AV21" i="61"/>
  <c r="AO21" i="61"/>
  <c r="AN21" i="61"/>
  <c r="AM21" i="61"/>
  <c r="AH21" i="61"/>
  <c r="AG21" i="61"/>
  <c r="AF21" i="61"/>
  <c r="AA21" i="61"/>
  <c r="Z21" i="61"/>
  <c r="Y21" i="61"/>
  <c r="T21" i="61"/>
  <c r="S21" i="61"/>
  <c r="R21" i="61"/>
  <c r="M21" i="61"/>
  <c r="L21" i="61"/>
  <c r="K21" i="61"/>
  <c r="F21" i="61"/>
  <c r="E21" i="61"/>
  <c r="D21" i="61"/>
  <c r="B21" i="61"/>
  <c r="AV20" i="61"/>
  <c r="AO20" i="61"/>
  <c r="AN20" i="61"/>
  <c r="AM20" i="61"/>
  <c r="AH20" i="61"/>
  <c r="AG20" i="61"/>
  <c r="AF20" i="61"/>
  <c r="AA20" i="61"/>
  <c r="Z20" i="61"/>
  <c r="Y20" i="61"/>
  <c r="T20" i="61"/>
  <c r="S20" i="61"/>
  <c r="R20" i="61"/>
  <c r="M20" i="61"/>
  <c r="L20" i="61"/>
  <c r="K20" i="61"/>
  <c r="F20" i="61"/>
  <c r="E20" i="61"/>
  <c r="D20" i="61"/>
  <c r="B20" i="61"/>
  <c r="AV19" i="61"/>
  <c r="AO19" i="61"/>
  <c r="AN19" i="61"/>
  <c r="AM19" i="61"/>
  <c r="AH19" i="61"/>
  <c r="AG19" i="61"/>
  <c r="AF19" i="61"/>
  <c r="AA19" i="61"/>
  <c r="Z19" i="61"/>
  <c r="Y19" i="61"/>
  <c r="T19" i="61"/>
  <c r="S19" i="61"/>
  <c r="R19" i="61"/>
  <c r="M19" i="61"/>
  <c r="L19" i="61"/>
  <c r="K19" i="61"/>
  <c r="F19" i="61"/>
  <c r="E19" i="61"/>
  <c r="D19" i="61"/>
  <c r="B19" i="61"/>
  <c r="AV18" i="61"/>
  <c r="AO18" i="61"/>
  <c r="AN18" i="61"/>
  <c r="AM18" i="61"/>
  <c r="AH18" i="61"/>
  <c r="AG18" i="61"/>
  <c r="AF18" i="61"/>
  <c r="AA18" i="61"/>
  <c r="Z18" i="61"/>
  <c r="Y18" i="61"/>
  <c r="T18" i="61"/>
  <c r="S18" i="61"/>
  <c r="R18" i="61"/>
  <c r="M18" i="61"/>
  <c r="L18" i="61"/>
  <c r="K18" i="61"/>
  <c r="F18" i="61"/>
  <c r="E18" i="61"/>
  <c r="D18" i="61"/>
  <c r="B18" i="61"/>
  <c r="AV17" i="61"/>
  <c r="AO17" i="61"/>
  <c r="AN17" i="61"/>
  <c r="AM17" i="61"/>
  <c r="AH17" i="61"/>
  <c r="AG17" i="61"/>
  <c r="AF17" i="61"/>
  <c r="AA17" i="61"/>
  <c r="Z17" i="61"/>
  <c r="Y17" i="61"/>
  <c r="T17" i="61"/>
  <c r="S17" i="61"/>
  <c r="R17" i="61"/>
  <c r="M17" i="61"/>
  <c r="L17" i="61"/>
  <c r="K17" i="61"/>
  <c r="F17" i="61"/>
  <c r="E17" i="61"/>
  <c r="D17" i="61"/>
  <c r="B17" i="61"/>
  <c r="AV16" i="61"/>
  <c r="AO16" i="61"/>
  <c r="AN16" i="61"/>
  <c r="AM16" i="61"/>
  <c r="AH16" i="61"/>
  <c r="AG16" i="61"/>
  <c r="AF16" i="61"/>
  <c r="AA16" i="61"/>
  <c r="Z16" i="61"/>
  <c r="Y16" i="61"/>
  <c r="T16" i="61"/>
  <c r="S16" i="61"/>
  <c r="R16" i="61"/>
  <c r="M16" i="61"/>
  <c r="L16" i="61"/>
  <c r="K16" i="61"/>
  <c r="F16" i="61"/>
  <c r="E16" i="61"/>
  <c r="D16" i="61"/>
  <c r="B16" i="61"/>
  <c r="AV15" i="61"/>
  <c r="AO15" i="61"/>
  <c r="AN15" i="61"/>
  <c r="AM15" i="61"/>
  <c r="AH15" i="61"/>
  <c r="AG15" i="61"/>
  <c r="AF15" i="61"/>
  <c r="AA15" i="61"/>
  <c r="Z15" i="61"/>
  <c r="Y15" i="61"/>
  <c r="T15" i="61"/>
  <c r="S15" i="61"/>
  <c r="R15" i="61"/>
  <c r="M15" i="61"/>
  <c r="L15" i="61"/>
  <c r="K15" i="61"/>
  <c r="F15" i="61"/>
  <c r="E15" i="61"/>
  <c r="D15" i="61"/>
  <c r="B15" i="61"/>
  <c r="AV14" i="61"/>
  <c r="AO14" i="61"/>
  <c r="AN14" i="61"/>
  <c r="AM14" i="61"/>
  <c r="AH14" i="61"/>
  <c r="AG14" i="61"/>
  <c r="AF14" i="61"/>
  <c r="AA14" i="61"/>
  <c r="Z14" i="61"/>
  <c r="Y14" i="61"/>
  <c r="T14" i="61"/>
  <c r="S14" i="61"/>
  <c r="R14" i="61"/>
  <c r="M14" i="61"/>
  <c r="L14" i="61"/>
  <c r="K14" i="61"/>
  <c r="F14" i="61"/>
  <c r="E14" i="61"/>
  <c r="D14" i="61"/>
  <c r="B14" i="61"/>
  <c r="AV13" i="61"/>
  <c r="AO13" i="61"/>
  <c r="AN13" i="61"/>
  <c r="AM13" i="61"/>
  <c r="AH13" i="61"/>
  <c r="AG13" i="61"/>
  <c r="AF13" i="61"/>
  <c r="AA13" i="61"/>
  <c r="Z13" i="61"/>
  <c r="Y13" i="61"/>
  <c r="T13" i="61"/>
  <c r="S13" i="61"/>
  <c r="R13" i="61"/>
  <c r="M13" i="61"/>
  <c r="L13" i="61"/>
  <c r="K13" i="61"/>
  <c r="F13" i="61"/>
  <c r="E13" i="61"/>
  <c r="D13" i="61"/>
  <c r="B13" i="61"/>
  <c r="AV12" i="61"/>
  <c r="AO12" i="61"/>
  <c r="AN12" i="61"/>
  <c r="AM12" i="61"/>
  <c r="AH12" i="61"/>
  <c r="AG12" i="61"/>
  <c r="AF12" i="61"/>
  <c r="AA12" i="61"/>
  <c r="Z12" i="61"/>
  <c r="Y12" i="61"/>
  <c r="T12" i="61"/>
  <c r="S12" i="61"/>
  <c r="R12" i="61"/>
  <c r="M12" i="61"/>
  <c r="L12" i="61"/>
  <c r="K12" i="61"/>
  <c r="F12" i="61"/>
  <c r="E12" i="61"/>
  <c r="D12" i="61"/>
  <c r="B12" i="61"/>
  <c r="AV11" i="61"/>
  <c r="AO11" i="61"/>
  <c r="AN11" i="61"/>
  <c r="AM11" i="61"/>
  <c r="AH11" i="61"/>
  <c r="AG11" i="61"/>
  <c r="AF11" i="61"/>
  <c r="AA11" i="61"/>
  <c r="Z11" i="61"/>
  <c r="Y11" i="61"/>
  <c r="T11" i="61"/>
  <c r="S11" i="61"/>
  <c r="R11" i="61"/>
  <c r="M11" i="61"/>
  <c r="L11" i="61"/>
  <c r="K11" i="61"/>
  <c r="F11" i="61"/>
  <c r="E11" i="61"/>
  <c r="D11" i="61"/>
  <c r="B11" i="61"/>
  <c r="AV10" i="61"/>
  <c r="AO10" i="61"/>
  <c r="AN10" i="61"/>
  <c r="AM10" i="61"/>
  <c r="AH10" i="61"/>
  <c r="AG10" i="61"/>
  <c r="AF10" i="61"/>
  <c r="AA10" i="61"/>
  <c r="Z10" i="61"/>
  <c r="Y10" i="61"/>
  <c r="T10" i="61"/>
  <c r="S10" i="61"/>
  <c r="R10" i="61"/>
  <c r="M10" i="61"/>
  <c r="L10" i="61"/>
  <c r="K10" i="61"/>
  <c r="F10" i="61"/>
  <c r="E10" i="61"/>
  <c r="D10" i="61"/>
  <c r="B10" i="61"/>
  <c r="Y49" i="31"/>
  <c r="X45" i="31"/>
  <c r="Y45" i="31"/>
  <c r="X49" i="31"/>
  <c r="T18" i="60"/>
  <c r="U18" i="60"/>
  <c r="T12" i="60"/>
  <c r="U12" i="60"/>
  <c r="T14" i="60"/>
  <c r="U14" i="60"/>
  <c r="T16" i="60"/>
  <c r="U16" i="60"/>
  <c r="T21" i="60"/>
  <c r="U21" i="60"/>
  <c r="T17" i="60"/>
  <c r="U17" i="60"/>
  <c r="T20" i="60"/>
  <c r="U20" i="60"/>
  <c r="T15" i="60"/>
  <c r="U15" i="60"/>
  <c r="T22" i="60"/>
  <c r="U22" i="60"/>
  <c r="T19" i="60"/>
  <c r="U19" i="60"/>
  <c r="U13" i="60"/>
  <c r="T13" i="60"/>
  <c r="T22" i="6" l="1"/>
  <c r="U22" i="6"/>
  <c r="T28" i="6"/>
  <c r="U28" i="6"/>
  <c r="T33" i="6"/>
  <c r="U33" i="6"/>
  <c r="T46" i="6"/>
  <c r="U46" i="6"/>
  <c r="T25" i="6"/>
  <c r="U25" i="6"/>
  <c r="T39" i="6"/>
  <c r="U39" i="6"/>
  <c r="T41" i="6"/>
  <c r="U41" i="6"/>
  <c r="T38" i="6"/>
  <c r="U38" i="6"/>
  <c r="T36" i="6"/>
  <c r="U36" i="6"/>
  <c r="T52" i="6"/>
  <c r="U52" i="6"/>
  <c r="T26" i="6"/>
  <c r="U26" i="6"/>
  <c r="T37" i="6"/>
  <c r="U37" i="6"/>
  <c r="T35" i="6"/>
  <c r="U35" i="6"/>
  <c r="T43" i="6"/>
  <c r="U43" i="6"/>
  <c r="T50" i="6"/>
  <c r="U50" i="6"/>
  <c r="T42" i="6"/>
  <c r="U42" i="6"/>
  <c r="T19" i="6"/>
  <c r="U19" i="6"/>
  <c r="T20" i="6"/>
  <c r="U20" i="6"/>
  <c r="T18" i="6"/>
  <c r="U18" i="6"/>
  <c r="T40" i="6"/>
  <c r="U40" i="6"/>
  <c r="T45" i="6"/>
  <c r="U45" i="6"/>
  <c r="T51" i="6"/>
  <c r="U51" i="6"/>
  <c r="T44" i="6"/>
  <c r="U44" i="6"/>
  <c r="T24" i="6"/>
  <c r="U24" i="6"/>
  <c r="T34" i="6"/>
  <c r="U34" i="6"/>
  <c r="T30" i="6"/>
  <c r="U30" i="6"/>
  <c r="T31" i="6"/>
  <c r="U31" i="6"/>
  <c r="T11" i="6"/>
  <c r="U11" i="6"/>
  <c r="T14" i="6"/>
  <c r="U14" i="6"/>
  <c r="T29" i="6"/>
  <c r="U29" i="6"/>
  <c r="T32" i="6"/>
  <c r="U32" i="6"/>
  <c r="T12" i="6"/>
  <c r="U12" i="6"/>
  <c r="T17" i="6"/>
  <c r="U17" i="6"/>
  <c r="T15" i="6"/>
  <c r="U15" i="6"/>
  <c r="T21" i="6"/>
  <c r="U21" i="6"/>
  <c r="T10" i="6"/>
  <c r="U10" i="6"/>
  <c r="T13" i="6"/>
  <c r="U13" i="6"/>
  <c r="T27" i="6"/>
  <c r="U27" i="6"/>
  <c r="T23" i="6"/>
  <c r="U23" i="6"/>
  <c r="T49" i="6"/>
  <c r="U49" i="6"/>
  <c r="T47" i="6"/>
  <c r="U47" i="6"/>
  <c r="T48" i="6"/>
  <c r="U48" i="6"/>
  <c r="U16" i="6"/>
  <c r="T16" i="6"/>
  <c r="T13" i="5"/>
  <c r="S13" i="5"/>
  <c r="S14" i="5"/>
  <c r="T14" i="5"/>
  <c r="S16" i="5"/>
  <c r="T16" i="5"/>
  <c r="S15" i="5"/>
  <c r="T15" i="5"/>
  <c r="S18" i="5"/>
  <c r="T18" i="5"/>
  <c r="S17" i="5"/>
  <c r="T17" i="5"/>
  <c r="S19" i="5"/>
  <c r="T19" i="5"/>
  <c r="S20" i="5"/>
  <c r="T20" i="5"/>
  <c r="S12" i="9"/>
  <c r="T12" i="9"/>
  <c r="S13" i="9"/>
  <c r="T13" i="9"/>
  <c r="S11" i="9"/>
  <c r="T11" i="9"/>
  <c r="S15" i="9"/>
  <c r="T15" i="9"/>
  <c r="S16" i="9"/>
  <c r="T16" i="9"/>
  <c r="T14" i="9"/>
  <c r="S14" i="9"/>
  <c r="T28" i="8"/>
  <c r="U28" i="8"/>
  <c r="T23" i="8"/>
  <c r="U23" i="8"/>
  <c r="T33" i="8"/>
  <c r="U33" i="8"/>
  <c r="T50" i="8"/>
  <c r="U50" i="8"/>
  <c r="T51" i="8"/>
  <c r="U51" i="8"/>
  <c r="T11" i="8"/>
  <c r="U11" i="8"/>
  <c r="T17" i="8"/>
  <c r="U17" i="8"/>
  <c r="T25" i="8"/>
  <c r="U25" i="8"/>
  <c r="T42" i="8"/>
  <c r="U42" i="8"/>
  <c r="T38" i="8"/>
  <c r="U38" i="8"/>
  <c r="T24" i="8"/>
  <c r="U24" i="8"/>
  <c r="T26" i="8"/>
  <c r="U26" i="8"/>
  <c r="T31" i="8"/>
  <c r="U31" i="8"/>
  <c r="T47" i="8"/>
  <c r="U47" i="8"/>
  <c r="T45" i="8"/>
  <c r="U45" i="8"/>
  <c r="T15" i="8"/>
  <c r="U15" i="8"/>
  <c r="T32" i="8"/>
  <c r="U32" i="8"/>
  <c r="T30" i="8"/>
  <c r="U30" i="8"/>
  <c r="T37" i="8"/>
  <c r="U37" i="8"/>
  <c r="T41" i="8"/>
  <c r="U41" i="8"/>
  <c r="T19" i="8"/>
  <c r="U19" i="8"/>
  <c r="T21" i="8"/>
  <c r="U21" i="8"/>
  <c r="T36" i="8"/>
  <c r="U36" i="8"/>
  <c r="T43" i="8"/>
  <c r="U43" i="8"/>
  <c r="T44" i="8"/>
  <c r="U44" i="8"/>
  <c r="T48" i="8"/>
  <c r="U48" i="8"/>
  <c r="T10" i="8"/>
  <c r="U10" i="8"/>
  <c r="T27" i="8"/>
  <c r="U27" i="8"/>
  <c r="T40" i="8"/>
  <c r="U40" i="8"/>
  <c r="T35" i="8"/>
  <c r="U35" i="8"/>
  <c r="T22" i="8"/>
  <c r="U22" i="8"/>
  <c r="T13" i="8"/>
  <c r="U13" i="8"/>
  <c r="T20" i="8"/>
  <c r="U20" i="8"/>
  <c r="T34" i="8"/>
  <c r="U34" i="8"/>
  <c r="T46" i="8"/>
  <c r="U46" i="8"/>
  <c r="T12" i="8"/>
  <c r="U12" i="8"/>
  <c r="T14" i="8"/>
  <c r="U14" i="8"/>
  <c r="T16" i="8"/>
  <c r="U16" i="8"/>
  <c r="T29" i="8"/>
  <c r="U29" i="8"/>
  <c r="T39" i="8"/>
  <c r="U39" i="8"/>
  <c r="T49" i="8"/>
  <c r="U49" i="8"/>
  <c r="T52" i="8"/>
  <c r="U52" i="8"/>
  <c r="U18" i="8"/>
  <c r="T18" i="8"/>
  <c r="S14" i="7"/>
  <c r="T14" i="7"/>
  <c r="S16" i="7"/>
  <c r="T16" i="7"/>
  <c r="S15" i="7"/>
  <c r="T15" i="7"/>
  <c r="S17" i="7"/>
  <c r="T17" i="7"/>
  <c r="S20" i="7"/>
  <c r="T20" i="7"/>
  <c r="S18" i="7"/>
  <c r="T18" i="7"/>
  <c r="S19" i="7"/>
  <c r="T19" i="7"/>
  <c r="T13" i="7"/>
  <c r="S13" i="7"/>
  <c r="T54" i="56"/>
  <c r="U54" i="56"/>
  <c r="T44" i="56"/>
  <c r="U44" i="56"/>
  <c r="T52" i="52" l="1"/>
  <c r="U52" i="52"/>
  <c r="X12" i="31"/>
  <c r="Y12" i="31"/>
  <c r="X23" i="31"/>
  <c r="Y23" i="31"/>
  <c r="X16" i="31"/>
  <c r="Y16" i="31"/>
  <c r="X13" i="31"/>
  <c r="Y13" i="31"/>
  <c r="X11" i="31"/>
  <c r="Y11" i="31"/>
  <c r="X29" i="31"/>
  <c r="Y29" i="31"/>
  <c r="X18" i="31"/>
  <c r="Y18" i="31"/>
  <c r="X27" i="31"/>
  <c r="Y27" i="31"/>
  <c r="X22" i="31"/>
  <c r="Y22" i="31"/>
  <c r="X25" i="31"/>
  <c r="Y25" i="31"/>
  <c r="X15" i="31"/>
  <c r="Y15" i="31"/>
  <c r="X20" i="31"/>
  <c r="Y20" i="31"/>
  <c r="X17" i="31"/>
  <c r="Y17" i="31"/>
  <c r="X14" i="31"/>
  <c r="Y14" i="31"/>
  <c r="X21" i="31"/>
  <c r="Y21" i="31"/>
  <c r="X19" i="31"/>
  <c r="Y19" i="31"/>
  <c r="X30" i="31"/>
  <c r="Y30" i="31"/>
  <c r="X24" i="31"/>
  <c r="Y24" i="31"/>
  <c r="X28" i="31"/>
  <c r="Y28" i="31"/>
  <c r="X26" i="31"/>
  <c r="Y26" i="31"/>
  <c r="X32" i="31"/>
  <c r="Y32" i="31"/>
  <c r="X31" i="31"/>
  <c r="Y31" i="31"/>
  <c r="X35" i="31"/>
  <c r="Y35" i="31"/>
  <c r="X33" i="31"/>
  <c r="Y33" i="31"/>
  <c r="X34" i="31"/>
  <c r="Y34" i="31"/>
  <c r="X44" i="31"/>
  <c r="Y44" i="31"/>
  <c r="X40" i="31"/>
  <c r="Y40" i="31"/>
  <c r="X37" i="31"/>
  <c r="Y37" i="31"/>
  <c r="X39" i="31"/>
  <c r="Y39" i="31"/>
  <c r="X38" i="31"/>
  <c r="Y38" i="31"/>
  <c r="X46" i="31"/>
  <c r="Y46" i="31"/>
  <c r="X41" i="31"/>
  <c r="Y41" i="31"/>
  <c r="X48" i="31"/>
  <c r="Y48" i="31"/>
  <c r="X47" i="31"/>
  <c r="Y47" i="31"/>
  <c r="X36" i="31"/>
  <c r="Y36" i="31"/>
  <c r="X51" i="31"/>
  <c r="Y51" i="31"/>
  <c r="X50" i="31"/>
  <c r="Y50" i="31"/>
  <c r="X42" i="31"/>
  <c r="Y42" i="31"/>
  <c r="X43" i="31"/>
  <c r="Y43" i="31"/>
  <c r="Y10" i="31"/>
  <c r="X10" i="31"/>
  <c r="T28" i="59" l="1"/>
  <c r="U28" i="59"/>
  <c r="T31" i="59"/>
  <c r="U31" i="59"/>
  <c r="T29" i="59"/>
  <c r="U29" i="59"/>
  <c r="T32" i="59"/>
  <c r="U32" i="59"/>
  <c r="T15" i="59"/>
  <c r="U15" i="59"/>
  <c r="T18" i="59"/>
  <c r="U18" i="59"/>
  <c r="T22" i="59"/>
  <c r="U22" i="59"/>
  <c r="T16" i="59"/>
  <c r="U16" i="59"/>
  <c r="T14" i="59"/>
  <c r="U14" i="59"/>
  <c r="T25" i="59"/>
  <c r="U25" i="59"/>
  <c r="T12" i="59"/>
  <c r="U12" i="59"/>
  <c r="T23" i="59"/>
  <c r="U23" i="59"/>
  <c r="T24" i="59"/>
  <c r="U24" i="59"/>
  <c r="T20" i="59"/>
  <c r="U20" i="59"/>
  <c r="T26" i="59"/>
  <c r="U26" i="59"/>
  <c r="T27" i="59"/>
  <c r="U27" i="59"/>
  <c r="T13" i="59"/>
  <c r="U13" i="59"/>
  <c r="T17" i="59"/>
  <c r="U17" i="59"/>
  <c r="T21" i="59"/>
  <c r="U21" i="59"/>
  <c r="T30" i="59"/>
  <c r="U30" i="59"/>
  <c r="T33" i="59"/>
  <c r="U33" i="59"/>
  <c r="U19" i="59"/>
  <c r="T19" i="59"/>
  <c r="T49" i="56" l="1"/>
  <c r="U49" i="56"/>
  <c r="T43" i="56"/>
  <c r="U43" i="56"/>
  <c r="T40" i="56"/>
  <c r="U40" i="56"/>
  <c r="T53" i="56"/>
  <c r="U53" i="56"/>
  <c r="T45" i="52"/>
  <c r="U45" i="52"/>
  <c r="T54" i="52"/>
  <c r="U54" i="52"/>
  <c r="T46" i="52"/>
  <c r="U46" i="52"/>
  <c r="T47" i="56"/>
  <c r="U47" i="56"/>
  <c r="T37" i="56"/>
  <c r="U37" i="56"/>
  <c r="T51" i="56"/>
  <c r="U51" i="56"/>
  <c r="T42" i="56"/>
  <c r="U42" i="56"/>
  <c r="T50" i="56"/>
  <c r="U50" i="56"/>
  <c r="T51" i="52"/>
  <c r="U51" i="52"/>
  <c r="T31" i="52"/>
  <c r="U31" i="52"/>
  <c r="T49" i="52"/>
  <c r="U49" i="52"/>
  <c r="O27" i="50"/>
  <c r="O11" i="50"/>
  <c r="P11" i="50"/>
  <c r="O13" i="50"/>
  <c r="P13" i="50"/>
  <c r="O12" i="50"/>
  <c r="P12" i="50"/>
  <c r="O14" i="50"/>
  <c r="P14" i="50"/>
  <c r="O15" i="50"/>
  <c r="P15" i="50"/>
  <c r="O18" i="50"/>
  <c r="P18" i="50"/>
  <c r="O17" i="50"/>
  <c r="P17" i="50"/>
  <c r="O16" i="50"/>
  <c r="P16" i="50"/>
  <c r="O23" i="50"/>
  <c r="P23" i="50"/>
  <c r="O19" i="50"/>
  <c r="P19" i="50"/>
  <c r="O20" i="50"/>
  <c r="P20" i="50"/>
  <c r="O21" i="50"/>
  <c r="P21" i="50"/>
  <c r="O24" i="50"/>
  <c r="P24" i="50"/>
  <c r="O25" i="50"/>
  <c r="P25" i="50"/>
  <c r="O22" i="50"/>
  <c r="P22" i="50"/>
  <c r="O26" i="50"/>
  <c r="P26" i="50"/>
  <c r="P10" i="50"/>
  <c r="O10" i="50"/>
  <c r="T20" i="56"/>
  <c r="U20" i="56"/>
  <c r="T18" i="56"/>
  <c r="U18" i="56"/>
  <c r="T28" i="56"/>
  <c r="U28" i="56"/>
  <c r="T25" i="56"/>
  <c r="U25" i="56"/>
  <c r="T36" i="56"/>
  <c r="U36" i="56"/>
  <c r="T34" i="56"/>
  <c r="U34" i="56"/>
  <c r="T24" i="56"/>
  <c r="U24" i="56"/>
  <c r="T30" i="56"/>
  <c r="U30" i="56"/>
  <c r="T17" i="56"/>
  <c r="U17" i="56"/>
  <c r="T38" i="56"/>
  <c r="U38" i="56"/>
  <c r="T15" i="56"/>
  <c r="U15" i="56"/>
  <c r="T33" i="56"/>
  <c r="U33" i="56"/>
  <c r="T16" i="56"/>
  <c r="U16" i="56"/>
  <c r="T46" i="56"/>
  <c r="U46" i="56"/>
  <c r="T35" i="56"/>
  <c r="U35" i="56"/>
  <c r="T32" i="56"/>
  <c r="U32" i="56"/>
  <c r="T52" i="56"/>
  <c r="U52" i="56"/>
  <c r="T48" i="56"/>
  <c r="U48" i="56"/>
  <c r="T41" i="56"/>
  <c r="U41" i="56"/>
  <c r="T21" i="56"/>
  <c r="U21" i="56"/>
  <c r="T23" i="56"/>
  <c r="U23" i="56"/>
  <c r="T22" i="56"/>
  <c r="U22" i="56"/>
  <c r="T26" i="56"/>
  <c r="U26" i="56"/>
  <c r="T27" i="56"/>
  <c r="U27" i="56"/>
  <c r="T13" i="56"/>
  <c r="U13" i="56"/>
  <c r="T45" i="56"/>
  <c r="U45" i="56"/>
  <c r="T29" i="56"/>
  <c r="U29" i="56"/>
  <c r="T31" i="56"/>
  <c r="U31" i="56"/>
  <c r="T39" i="56"/>
  <c r="U39" i="56"/>
  <c r="U14" i="56"/>
  <c r="T14" i="56"/>
  <c r="U19" i="56"/>
  <c r="T19" i="56"/>
  <c r="S14" i="55"/>
  <c r="T14" i="55"/>
  <c r="S18" i="55"/>
  <c r="T18" i="55"/>
  <c r="S19" i="55"/>
  <c r="T19" i="55"/>
  <c r="S17" i="55"/>
  <c r="T17" i="55"/>
  <c r="S21" i="55"/>
  <c r="T21" i="55"/>
  <c r="S20" i="55"/>
  <c r="T20" i="55"/>
  <c r="S15" i="55"/>
  <c r="T15" i="55"/>
  <c r="S16" i="55"/>
  <c r="T16" i="55"/>
  <c r="S22" i="55"/>
  <c r="T22" i="55"/>
  <c r="T13" i="55"/>
  <c r="S13" i="55"/>
  <c r="U36" i="52"/>
  <c r="U32" i="52"/>
  <c r="U50" i="52"/>
  <c r="U21" i="52"/>
  <c r="U19" i="52"/>
  <c r="U16" i="52"/>
  <c r="U48" i="52"/>
  <c r="U14" i="52"/>
  <c r="U20" i="52"/>
  <c r="U13" i="52"/>
  <c r="U15" i="52"/>
  <c r="U27" i="52"/>
  <c r="U24" i="52"/>
  <c r="U34" i="52"/>
  <c r="U22" i="52"/>
  <c r="U42" i="52"/>
  <c r="U39" i="52"/>
  <c r="U28" i="52"/>
  <c r="U47" i="52"/>
  <c r="U40" i="52"/>
  <c r="U43" i="52"/>
  <c r="U37" i="52"/>
  <c r="U25" i="52"/>
  <c r="U33" i="52"/>
  <c r="U38" i="52"/>
  <c r="U35" i="52"/>
  <c r="U26" i="52"/>
  <c r="U23" i="52"/>
  <c r="U29" i="52"/>
  <c r="U30" i="52"/>
  <c r="U17" i="52"/>
  <c r="U41" i="52"/>
  <c r="U53" i="52"/>
  <c r="U44" i="52"/>
  <c r="U18" i="52"/>
  <c r="T18" i="52"/>
  <c r="K21" i="41"/>
  <c r="J21" i="41"/>
  <c r="J22" i="41"/>
  <c r="K22" i="41"/>
  <c r="J23" i="41"/>
  <c r="K23" i="41"/>
  <c r="J24" i="41"/>
  <c r="K24" i="41"/>
  <c r="T34" i="59"/>
  <c r="U34" i="59"/>
  <c r="L23" i="41" l="1"/>
  <c r="L22" i="41"/>
  <c r="L21" i="41"/>
  <c r="L24" i="41"/>
  <c r="S30" i="42"/>
  <c r="Q30" i="42"/>
  <c r="O30" i="42"/>
  <c r="M30" i="42"/>
  <c r="K30" i="42"/>
  <c r="I30" i="42"/>
  <c r="G30" i="42"/>
  <c r="E30" i="42"/>
  <c r="V29" i="42"/>
  <c r="U29" i="42"/>
  <c r="T29" i="42"/>
  <c r="V28" i="42"/>
  <c r="U28" i="42"/>
  <c r="T28" i="42"/>
  <c r="U27" i="42"/>
  <c r="T27" i="42"/>
  <c r="U26" i="42"/>
  <c r="T26" i="42"/>
  <c r="U25" i="42"/>
  <c r="T25" i="42"/>
  <c r="U24" i="42"/>
  <c r="T24" i="42"/>
  <c r="U23" i="42"/>
  <c r="T23" i="42"/>
  <c r="U22" i="42"/>
  <c r="T22" i="42"/>
  <c r="U21" i="42"/>
  <c r="T21" i="42"/>
  <c r="U20" i="42"/>
  <c r="T20" i="42"/>
  <c r="U19" i="42"/>
  <c r="T19" i="42"/>
  <c r="U18" i="42"/>
  <c r="T18" i="42"/>
  <c r="U17" i="42"/>
  <c r="T17" i="42"/>
  <c r="U16" i="42"/>
  <c r="T16" i="42"/>
  <c r="U15" i="42"/>
  <c r="T15" i="42"/>
  <c r="U14" i="42"/>
  <c r="T14" i="42"/>
  <c r="U13" i="42"/>
  <c r="T13" i="42"/>
  <c r="T22" i="10"/>
  <c r="U22" i="10"/>
  <c r="T27" i="10"/>
  <c r="U27" i="10"/>
  <c r="T33" i="10"/>
  <c r="U33" i="10"/>
  <c r="T31" i="10"/>
  <c r="U31" i="10"/>
  <c r="X13" i="32"/>
  <c r="Y13" i="32"/>
  <c r="X14" i="32"/>
  <c r="Y14" i="32"/>
  <c r="X15" i="32"/>
  <c r="Y15" i="32"/>
  <c r="X17" i="32"/>
  <c r="Y17" i="32"/>
  <c r="X18" i="32"/>
  <c r="Y18" i="32"/>
  <c r="X20" i="32"/>
  <c r="Y20" i="32"/>
  <c r="X16" i="32"/>
  <c r="Y16" i="32"/>
  <c r="X19" i="32"/>
  <c r="Y19" i="32"/>
  <c r="X21" i="32"/>
  <c r="Y21" i="32"/>
  <c r="X12" i="32"/>
  <c r="Y12" i="32"/>
  <c r="Y11" i="32"/>
  <c r="X11" i="32"/>
  <c r="T23" i="48"/>
  <c r="U23" i="48"/>
  <c r="V23" i="48"/>
  <c r="W23" i="48"/>
  <c r="T20" i="45"/>
  <c r="U20" i="45"/>
  <c r="V20" i="45"/>
  <c r="W20" i="45"/>
  <c r="T19" i="10"/>
  <c r="U19" i="10"/>
  <c r="T11" i="10"/>
  <c r="U11" i="10"/>
  <c r="T14" i="10"/>
  <c r="U14" i="10"/>
  <c r="T15" i="10"/>
  <c r="U15" i="10"/>
  <c r="T12" i="10"/>
  <c r="U12" i="10"/>
  <c r="T18" i="10"/>
  <c r="U18" i="10"/>
  <c r="T26" i="10"/>
  <c r="U26" i="10"/>
  <c r="T23" i="10"/>
  <c r="U23" i="10"/>
  <c r="T29" i="10"/>
  <c r="U29" i="10"/>
  <c r="T21" i="10"/>
  <c r="U21" i="10"/>
  <c r="T28" i="10"/>
  <c r="U28" i="10"/>
  <c r="T16" i="10"/>
  <c r="U16" i="10"/>
  <c r="T17" i="10"/>
  <c r="U17" i="10"/>
  <c r="T24" i="10"/>
  <c r="U24" i="10"/>
  <c r="T30" i="10"/>
  <c r="U30" i="10"/>
  <c r="T32" i="10"/>
  <c r="U32" i="10"/>
  <c r="T20" i="10"/>
  <c r="U20" i="10"/>
  <c r="T25" i="10"/>
  <c r="U25" i="10"/>
  <c r="U10" i="10"/>
  <c r="U13" i="10"/>
  <c r="T13" i="10"/>
  <c r="T10" i="10"/>
  <c r="W31" i="44"/>
  <c r="W32" i="44"/>
  <c r="W33" i="44"/>
  <c r="W34" i="44"/>
  <c r="T31" i="44"/>
  <c r="U31" i="44"/>
  <c r="V31" i="44"/>
  <c r="T32" i="44"/>
  <c r="U32" i="44"/>
  <c r="V32" i="44"/>
  <c r="T33" i="44"/>
  <c r="U33" i="44"/>
  <c r="V33" i="44"/>
  <c r="T34" i="44"/>
  <c r="U34" i="44"/>
  <c r="V34" i="44"/>
  <c r="T32" i="52"/>
  <c r="T50" i="52"/>
  <c r="T21" i="52"/>
  <c r="T19" i="52"/>
  <c r="T16" i="52"/>
  <c r="T48" i="52"/>
  <c r="T14" i="52"/>
  <c r="T20" i="52"/>
  <c r="T13" i="52"/>
  <c r="T15" i="52"/>
  <c r="T27" i="52"/>
  <c r="T24" i="52"/>
  <c r="T34" i="52"/>
  <c r="T22" i="52"/>
  <c r="T42" i="52"/>
  <c r="T39" i="52"/>
  <c r="T28" i="52"/>
  <c r="T47" i="52"/>
  <c r="T40" i="52"/>
  <c r="T43" i="52"/>
  <c r="T37" i="52"/>
  <c r="T25" i="52"/>
  <c r="T33" i="52"/>
  <c r="T38" i="52"/>
  <c r="T35" i="52"/>
  <c r="T26" i="52"/>
  <c r="T23" i="52"/>
  <c r="T29" i="52"/>
  <c r="T30" i="52"/>
  <c r="T17" i="52"/>
  <c r="T41" i="52"/>
  <c r="T53" i="52"/>
  <c r="T44" i="52"/>
  <c r="T55" i="52"/>
  <c r="T56" i="52"/>
  <c r="T57" i="52"/>
  <c r="T58" i="52"/>
  <c r="T59" i="52"/>
  <c r="T60" i="52"/>
  <c r="T61" i="52"/>
  <c r="T62" i="52"/>
  <c r="S17" i="51"/>
  <c r="T17" i="51"/>
  <c r="S20" i="51"/>
  <c r="T20" i="51"/>
  <c r="S18" i="51"/>
  <c r="T18" i="51"/>
  <c r="S19" i="51"/>
  <c r="T19" i="51"/>
  <c r="S15" i="51"/>
  <c r="T15" i="51"/>
  <c r="T38" i="59"/>
  <c r="U37" i="59"/>
  <c r="T37" i="59"/>
  <c r="U36" i="59"/>
  <c r="T36" i="59"/>
  <c r="U35" i="59"/>
  <c r="T35" i="59"/>
  <c r="T17" i="58"/>
  <c r="S17" i="58"/>
  <c r="U30" i="42" l="1"/>
  <c r="T36" i="52"/>
  <c r="T14" i="51"/>
  <c r="S14" i="51"/>
  <c r="T16" i="51"/>
  <c r="S16" i="51"/>
  <c r="T21" i="51"/>
  <c r="S21" i="51"/>
  <c r="U12" i="56"/>
  <c r="T12" i="56"/>
  <c r="V21" i="49"/>
  <c r="U21" i="49"/>
  <c r="T21" i="49"/>
  <c r="W25" i="48"/>
  <c r="V25" i="48"/>
  <c r="U25" i="48"/>
  <c r="T25" i="48"/>
  <c r="W24" i="48"/>
  <c r="V24" i="48"/>
  <c r="U24" i="48"/>
  <c r="T24" i="48"/>
  <c r="W29" i="46"/>
  <c r="V29" i="46"/>
  <c r="U29" i="46"/>
  <c r="T29" i="46"/>
  <c r="W28" i="46"/>
  <c r="V28" i="46"/>
  <c r="U28" i="46"/>
  <c r="T28" i="46"/>
  <c r="W21" i="45"/>
  <c r="V21" i="45"/>
  <c r="U21" i="45"/>
  <c r="T21" i="45"/>
  <c r="W27" i="43"/>
  <c r="V27" i="43"/>
  <c r="U27" i="43"/>
  <c r="T27" i="43"/>
  <c r="W37" i="44"/>
  <c r="V37" i="44"/>
  <c r="U37" i="44"/>
  <c r="T37" i="44"/>
  <c r="W36" i="44"/>
  <c r="V36" i="44"/>
  <c r="U36" i="44"/>
  <c r="T36" i="44"/>
  <c r="W35" i="44"/>
  <c r="V35" i="44"/>
  <c r="U35" i="44"/>
  <c r="T35" i="44"/>
  <c r="T53" i="6"/>
  <c r="U53" i="6"/>
  <c r="T54" i="6"/>
  <c r="U54" i="6"/>
  <c r="T55" i="6"/>
  <c r="U55" i="6"/>
  <c r="T56" i="6"/>
  <c r="U56" i="6"/>
  <c r="T57" i="6"/>
  <c r="U57" i="6"/>
  <c r="Z34" i="8" l="1"/>
  <c r="Z33" i="8"/>
  <c r="Z32" i="8" l="1"/>
  <c r="Z31" i="8"/>
  <c r="W31" i="8"/>
  <c r="Z30" i="8"/>
  <c r="W30" i="8"/>
  <c r="Z29" i="8"/>
  <c r="W29" i="8"/>
  <c r="Z28" i="8"/>
  <c r="W28" i="8"/>
  <c r="Z27" i="8"/>
  <c r="W27" i="8"/>
  <c r="Z26" i="8"/>
  <c r="W26" i="8"/>
  <c r="Z25" i="8"/>
  <c r="W25" i="8"/>
  <c r="Z24" i="8"/>
  <c r="W24" i="8"/>
  <c r="Z23" i="8"/>
  <c r="W23" i="8"/>
  <c r="Z22" i="8"/>
  <c r="W22" i="8"/>
  <c r="Z21" i="8"/>
  <c r="W21" i="8"/>
  <c r="Z20" i="8"/>
  <c r="W20" i="8"/>
  <c r="Z19" i="8"/>
  <c r="W19" i="8"/>
  <c r="Z18" i="8"/>
  <c r="W18" i="8"/>
  <c r="Z17" i="8"/>
  <c r="Z16" i="8"/>
  <c r="W16" i="8"/>
  <c r="Z15" i="8"/>
  <c r="W15" i="8"/>
  <c r="Z14" i="8"/>
  <c r="W14" i="8"/>
  <c r="Z13" i="8"/>
  <c r="W13" i="8"/>
  <c r="Z12" i="8"/>
  <c r="W12" i="8"/>
  <c r="Z11" i="8"/>
  <c r="W11" i="8"/>
  <c r="Z10" i="8"/>
  <c r="W10" i="8"/>
  <c r="Y20" i="7"/>
  <c r="Y19" i="7"/>
  <c r="Y18" i="7"/>
  <c r="Y17" i="7"/>
  <c r="Y16" i="7"/>
  <c r="Y15" i="7"/>
  <c r="Y14" i="7"/>
  <c r="Y13" i="7"/>
  <c r="Z71" i="6"/>
  <c r="X71" i="6"/>
  <c r="AA71" i="6" s="1"/>
  <c r="Z70" i="6"/>
  <c r="X70" i="6"/>
  <c r="AA70" i="6" s="1"/>
  <c r="Z69" i="6"/>
  <c r="X69" i="6"/>
  <c r="AA69" i="6" s="1"/>
  <c r="Z68" i="6"/>
  <c r="X68" i="6"/>
  <c r="AA68" i="6" s="1"/>
  <c r="Z67" i="6"/>
  <c r="X67" i="6"/>
  <c r="AA67" i="6" s="1"/>
  <c r="Z66" i="6"/>
  <c r="X66" i="6"/>
  <c r="AA66" i="6" s="1"/>
  <c r="Z65" i="6"/>
  <c r="X65" i="6"/>
  <c r="AA65" i="6" s="1"/>
  <c r="Z64" i="6"/>
  <c r="X64" i="6"/>
  <c r="AA64" i="6" s="1"/>
  <c r="Z63" i="6"/>
  <c r="X63" i="6"/>
  <c r="AA63" i="6" s="1"/>
  <c r="Z62" i="6"/>
  <c r="Z61" i="6"/>
  <c r="W61" i="6"/>
  <c r="Z60" i="6"/>
  <c r="W60" i="6"/>
  <c r="Z59" i="6"/>
  <c r="W59" i="6"/>
  <c r="Z58" i="6"/>
  <c r="W58" i="6"/>
  <c r="Z57" i="6"/>
  <c r="W57" i="6"/>
  <c r="Z56" i="6"/>
  <c r="W56" i="6"/>
  <c r="Z55" i="6"/>
  <c r="W55" i="6"/>
  <c r="Z54" i="6"/>
  <c r="W54" i="6"/>
  <c r="Z53" i="6"/>
  <c r="W53" i="6"/>
  <c r="Z52" i="6"/>
  <c r="W52" i="6"/>
  <c r="Z51" i="6"/>
  <c r="W51" i="6"/>
  <c r="Y51" i="6"/>
  <c r="X51" i="6"/>
  <c r="Z50" i="6"/>
  <c r="W50" i="6"/>
  <c r="Y50" i="6"/>
  <c r="X50" i="6"/>
  <c r="Z49" i="6"/>
  <c r="W49" i="6"/>
  <c r="Z48" i="6"/>
  <c r="W48" i="6"/>
  <c r="Z47" i="6"/>
  <c r="W47" i="6"/>
  <c r="Z46" i="6"/>
  <c r="W46" i="6"/>
  <c r="Z45" i="6"/>
  <c r="W45" i="6"/>
  <c r="Z40" i="6"/>
  <c r="W40" i="6"/>
  <c r="Z39" i="6"/>
  <c r="W39" i="6"/>
  <c r="Z38" i="6"/>
  <c r="W38" i="6"/>
  <c r="Z37" i="6"/>
  <c r="W37" i="6"/>
  <c r="Z36" i="6"/>
  <c r="W36" i="6"/>
  <c r="Z35" i="6"/>
  <c r="W35" i="6"/>
  <c r="Z34" i="6"/>
  <c r="W34" i="6"/>
  <c r="Z33" i="6"/>
  <c r="W33" i="6"/>
  <c r="Z32" i="6"/>
  <c r="W32" i="6"/>
  <c r="Z31" i="6"/>
  <c r="W31" i="6"/>
  <c r="Z30" i="6"/>
  <c r="W30" i="6"/>
  <c r="Z29" i="6"/>
  <c r="W29" i="6"/>
  <c r="Z28" i="6"/>
  <c r="W28" i="6"/>
  <c r="Z27" i="6"/>
  <c r="W27" i="6"/>
  <c r="Z26" i="6"/>
  <c r="W26" i="6"/>
  <c r="Y19" i="6"/>
  <c r="Z25" i="6"/>
  <c r="W25" i="6"/>
  <c r="Z24" i="6"/>
  <c r="W24" i="6"/>
  <c r="Z23" i="6"/>
  <c r="W23" i="6"/>
  <c r="Z22" i="6"/>
  <c r="W22" i="6"/>
  <c r="Z21" i="6"/>
  <c r="W21" i="6"/>
  <c r="Z20" i="6"/>
  <c r="W20" i="6"/>
  <c r="Z19" i="6"/>
  <c r="W19" i="6"/>
  <c r="Z18" i="6"/>
  <c r="W18" i="6"/>
  <c r="Z17" i="6"/>
  <c r="W17" i="6"/>
  <c r="Z16" i="6"/>
  <c r="W16" i="6"/>
  <c r="Z15" i="6"/>
  <c r="W15" i="6"/>
  <c r="Z14" i="6"/>
  <c r="W14" i="6"/>
  <c r="Z13" i="6"/>
  <c r="W13" i="6"/>
  <c r="Z12" i="6"/>
  <c r="W12" i="6"/>
  <c r="Z11" i="6"/>
  <c r="W11" i="6"/>
  <c r="Z10" i="6"/>
  <c r="W10" i="6"/>
  <c r="Y21" i="5"/>
  <c r="T21" i="5"/>
  <c r="X21" i="5" s="1"/>
  <c r="S21" i="5"/>
  <c r="W21" i="5" s="1"/>
  <c r="Z21" i="5" s="1"/>
  <c r="AA21" i="5" s="1"/>
  <c r="U21" i="5" s="1"/>
  <c r="Y20" i="5"/>
  <c r="Y19" i="5"/>
  <c r="Y18" i="5"/>
  <c r="Y17" i="5"/>
  <c r="Y16" i="5"/>
  <c r="Y15" i="5"/>
  <c r="Y14" i="5"/>
  <c r="Y13" i="5"/>
  <c r="AB68" i="6" l="1"/>
  <c r="W68" i="6" s="1"/>
  <c r="AB63" i="6"/>
  <c r="W63" i="6" s="1"/>
  <c r="AB67" i="6"/>
  <c r="W67" i="6" s="1"/>
  <c r="AB71" i="6"/>
  <c r="V57" i="6" s="1"/>
  <c r="W71" i="6" s="1"/>
  <c r="AB65" i="6"/>
  <c r="W65" i="6" s="1"/>
  <c r="AB69" i="6"/>
  <c r="V55" i="6" s="1"/>
  <c r="W69" i="6" s="1"/>
  <c r="AB64" i="6"/>
  <c r="W64" i="6" s="1"/>
  <c r="AB66" i="6"/>
  <c r="W66" i="6" s="1"/>
  <c r="AB70" i="6"/>
  <c r="V56" i="6" s="1"/>
  <c r="W70" i="6" s="1"/>
  <c r="X61" i="6"/>
  <c r="AA61" i="6" s="1"/>
  <c r="X60" i="6"/>
  <c r="X62" i="6"/>
  <c r="AA62" i="6" s="1"/>
  <c r="X49" i="6"/>
  <c r="X59" i="6"/>
  <c r="Y59" i="6"/>
  <c r="Y17" i="6"/>
  <c r="X14" i="5"/>
  <c r="W19" i="5"/>
  <c r="X19" i="7"/>
  <c r="X55" i="6"/>
  <c r="X56" i="6"/>
  <c r="X57" i="6"/>
  <c r="X58" i="6"/>
  <c r="Y58" i="6"/>
  <c r="X52" i="6"/>
  <c r="X54" i="6"/>
  <c r="X20" i="5"/>
  <c r="W20" i="5"/>
  <c r="W13" i="5"/>
  <c r="W17" i="5"/>
  <c r="X18" i="5"/>
  <c r="X53" i="6"/>
  <c r="X16" i="7"/>
  <c r="W19" i="7"/>
  <c r="Y29" i="6"/>
  <c r="Y11" i="8"/>
  <c r="Y25" i="8"/>
  <c r="Y23" i="8"/>
  <c r="Y27" i="8"/>
  <c r="X20" i="8"/>
  <c r="W13" i="7"/>
  <c r="X13" i="7"/>
  <c r="W16" i="7"/>
  <c r="W20" i="7"/>
  <c r="X20" i="7"/>
  <c r="W14" i="5"/>
  <c r="W18" i="5"/>
  <c r="X19" i="5"/>
  <c r="X13" i="5"/>
  <c r="X17" i="5"/>
  <c r="AA51" i="6"/>
  <c r="AB51" i="6" s="1"/>
  <c r="Y33" i="6"/>
  <c r="Y37" i="6"/>
  <c r="Y38" i="6"/>
  <c r="Y16" i="6"/>
  <c r="Y25" i="6"/>
  <c r="Y16" i="8"/>
  <c r="Y31" i="6"/>
  <c r="Y24" i="8"/>
  <c r="Y22" i="8"/>
  <c r="X39" i="6"/>
  <c r="X37" i="6"/>
  <c r="X10" i="6"/>
  <c r="X19" i="6"/>
  <c r="AA19" i="6" s="1"/>
  <c r="X15" i="6"/>
  <c r="X17" i="6"/>
  <c r="X16" i="6"/>
  <c r="X14" i="6"/>
  <c r="X31" i="6"/>
  <c r="Y35" i="6"/>
  <c r="X27" i="8"/>
  <c r="X35" i="6"/>
  <c r="X22" i="6"/>
  <c r="Y23" i="6"/>
  <c r="X11" i="6"/>
  <c r="X12" i="6"/>
  <c r="X23" i="6"/>
  <c r="AA23" i="6" s="1"/>
  <c r="X28" i="8"/>
  <c r="X25" i="8"/>
  <c r="X13" i="6"/>
  <c r="X38" i="6"/>
  <c r="X18" i="6"/>
  <c r="X33" i="6"/>
  <c r="X29" i="6"/>
  <c r="X25" i="6"/>
  <c r="Y22" i="6"/>
  <c r="X15" i="5"/>
  <c r="W16" i="5"/>
  <c r="X18" i="8"/>
  <c r="X19" i="8"/>
  <c r="X21" i="6"/>
  <c r="X36" i="6"/>
  <c r="X46" i="6"/>
  <c r="X20" i="6"/>
  <c r="X27" i="6"/>
  <c r="X34" i="6"/>
  <c r="X40" i="6"/>
  <c r="X47" i="6"/>
  <c r="Y20" i="6"/>
  <c r="Y21" i="6"/>
  <c r="Y32" i="6"/>
  <c r="Y34" i="6"/>
  <c r="Y36" i="6"/>
  <c r="Y45" i="6"/>
  <c r="Y48" i="6"/>
  <c r="X24" i="6"/>
  <c r="X26" i="6"/>
  <c r="X28" i="6"/>
  <c r="X30" i="6"/>
  <c r="X32" i="6"/>
  <c r="AA32" i="6" s="1"/>
  <c r="X45" i="6"/>
  <c r="X48" i="6"/>
  <c r="Y24" i="6"/>
  <c r="Y26" i="6"/>
  <c r="Y27" i="6"/>
  <c r="Y30" i="6"/>
  <c r="W15" i="5"/>
  <c r="X16" i="5"/>
  <c r="AA50" i="6"/>
  <c r="AB50" i="6" s="1"/>
  <c r="Y12" i="8"/>
  <c r="Y13" i="8"/>
  <c r="Y14" i="8"/>
  <c r="Y15" i="8"/>
  <c r="X15" i="7"/>
  <c r="W18" i="7"/>
  <c r="X21" i="8"/>
  <c r="X26" i="8"/>
  <c r="X29" i="8"/>
  <c r="X30" i="8"/>
  <c r="X32" i="8"/>
  <c r="Y29" i="8"/>
  <c r="X31" i="8"/>
  <c r="Y21" i="8"/>
  <c r="Y28" i="8"/>
  <c r="Y30" i="8"/>
  <c r="Y31" i="8"/>
  <c r="X10" i="8"/>
  <c r="X11" i="8"/>
  <c r="Y10" i="8"/>
  <c r="X12" i="8"/>
  <c r="X13" i="8"/>
  <c r="X14" i="8"/>
  <c r="X15" i="8"/>
  <c r="X16" i="8"/>
  <c r="X17" i="8"/>
  <c r="Y18" i="8"/>
  <c r="Y19" i="8"/>
  <c r="Y20" i="8"/>
  <c r="X22" i="8"/>
  <c r="X23" i="8"/>
  <c r="X24" i="8"/>
  <c r="X33" i="8"/>
  <c r="W15" i="7"/>
  <c r="X18" i="7"/>
  <c r="X17" i="7"/>
  <c r="W14" i="7"/>
  <c r="X14" i="7"/>
  <c r="W17" i="7"/>
  <c r="AA17" i="6" l="1"/>
  <c r="Y18" i="6" s="1"/>
  <c r="AA18" i="6" s="1"/>
  <c r="Y28" i="6" s="1"/>
  <c r="AA28" i="6" s="1"/>
  <c r="Y39" i="6" s="1"/>
  <c r="AA39" i="6" s="1"/>
  <c r="Y65" i="6" s="1"/>
  <c r="AA59" i="6"/>
  <c r="Z14" i="5"/>
  <c r="Z20" i="5"/>
  <c r="Z19" i="5"/>
  <c r="Z19" i="7"/>
  <c r="AA58" i="6"/>
  <c r="Z18" i="5"/>
  <c r="Z17" i="5"/>
  <c r="Z13" i="5"/>
  <c r="Z16" i="7"/>
  <c r="AA25" i="8"/>
  <c r="Z13" i="7"/>
  <c r="Z20" i="7"/>
  <c r="AA29" i="6"/>
  <c r="Y40" i="6" s="1"/>
  <c r="AA40" i="6" s="1"/>
  <c r="Y66" i="6" s="1"/>
  <c r="Y67" i="6"/>
  <c r="AA11" i="8"/>
  <c r="AA20" i="8"/>
  <c r="AA23" i="8"/>
  <c r="AA27" i="8"/>
  <c r="AA25" i="6"/>
  <c r="Z15" i="5"/>
  <c r="AA33" i="6"/>
  <c r="Y49" i="6" s="1"/>
  <c r="AA49" i="6" s="1"/>
  <c r="Y57" i="6" s="1"/>
  <c r="AA57" i="6" s="1"/>
  <c r="Y71" i="6" s="1"/>
  <c r="AA37" i="6"/>
  <c r="Y63" i="6" s="1"/>
  <c r="AA16" i="8"/>
  <c r="AA12" i="8"/>
  <c r="AA38" i="6"/>
  <c r="Y64" i="6" s="1"/>
  <c r="AA16" i="6"/>
  <c r="AB16" i="6" s="1"/>
  <c r="AA31" i="6"/>
  <c r="Y47" i="6" s="1"/>
  <c r="AA47" i="6" s="1"/>
  <c r="Y55" i="6" s="1"/>
  <c r="AA55" i="6" s="1"/>
  <c r="Y69" i="6" s="1"/>
  <c r="AA24" i="8"/>
  <c r="AA22" i="8"/>
  <c r="AA35" i="6"/>
  <c r="Y53" i="6" s="1"/>
  <c r="AA53" i="6" s="1"/>
  <c r="Y61" i="6" s="1"/>
  <c r="AA18" i="8"/>
  <c r="AA28" i="8"/>
  <c r="Z18" i="7"/>
  <c r="AA45" i="6"/>
  <c r="AA48" i="6"/>
  <c r="Y56" i="6" s="1"/>
  <c r="AA56" i="6" s="1"/>
  <c r="Y70" i="6" s="1"/>
  <c r="AA22" i="6"/>
  <c r="AA20" i="6"/>
  <c r="Z16" i="5"/>
  <c r="AA21" i="8"/>
  <c r="AA19" i="8"/>
  <c r="AA13" i="8"/>
  <c r="AA14" i="8"/>
  <c r="Z15" i="7"/>
  <c r="AA24" i="6"/>
  <c r="AA36" i="6"/>
  <c r="Y54" i="6" s="1"/>
  <c r="AA54" i="6" s="1"/>
  <c r="Y62" i="6" s="1"/>
  <c r="AA27" i="6"/>
  <c r="AA26" i="6"/>
  <c r="Z17" i="7"/>
  <c r="AA30" i="8"/>
  <c r="AA34" i="6"/>
  <c r="Y52" i="6" s="1"/>
  <c r="AA52" i="6" s="1"/>
  <c r="Y60" i="6" s="1"/>
  <c r="AA60" i="6" s="1"/>
  <c r="AA21" i="6"/>
  <c r="AA30" i="6"/>
  <c r="Y46" i="6" s="1"/>
  <c r="AA46" i="6" s="1"/>
  <c r="Y68" i="6" s="1"/>
  <c r="AA15" i="8"/>
  <c r="AA29" i="8"/>
  <c r="AA10" i="8"/>
  <c r="AA31" i="8"/>
  <c r="Z14" i="7"/>
  <c r="AB62" i="6" l="1"/>
  <c r="W62" i="6" s="1"/>
  <c r="AB61" i="6"/>
  <c r="AA14" i="5"/>
  <c r="AA18" i="5"/>
  <c r="AA20" i="5"/>
  <c r="AA13" i="5"/>
  <c r="U13" i="5" s="1"/>
  <c r="AA15" i="5"/>
  <c r="U15" i="5" s="1"/>
  <c r="AA16" i="5"/>
  <c r="AA19" i="5"/>
  <c r="U19" i="5" s="1"/>
  <c r="AA17" i="5"/>
  <c r="U17" i="5" s="1"/>
  <c r="AA16" i="7"/>
  <c r="AB19" i="6"/>
  <c r="AB45" i="6"/>
  <c r="AB27" i="6"/>
  <c r="AB10" i="8"/>
  <c r="AB18" i="8"/>
  <c r="AB16" i="8"/>
  <c r="AA20" i="7"/>
  <c r="AA19" i="7"/>
  <c r="AA15" i="7"/>
  <c r="AB22" i="6"/>
  <c r="AB20" i="6"/>
  <c r="AB24" i="6"/>
  <c r="AB25" i="6"/>
  <c r="AB26" i="6"/>
  <c r="AB23" i="6"/>
  <c r="AB21" i="6"/>
  <c r="AB32" i="6"/>
  <c r="AB19" i="8"/>
  <c r="AA17" i="7"/>
  <c r="AB22" i="8"/>
  <c r="AB15" i="8"/>
  <c r="AA18" i="7"/>
  <c r="AA13" i="7"/>
  <c r="AA14" i="7"/>
  <c r="AB14" i="8"/>
  <c r="AB29" i="8"/>
  <c r="AB30" i="8"/>
  <c r="AB25" i="8"/>
  <c r="AB28" i="8"/>
  <c r="AB31" i="8"/>
  <c r="AB11" i="8"/>
  <c r="AB20" i="8"/>
  <c r="AB23" i="8"/>
  <c r="AB21" i="8"/>
  <c r="AB24" i="8"/>
  <c r="AB12" i="8"/>
  <c r="AB13" i="8"/>
  <c r="AB27" i="8"/>
  <c r="Y13" i="6"/>
  <c r="AA13" i="6" s="1"/>
  <c r="Y14" i="6"/>
  <c r="AA14" i="6" s="1"/>
  <c r="Y12" i="6"/>
  <c r="AA12" i="6" s="1"/>
  <c r="Y10" i="6"/>
  <c r="AA10" i="6" s="1"/>
  <c r="Y11" i="6"/>
  <c r="AA11" i="6" s="1"/>
  <c r="AB58" i="6" s="1"/>
  <c r="Y15" i="6"/>
  <c r="AA15" i="6" s="1"/>
  <c r="AB59" i="6" l="1"/>
  <c r="AB57" i="6"/>
  <c r="AB60" i="6"/>
  <c r="AB55" i="6"/>
  <c r="AB56" i="6"/>
  <c r="AB15" i="6"/>
  <c r="AB12" i="6"/>
  <c r="AB11" i="6"/>
  <c r="AB40" i="6"/>
  <c r="AB17" i="6"/>
  <c r="AB36" i="6"/>
  <c r="AB39" i="6"/>
  <c r="AB10" i="6"/>
  <c r="AB14" i="6"/>
  <c r="AB33" i="6"/>
  <c r="AB31" i="6"/>
  <c r="AB49" i="6"/>
  <c r="AB29" i="6"/>
  <c r="AB34" i="6"/>
  <c r="AB47" i="6"/>
  <c r="AB37" i="6"/>
  <c r="AB52" i="6"/>
  <c r="AB13" i="6"/>
  <c r="AB28" i="6"/>
  <c r="AB48" i="6"/>
  <c r="AB35" i="6"/>
  <c r="AB54" i="6"/>
  <c r="AB18" i="6"/>
  <c r="AB30" i="6"/>
  <c r="AB38" i="6"/>
  <c r="AB46" i="6"/>
  <c r="AB5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00000000-0006-0000-0200-000001000000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BEA07934-8189-4250-A52C-097170027E98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 Čačić</author>
  </authors>
  <commentList>
    <comment ref="P3" authorId="0" shapeId="0" xr:uid="{8AD7E882-491A-48FA-A2F9-B386D106D0FB}">
      <text>
        <r>
          <rPr>
            <b/>
            <sz val="8"/>
            <color indexed="81"/>
            <rFont val="Tahoma"/>
            <charset val="238"/>
          </rPr>
          <t>Mladen Čačić:</t>
        </r>
        <r>
          <rPr>
            <sz val="8"/>
            <color indexed="81"/>
            <rFont val="Tahoma"/>
            <charset val="238"/>
          </rPr>
          <t xml:space="preserve">
Ovdje je potrebno samo sortirati klikom na grb HSL i na prvom kolu upisati mjesto i datum održavanja pojedinog kola lige.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Q1" authorId="0" shapeId="0" xr:uid="{00000000-0006-0000-0300-000001000000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"EKIPA" sortira natjecatelje po ekipama radi lakšeg upisa.</t>
        </r>
        <r>
          <rPr>
            <sz val="8"/>
            <color rgb="FF000000"/>
            <rFont val="Tahoma"/>
            <family val="2"/>
            <charset val="238"/>
          </rPr>
          <t>qq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00000000-0006-0000-0600-000001000000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Q1" authorId="0" shapeId="0" xr:uid="{00000000-0006-0000-0700-000001000000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"EKIPA" sortira natjecatelje po ekipama radi lakšeg upisa.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49773981-D5D2-428F-9A2D-C6C79222F3BA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A1161734-0CCF-49B6-8F04-FB060450AA01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0C91C65E-27EF-49AB-A822-8602D8A6BB82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20DB8658-1023-44E8-9FB4-D40B6376954E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1" authorId="0" shapeId="0" xr:uid="{34AFDCF2-ADEE-4D52-8CB2-5EB7894B05D9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sharedStrings.xml><?xml version="1.0" encoding="utf-8"?>
<sst xmlns="http://schemas.openxmlformats.org/spreadsheetml/2006/main" count="3154" uniqueCount="1043">
  <si>
    <t>HRVATSKI ŠPORTSKO</t>
  </si>
  <si>
    <t>"LOV RIBE UDICOM NA PLOVAK"</t>
  </si>
  <si>
    <t>RIBOLOVNI SAVEZ</t>
  </si>
  <si>
    <t>EKIPNI PLASMAN</t>
  </si>
  <si>
    <t>Red. br.</t>
  </si>
  <si>
    <t>EKIPA</t>
  </si>
  <si>
    <t>I. kolo</t>
  </si>
  <si>
    <t>II. kolo</t>
  </si>
  <si>
    <t>III. kolo</t>
  </si>
  <si>
    <t>IV. kolo</t>
  </si>
  <si>
    <t>V. kolo</t>
  </si>
  <si>
    <t>VI. kolo</t>
  </si>
  <si>
    <t>VII. kolo</t>
  </si>
  <si>
    <t>VIII. kolo</t>
  </si>
  <si>
    <t>IX. kolo</t>
  </si>
  <si>
    <t>X. kolo</t>
  </si>
  <si>
    <t>XI. kolo</t>
  </si>
  <si>
    <t>XII. kolo</t>
  </si>
  <si>
    <t>UKUPNO</t>
  </si>
  <si>
    <t>bod</t>
  </si>
  <si>
    <t>grama</t>
  </si>
  <si>
    <t>težina</t>
  </si>
  <si>
    <t>PLASMAN</t>
  </si>
  <si>
    <t>Rak Rakitje</t>
  </si>
  <si>
    <t>POJEDINAČNI PLASMAN</t>
  </si>
  <si>
    <t>IME I PREZIME</t>
  </si>
  <si>
    <t xml:space="preserve"> </t>
  </si>
  <si>
    <t>Alan Perko</t>
  </si>
  <si>
    <t>Željko Kljajić</t>
  </si>
  <si>
    <t>Darko Pažulić</t>
  </si>
  <si>
    <t>Zlatko Poparić</t>
  </si>
  <si>
    <t>Anđelo Orač</t>
  </si>
  <si>
    <t>Damir Habunek</t>
  </si>
  <si>
    <t>Mura Mursko Središće</t>
  </si>
  <si>
    <t>Ilova Garešnica</t>
  </si>
  <si>
    <t>Nenad Jurinić</t>
  </si>
  <si>
    <t>Ostriž Novakovec</t>
  </si>
  <si>
    <t>.</t>
  </si>
  <si>
    <t>PLASM</t>
  </si>
  <si>
    <t>Šaran Bicko Selo</t>
  </si>
  <si>
    <t>Karas Kuzminec</t>
  </si>
  <si>
    <t>Korana Karlovac</t>
  </si>
  <si>
    <t>Ivanec Ivanec</t>
  </si>
  <si>
    <t>UKUPNI PLASMAN LIGE</t>
  </si>
  <si>
    <t>Red.br.</t>
  </si>
  <si>
    <t>Prezime i ime</t>
  </si>
  <si>
    <t xml:space="preserve"> ŠRD, Ekipa, Mjesto</t>
  </si>
  <si>
    <t>Ukupno</t>
  </si>
  <si>
    <t>Bodovi</t>
  </si>
  <si>
    <t>Br.riba</t>
  </si>
  <si>
    <t>Plasman</t>
  </si>
  <si>
    <t>Boris Grubić</t>
  </si>
  <si>
    <t>Siniša Slavinić</t>
  </si>
  <si>
    <t>Ekipa</t>
  </si>
  <si>
    <t>Bednja</t>
  </si>
  <si>
    <t>Saša Borošić</t>
  </si>
  <si>
    <t>Darko Jurešić</t>
  </si>
  <si>
    <t>Marko Minanov</t>
  </si>
  <si>
    <t/>
  </si>
  <si>
    <t xml:space="preserve">Iz  I  lige seniora ispadaju: </t>
  </si>
  <si>
    <t xml:space="preserve">                    Plasmani ekipa i pojedinaca na međunarodnim natjecanjima:</t>
  </si>
  <si>
    <t>Smuđ Draškovec</t>
  </si>
  <si>
    <t>Amur Ladimirevci</t>
  </si>
  <si>
    <t>Željezničar Vinkovci</t>
  </si>
  <si>
    <t>Zagreb Topfishing Garbolino Zagreb</t>
  </si>
  <si>
    <t>Varaždin Interland VDE Varaždin</t>
  </si>
  <si>
    <t>Štuka Colmic Torčec</t>
  </si>
  <si>
    <t>Klen Colmic Sveta Marija</t>
  </si>
  <si>
    <t>Klen Slatina</t>
  </si>
  <si>
    <t>ORŠK Osijek</t>
  </si>
  <si>
    <t>Slavija Severin</t>
  </si>
  <si>
    <t xml:space="preserve"> TPK Zagreb</t>
  </si>
  <si>
    <t>Smuđ Sisak</t>
  </si>
  <si>
    <t>Pešćenica Zagreb</t>
  </si>
  <si>
    <t>Česma Bjelovar</t>
  </si>
  <si>
    <t>Šaran Zaprešić Petar Šport</t>
  </si>
  <si>
    <t>Varaždin Interland Van den Eynde</t>
  </si>
  <si>
    <t>Jastrebarsko</t>
  </si>
  <si>
    <t>Odra Velika Gorica</t>
  </si>
  <si>
    <t>TSH Matchfishing Čakovec</t>
  </si>
  <si>
    <t>LOV RIBE HRANILICOM NA DNU - FEEDER</t>
  </si>
  <si>
    <t>TSH Sensas Matchfishing Čakovec</t>
  </si>
  <si>
    <t>Redni Broj</t>
  </si>
  <si>
    <t>Ime i Prezime</t>
  </si>
  <si>
    <t>Plasman 1.Kolo</t>
  </si>
  <si>
    <t>Plasman 2.Kolo</t>
  </si>
  <si>
    <t>Plasman 3.Kolo</t>
  </si>
  <si>
    <t>Plasman 4.Kolo</t>
  </si>
  <si>
    <t>Plasman 5.Kolo</t>
  </si>
  <si>
    <t>Plasman 7.Kolo</t>
  </si>
  <si>
    <t>N.Bod. ukupno</t>
  </si>
  <si>
    <t>Ukupni Plasman</t>
  </si>
  <si>
    <t xml:space="preserve">    RIBOLOVNI SAVEZ</t>
  </si>
  <si>
    <t xml:space="preserve">"LOV RIBE UDICOM NA PLOVAK" </t>
  </si>
  <si>
    <t>Klen Majur</t>
  </si>
  <si>
    <t>Dinko Herkov</t>
  </si>
  <si>
    <t xml:space="preserve">U I ligu ulaze: </t>
  </si>
  <si>
    <t xml:space="preserve">Iz  II  lige ispada: </t>
  </si>
  <si>
    <t>I  ligu ulazi:</t>
  </si>
  <si>
    <t>U</t>
  </si>
  <si>
    <t>Plasman6.Kolo</t>
  </si>
  <si>
    <t>Plasman8.Kolo</t>
  </si>
  <si>
    <t>I  ligu seniora ulazi:</t>
  </si>
  <si>
    <t>Iz  II  lige ispada:</t>
  </si>
  <si>
    <t>U  II ligu ulazi:</t>
  </si>
  <si>
    <t>Bjelka GME Garbolino Sunja</t>
  </si>
  <si>
    <t>Bačica Cernik</t>
  </si>
  <si>
    <t>Gakovac Novi Bezdan</t>
  </si>
  <si>
    <t>Smuđ Križnica</t>
  </si>
  <si>
    <t>Aleksandar Glamoč</t>
  </si>
  <si>
    <t>Mišo Minanov</t>
  </si>
  <si>
    <t>IX. Kolo</t>
  </si>
  <si>
    <t>Zvjezdan Mađarić</t>
  </si>
  <si>
    <t>Mensur Rošić</t>
  </si>
  <si>
    <t xml:space="preserve">     HRVATSKI ŠPORTSKO</t>
  </si>
  <si>
    <t xml:space="preserve">           LOV RIBE HRANILICOM NA DNU - FEEDER</t>
  </si>
  <si>
    <t xml:space="preserve">                      EKIPNI PLASMAN </t>
  </si>
  <si>
    <t>RIBOLOV PREDATORA S OBALE UMJETNIM MAMCIMA</t>
  </si>
  <si>
    <t>Dobra Ogulin</t>
  </si>
  <si>
    <t>Krka Knin</t>
  </si>
  <si>
    <t>Šiljeg Boris</t>
  </si>
  <si>
    <t>Matijašić Mario</t>
  </si>
  <si>
    <t>Ogulin Ogulin</t>
  </si>
  <si>
    <t>Kuk Željko</t>
  </si>
  <si>
    <t>UŠRIDRRH</t>
  </si>
  <si>
    <t>Subašić Jasmin</t>
  </si>
  <si>
    <t>Pastrva Sirač</t>
  </si>
  <si>
    <t>Boras Mijo</t>
  </si>
  <si>
    <t>Kuzmić Hrvoje</t>
  </si>
  <si>
    <t>Šoderica Koprivnica</t>
  </si>
  <si>
    <t>Hunjadi Mihael</t>
  </si>
  <si>
    <t>Štuka D.Dubrava</t>
  </si>
  <si>
    <t>Jaković Dominik</t>
  </si>
  <si>
    <t>Hanžeković Mirko</t>
  </si>
  <si>
    <t>Špoljar Nikola</t>
  </si>
  <si>
    <t>Piškor N.Zagreb</t>
  </si>
  <si>
    <t>Rostaš Karlo</t>
  </si>
  <si>
    <t>Lukač Leo</t>
  </si>
  <si>
    <t>Šugić Mateo</t>
  </si>
  <si>
    <t>najslabiji rezultat</t>
  </si>
  <si>
    <t>ŠRK Varaždin Interland Varaždin</t>
  </si>
  <si>
    <t>ŠRD Ivanec</t>
  </si>
  <si>
    <t>ŠRK Peski Đurđevac</t>
  </si>
  <si>
    <t>ŠRU Bjelka GME GARBOLINO Sunja</t>
  </si>
  <si>
    <t>TSH Čakovec</t>
  </si>
  <si>
    <t>ŠRU Odra Lekenik</t>
  </si>
  <si>
    <t>ŠRU Šaran Bicko Selo</t>
  </si>
  <si>
    <t>ŠRU Mrena Nova Gradiška</t>
  </si>
  <si>
    <t>ŠRD Ostriž Novakovec</t>
  </si>
  <si>
    <t>ŠRD Amur Vrbovec</t>
  </si>
  <si>
    <t>ŠRD Stubaki</t>
  </si>
  <si>
    <t xml:space="preserve">Božić Tomislav </t>
  </si>
  <si>
    <t>LOV RIBE UDICOM NA PLOVAK</t>
  </si>
  <si>
    <t xml:space="preserve">    POJEDINAČNI PLASMAN</t>
  </si>
  <si>
    <t>ŠRD Ilova Garešnica</t>
  </si>
  <si>
    <t>ŠRU Klen Majur</t>
  </si>
  <si>
    <t>ŠRD Stubaki Stubičke Toplice</t>
  </si>
  <si>
    <t>ŠRD Žabec Lug Zabočki</t>
  </si>
  <si>
    <t>ŠRK TPK Zagreb</t>
  </si>
  <si>
    <t>Hunjak Tihomir</t>
  </si>
  <si>
    <t>ŠRD Piškor Zagreb</t>
  </si>
  <si>
    <t>ŠRU Som Kotoriba</t>
  </si>
  <si>
    <t xml:space="preserve">          LOV RIBE UDICOM NA PLOVAK</t>
  </si>
  <si>
    <t xml:space="preserve">              POJEDINAČNI PLASMAN</t>
  </si>
  <si>
    <t xml:space="preserve">         LOV RIBE UDICOM NA PLOVAK</t>
  </si>
  <si>
    <t>Kovač Patrik</t>
  </si>
  <si>
    <t>Tančak Tomislav</t>
  </si>
  <si>
    <t>Pozderec Ivana</t>
  </si>
  <si>
    <t>Radiković Šimun</t>
  </si>
  <si>
    <t>Štuka Poljanski Lug</t>
  </si>
  <si>
    <t>Žili Franko</t>
  </si>
  <si>
    <t>Slaviček Dino</t>
  </si>
  <si>
    <t>Rodek Lovro</t>
  </si>
  <si>
    <t>Kolmanić Dora</t>
  </si>
  <si>
    <t>Glavatica Prelog</t>
  </si>
  <si>
    <t>PRVENSTVO HRVATSKE  2021 - MLADEŽ U 25</t>
  </si>
  <si>
    <t>PRVENSTVO HRVATSKE  2021 - MLADEŽ U 20</t>
  </si>
  <si>
    <t>Pozderec Luka</t>
  </si>
  <si>
    <t>Horvat Marko</t>
  </si>
  <si>
    <t>Ištvanek Fabricio</t>
  </si>
  <si>
    <t>Komorski Adriana</t>
  </si>
  <si>
    <t>Čatak David</t>
  </si>
  <si>
    <t>Gredičak Oliver</t>
  </si>
  <si>
    <t>Betlehem Iva</t>
  </si>
  <si>
    <t>Varga Jan</t>
  </si>
  <si>
    <t>Picer Lana</t>
  </si>
  <si>
    <t>Mulc Filip</t>
  </si>
  <si>
    <t>Rojko Katarina</t>
  </si>
  <si>
    <t>Strbad Marta</t>
  </si>
  <si>
    <t>Živković Karlo</t>
  </si>
  <si>
    <t>Stančin Antonija</t>
  </si>
  <si>
    <t>Kristić Luka</t>
  </si>
  <si>
    <t>Šalković Matej</t>
  </si>
  <si>
    <t>Nagy Josip</t>
  </si>
  <si>
    <t>Strbad Sara</t>
  </si>
  <si>
    <t>Mutak Marijana</t>
  </si>
  <si>
    <t>TPK Zagreb</t>
  </si>
  <si>
    <t>Frinčić Vito</t>
  </si>
  <si>
    <t>Dražić Matko</t>
  </si>
  <si>
    <t>Piškor Novi Zagreb</t>
  </si>
  <si>
    <t>Matić Mario</t>
  </si>
  <si>
    <t xml:space="preserve">    LIGA OSOBA SA INVALIDITETOM 2021.</t>
  </si>
  <si>
    <t>Filipović Dražen</t>
  </si>
  <si>
    <t>ŠRD Ludbreg</t>
  </si>
  <si>
    <t>ŠRD Štuka Čazma</t>
  </si>
  <si>
    <t>Ivezić Vladimir</t>
  </si>
  <si>
    <t>Oreški Darko</t>
  </si>
  <si>
    <t xml:space="preserve">                             LOV ŠARANA</t>
  </si>
  <si>
    <t>Težina</t>
  </si>
  <si>
    <t>Najteža riba</t>
  </si>
  <si>
    <t>Kljajić Željko</t>
  </si>
  <si>
    <t>ŠRD Karas Peklenica</t>
  </si>
  <si>
    <t>Horvatinović Darko</t>
  </si>
  <si>
    <t xml:space="preserve">                 HRVATSKI ŠPORTSKO</t>
  </si>
  <si>
    <t xml:space="preserve">                RIBOLOVNI SAVEZ</t>
  </si>
  <si>
    <r>
      <t xml:space="preserve">  </t>
    </r>
    <r>
      <rPr>
        <b/>
        <sz val="10"/>
        <rFont val="Arial"/>
        <family val="2"/>
        <charset val="238"/>
      </rPr>
      <t xml:space="preserve">               HRVATSKI ŠPORTSKO</t>
    </r>
  </si>
  <si>
    <r>
      <t xml:space="preserve">          </t>
    </r>
    <r>
      <rPr>
        <b/>
        <sz val="10"/>
        <rFont val="Arial"/>
        <family val="2"/>
        <charset val="238"/>
      </rPr>
      <t xml:space="preserve">         RIBOLOVNI SAVEZ</t>
    </r>
  </si>
  <si>
    <t xml:space="preserve"> HRVATSKI ŠPORTSKO</t>
  </si>
  <si>
    <t xml:space="preserve">   RIBOLOVNI SAVEZ</t>
  </si>
  <si>
    <t>Luka Majetić</t>
  </si>
  <si>
    <t>PRVENSTVO</t>
  </si>
  <si>
    <t xml:space="preserve">           HRVATSKI ŠPORTSKO</t>
  </si>
  <si>
    <t xml:space="preserve">      RIBOLOVNI SAVEZ</t>
  </si>
  <si>
    <t>Bajer Fužine</t>
  </si>
  <si>
    <t>Istra Buje</t>
  </si>
  <si>
    <t>Đurmanec</t>
  </si>
  <si>
    <t>Stubaki Stubičke Toplice</t>
  </si>
  <si>
    <t>Nino Grudić</t>
  </si>
  <si>
    <t xml:space="preserve">                                        HRVATSKI ŠPORTSKO</t>
  </si>
  <si>
    <t xml:space="preserve">         RIBOLOVNI SAVEZ</t>
  </si>
  <si>
    <t>Amur Vrbovec</t>
  </si>
  <si>
    <t>Sveti Petar</t>
  </si>
  <si>
    <t>Štuka Čazma</t>
  </si>
  <si>
    <t>Trnje Zagreb</t>
  </si>
  <si>
    <t>Dalibor Agbaba</t>
  </si>
  <si>
    <t>Krunoslav Vojković</t>
  </si>
  <si>
    <t>Dalibor Novoselac</t>
  </si>
  <si>
    <t>Luka Puklin</t>
  </si>
  <si>
    <t xml:space="preserve">   HRVATSKI ŠPORTSKO</t>
  </si>
  <si>
    <t xml:space="preserve">     RIBOLOVNI SAVEZ</t>
  </si>
  <si>
    <t>Peski Đurđevac</t>
  </si>
  <si>
    <t>Smuđ Legrad</t>
  </si>
  <si>
    <t>Bistra Repaš</t>
  </si>
  <si>
    <t xml:space="preserve">                      HRVATSKI ŠPORTSKO</t>
  </si>
  <si>
    <t xml:space="preserve">                        RIBOLOVNI SAVEZ</t>
  </si>
  <si>
    <t>Koprivnica Koprivnica</t>
  </si>
  <si>
    <t>Drava Donji Mihaljevec</t>
  </si>
  <si>
    <t xml:space="preserve">     LOV RIBE UDICOM NA PLOVAK</t>
  </si>
  <si>
    <t xml:space="preserve">                   LOV RIBE UDICOM NA PLOVAK</t>
  </si>
  <si>
    <t xml:space="preserve">                             HRVATSKI ŠPORTSKO</t>
  </si>
  <si>
    <t xml:space="preserve">  </t>
  </si>
  <si>
    <t xml:space="preserve">                              RIBOLOVNI SAVEZ</t>
  </si>
  <si>
    <t>Bajer Tamaracom Fužine</t>
  </si>
  <si>
    <t>Trbušanci 23.04.2022.</t>
  </si>
  <si>
    <t>Trbušanci 24.04.2022.</t>
  </si>
  <si>
    <t>Garešnica       28.05.2022.</t>
  </si>
  <si>
    <t>Garešnica       29.05.2022.</t>
  </si>
  <si>
    <t>Žabnik 25.06.2022.</t>
  </si>
  <si>
    <t>Žabnik 26.06.2022.</t>
  </si>
  <si>
    <t>Bilje     09.07.2022.</t>
  </si>
  <si>
    <t>Šaran Petar Šport Zaprešić</t>
  </si>
  <si>
    <t>Som  Kotoriba</t>
  </si>
  <si>
    <t>Sava  Županja</t>
  </si>
  <si>
    <t>Dejan Vondrak</t>
  </si>
  <si>
    <t>Matija Kraševac</t>
  </si>
  <si>
    <t>Josip Kutlić</t>
  </si>
  <si>
    <t>Dragutin Peter</t>
  </si>
  <si>
    <t>Ivica Bonino Hasan</t>
  </si>
  <si>
    <t>Ante Klanac</t>
  </si>
  <si>
    <t>Goran Matijašić</t>
  </si>
  <si>
    <t>Domagoj Ceković</t>
  </si>
  <si>
    <t>Dražen Štajduhar</t>
  </si>
  <si>
    <t>Dražen Bengez</t>
  </si>
  <si>
    <t>Mario Pejaković</t>
  </si>
  <si>
    <t>Kristijan Kosmačin</t>
  </si>
  <si>
    <t>Sandi Matijašević</t>
  </si>
  <si>
    <t>Dino Hrenar</t>
  </si>
  <si>
    <t>Želimir Pavlic</t>
  </si>
  <si>
    <t>Darko Kolarić</t>
  </si>
  <si>
    <t>Oliver Pogorelec</t>
  </si>
  <si>
    <t>Željko Raženj</t>
  </si>
  <si>
    <t>Mihael Pongrac</t>
  </si>
  <si>
    <t>Mario Lončar</t>
  </si>
  <si>
    <t>Renato Hynek</t>
  </si>
  <si>
    <t>Alan Petrušanec</t>
  </si>
  <si>
    <t>Zoran Lipić</t>
  </si>
  <si>
    <t>Krunoslav Lešić</t>
  </si>
  <si>
    <t>Marijan Mutak</t>
  </si>
  <si>
    <t>Matija Lisjak</t>
  </si>
  <si>
    <t>Goran Štargl</t>
  </si>
  <si>
    <t>Željko Baltić</t>
  </si>
  <si>
    <t>Vito Frinčić</t>
  </si>
  <si>
    <t>Ivica Jakupak</t>
  </si>
  <si>
    <t>Tomislav Studen</t>
  </si>
  <si>
    <t>Igor Mihalac</t>
  </si>
  <si>
    <t>Ivica Horvat</t>
  </si>
  <si>
    <t>Kruno Milić</t>
  </si>
  <si>
    <t>Tomislav Klarić</t>
  </si>
  <si>
    <t>Zoran Picer</t>
  </si>
  <si>
    <t>Mladen Dogan</t>
  </si>
  <si>
    <t>Kristijan Dubravac</t>
  </si>
  <si>
    <t>PRVENSTVO HRVATSKE - I. LIGA 2022.  SENIORI</t>
  </si>
  <si>
    <t>Sv. Marija      27.08.2022.</t>
  </si>
  <si>
    <t>Sv. Marija      28.08.2022.</t>
  </si>
  <si>
    <t>Banova Jaruga       24.09.2022.</t>
  </si>
  <si>
    <t>Banova Jaruga       25.09.2022.</t>
  </si>
  <si>
    <t>Bilje     10.07.2022.</t>
  </si>
  <si>
    <t>Jegeniš   23.04.2022.</t>
  </si>
  <si>
    <t xml:space="preserve"> Repaški kanal   24.04.2022.</t>
  </si>
  <si>
    <t>Glavatica Pfeifer TTI Sensas Prelog</t>
  </si>
  <si>
    <t>Linjak Palovec</t>
  </si>
  <si>
    <t>Ivanec 28.05.2022.</t>
  </si>
  <si>
    <t>Ivanec 29.05.2022.</t>
  </si>
  <si>
    <t>Kanal Orehovica 27.08.2022.</t>
  </si>
  <si>
    <t>Hrženica 28.08.2022.</t>
  </si>
  <si>
    <t>Kanal Sveta Marija 24.09.2022.</t>
  </si>
  <si>
    <t>Stara Mura Podturen 25.09.2022.</t>
  </si>
  <si>
    <t>Udica Donji Miholjac</t>
  </si>
  <si>
    <t>Belišće</t>
  </si>
  <si>
    <t>Karas Rokovci - Andrijaševci</t>
  </si>
  <si>
    <t>Bosut Rokovci 26.06.2022.</t>
  </si>
  <si>
    <t>Bosut Vinkovci   28.05.2022.</t>
  </si>
  <si>
    <t>Bosut Vinkovci   29.05.2022.</t>
  </si>
  <si>
    <t>Drava Osijek 09.07.2022.</t>
  </si>
  <si>
    <t>Drava Osijek 10.07.2022.</t>
  </si>
  <si>
    <t>Sava Mačkovac   27.08.2022.</t>
  </si>
  <si>
    <t>Sava Mačkovac   28.08.2022.</t>
  </si>
  <si>
    <t>Belišće   25.09.2022.</t>
  </si>
  <si>
    <t>Juš Rakitje   25.06.2022.</t>
  </si>
  <si>
    <t>Juš Rakitje   26.06.2022.</t>
  </si>
  <si>
    <t>Veleševac 09.07.2022.</t>
  </si>
  <si>
    <t>Veleševac 10.07.2022.</t>
  </si>
  <si>
    <t>Poljanski Lug   27.08.2022.</t>
  </si>
  <si>
    <t>Jezero Šumbar   28.08.2022.</t>
  </si>
  <si>
    <t>Jarun staza sjever   24.09.2022.</t>
  </si>
  <si>
    <t>Jarun staza sjever   25.09.2022.</t>
  </si>
  <si>
    <t>PRVENSTVO HRVATSKE - II. LIGA 2022. - ZAPAD - SENIORI</t>
  </si>
  <si>
    <t xml:space="preserve">  HRVATSKI ŠPORTSKO</t>
  </si>
  <si>
    <t>PRVENSTVO HRVATSKE - II. LIGA - ISTOK 2022. - SENIORI</t>
  </si>
  <si>
    <t>PRVENSTVO HRVATSKE - II. LIGA 2022. - ISTOK - SENIORI</t>
  </si>
  <si>
    <t>PRVENSTVO HRVATSKE - II. LIGA - SJEVER 2022. - SENIORI</t>
  </si>
  <si>
    <t>PRVENSTVO HRVATSKE - II. LIGA 2022. - SJEVER - SENIORI</t>
  </si>
  <si>
    <t>PRVENSTVO HRVATSKE - III. LIGA 2022. - SJEVER - SENIORI</t>
  </si>
  <si>
    <t>Novi Marof</t>
  </si>
  <si>
    <t>Linjak Veliki Bukovec</t>
  </si>
  <si>
    <t>Rukavac Bednje 23.04.2022.</t>
  </si>
  <si>
    <t>Repaški kanal        28.05.2022.</t>
  </si>
  <si>
    <t>Repaški kanal        29.05.2022.</t>
  </si>
  <si>
    <t>Ribnjak 6 Virovitica   27.08.2022.</t>
  </si>
  <si>
    <t>Ribnjak 6 Virovitica   28.08.2022.</t>
  </si>
  <si>
    <t>Kanal HE Dubrava   24.09.2022.</t>
  </si>
  <si>
    <t>Kanal HE Dubrava   25.09.2022.</t>
  </si>
  <si>
    <t>Bjelovar</t>
  </si>
  <si>
    <t>Šodrana Pitomaća 23.04.2022.</t>
  </si>
  <si>
    <t>Šodrana Pitomaća 24.04.2022.</t>
  </si>
  <si>
    <t>Repnjak   28.05.2022.</t>
  </si>
  <si>
    <t>Repnjak   29.05.2022.</t>
  </si>
  <si>
    <t>Bosut Vinkovci   26.06.2022.</t>
  </si>
  <si>
    <t>Repnjak   27.08.2022.</t>
  </si>
  <si>
    <t>Repnjak   28.08.2022.</t>
  </si>
  <si>
    <t>Drava Osijek 25.09.2022.</t>
  </si>
  <si>
    <t xml:space="preserve">                  PRVENSTVO HRVATSKE - III. LIGA 2022. - ISTOK - SENIORI</t>
  </si>
  <si>
    <t xml:space="preserve">    PRVENSTVO HRVATSKE - III. LIGA - ISTOK 2022. - SENIORI</t>
  </si>
  <si>
    <t>PRVENSTVO HRVATSKE - III. LIGA 2022. - ZAPAD - SENIORI</t>
  </si>
  <si>
    <t>Ozalj</t>
  </si>
  <si>
    <t>Ozalj šljunčara 25.06.2022.</t>
  </si>
  <si>
    <t>Kupa Sisak        09.07.2022.</t>
  </si>
  <si>
    <t>Kupa Sisak        10.07.2022.</t>
  </si>
  <si>
    <t>Poljanski Lug 24.09.2022.</t>
  </si>
  <si>
    <t>Poljanski Lug 25.09.2022.</t>
  </si>
  <si>
    <t>PRVENSTVO HRVATSKE  2022 - MLADEŽ U 15</t>
  </si>
  <si>
    <t xml:space="preserve">                          EKIPNI PLASMAN</t>
  </si>
  <si>
    <t xml:space="preserve">               PRVENSTVO HRVATSKE 2022. - SENIORKE</t>
  </si>
  <si>
    <t>Žabnik    04.06.2022.</t>
  </si>
  <si>
    <t>Žabnik    05.06.2022.</t>
  </si>
  <si>
    <t>Jegeniš   18.06.2022.</t>
  </si>
  <si>
    <t>Jegeniš   19.06.2022.</t>
  </si>
  <si>
    <t>Ontario   30.07.2022.</t>
  </si>
  <si>
    <t>Poljanski Lug 03.09.2022.</t>
  </si>
  <si>
    <t>Barutana Ivanec 04.09.2022.</t>
  </si>
  <si>
    <t>PRVENSTVO HRVATSKE 2022. - SENIORKE</t>
  </si>
  <si>
    <t xml:space="preserve">      HRVATSKI ŠPORTSKO</t>
  </si>
  <si>
    <t xml:space="preserve">       RIBOLOVNI SAVEZ</t>
  </si>
  <si>
    <t>Varaždin Interland Van Den Eynde Varaždin</t>
  </si>
  <si>
    <t>Franjo Krištofić</t>
  </si>
  <si>
    <t>Josip Pregiban</t>
  </si>
  <si>
    <t>Srečko Sieber</t>
  </si>
  <si>
    <t>Miljenko Brezovec</t>
  </si>
  <si>
    <t>Petar Pregiban</t>
  </si>
  <si>
    <t>Goran Čonkaš</t>
  </si>
  <si>
    <t>Miro Mesarić</t>
  </si>
  <si>
    <t>Sebastijan Uranić</t>
  </si>
  <si>
    <t>Damir Lazar</t>
  </si>
  <si>
    <t>Filip Halić</t>
  </si>
  <si>
    <t>Dorijan Gavez</t>
  </si>
  <si>
    <t>Josip Fink</t>
  </si>
  <si>
    <t>Branko Matijević</t>
  </si>
  <si>
    <t>Nikola Geček</t>
  </si>
  <si>
    <t>Goran Lipić</t>
  </si>
  <si>
    <t>Ljubomir Žuljić</t>
  </si>
  <si>
    <t>Damir Horvat</t>
  </si>
  <si>
    <t>Alen Lehkec</t>
  </si>
  <si>
    <t>Leon Međimurec</t>
  </si>
  <si>
    <t>Dragutin Vadlja</t>
  </si>
  <si>
    <t>Miroslav Kramar</t>
  </si>
  <si>
    <t>Pero Kerhač</t>
  </si>
  <si>
    <t>Darko Orehovec</t>
  </si>
  <si>
    <t>Željko Kutnjak</t>
  </si>
  <si>
    <t>Ivan Starčević</t>
  </si>
  <si>
    <t>Mladen Mesarek</t>
  </si>
  <si>
    <t>Leo Begović</t>
  </si>
  <si>
    <t>Goran Gašpir</t>
  </si>
  <si>
    <t>Luka Hrupek</t>
  </si>
  <si>
    <t>Danijel Balent</t>
  </si>
  <si>
    <t>Mario Sabolić</t>
  </si>
  <si>
    <t>Luka Pintarić</t>
  </si>
  <si>
    <t>Tihomir Hunjak</t>
  </si>
  <si>
    <t>Mladen Srnec</t>
  </si>
  <si>
    <t>Diver Ljubeščica</t>
  </si>
  <si>
    <t>Miroslav Galešić</t>
  </si>
  <si>
    <t>Stjepan Strbad</t>
  </si>
  <si>
    <t>Dino Jeftinov</t>
  </si>
  <si>
    <t>Mladen Gres</t>
  </si>
  <si>
    <t>Robert Ivanušec</t>
  </si>
  <si>
    <t>Vlado Stubičar</t>
  </si>
  <si>
    <t>Goran Bukal</t>
  </si>
  <si>
    <t>Ivica Vrabec</t>
  </si>
  <si>
    <t>Damir Ratković</t>
  </si>
  <si>
    <t>Tihomir Blatarić</t>
  </si>
  <si>
    <t>Kristijan Matas</t>
  </si>
  <si>
    <t>Martin Kračun</t>
  </si>
  <si>
    <t>Antonio Trubelja</t>
  </si>
  <si>
    <t>Željko Meseš</t>
  </si>
  <si>
    <t>Mario Češi</t>
  </si>
  <si>
    <t>Stjepan Mavrić</t>
  </si>
  <si>
    <t>Trvtko Krešić</t>
  </si>
  <si>
    <t>Tihomir Trubelja</t>
  </si>
  <si>
    <t>Matija Templar</t>
  </si>
  <si>
    <t>Miljenko Maltar</t>
  </si>
  <si>
    <t>Šodrana Pitomača 23.04.2022.</t>
  </si>
  <si>
    <t>Šodrana Pitomača 24.04.2022.</t>
  </si>
  <si>
    <t>Puklin Luka</t>
  </si>
  <si>
    <t>Strbad Karlo</t>
  </si>
  <si>
    <t>Vlašić Simona</t>
  </si>
  <si>
    <t>Klasnić Lucija</t>
  </si>
  <si>
    <t>Komar Kristijan</t>
  </si>
  <si>
    <t>Bjelovar Bjelovar</t>
  </si>
  <si>
    <t>Tomić Petra</t>
  </si>
  <si>
    <t>Šuker Luka</t>
  </si>
  <si>
    <t>Garešnica  07.05.2022.</t>
  </si>
  <si>
    <t>Garešnica  08.05.2022.</t>
  </si>
  <si>
    <t>Žabnik 11.06.2022.</t>
  </si>
  <si>
    <t>Žabnik 12.06.2022.</t>
  </si>
  <si>
    <t>Banova Jaruga 23.07.2022.</t>
  </si>
  <si>
    <t>Banova Jaruga 24.07.2022.</t>
  </si>
  <si>
    <t>Banova Jaruga 01.10.2022.</t>
  </si>
  <si>
    <t>Banova Jaruga 02.10.2022.</t>
  </si>
  <si>
    <t xml:space="preserve">      LIGA VETERANA 2022.</t>
  </si>
  <si>
    <t>Sv.Martin na Muri 07.05.2022.</t>
  </si>
  <si>
    <t>Sv.Martin na Muri 08.05.2022.</t>
  </si>
  <si>
    <t xml:space="preserve">Garešnica 21.05.2022. </t>
  </si>
  <si>
    <t xml:space="preserve">Garešnica 22.05.2022. </t>
  </si>
  <si>
    <t>Banova Jaruga 08.10.2022.</t>
  </si>
  <si>
    <t>Banova Jaruga 09.10.2022.</t>
  </si>
  <si>
    <t>Ivanec 02.07.2022.</t>
  </si>
  <si>
    <t>Ivanec 03.07.2022.</t>
  </si>
  <si>
    <t xml:space="preserve">                  LIGA MASTERA 2022.</t>
  </si>
  <si>
    <t>Selnica 08.10.2022.</t>
  </si>
  <si>
    <t>Selnica 09.10.2022.</t>
  </si>
  <si>
    <t>Terzić Igor</t>
  </si>
  <si>
    <t>Mutak Marijan</t>
  </si>
  <si>
    <t>Trčak Željko</t>
  </si>
  <si>
    <t>Szabo Damir</t>
  </si>
  <si>
    <t>Štajduhar Dražen</t>
  </si>
  <si>
    <t>Guliš Željko</t>
  </si>
  <si>
    <t>Dević Damir</t>
  </si>
  <si>
    <t>Matijević Branko</t>
  </si>
  <si>
    <t>Magdić Božidar</t>
  </si>
  <si>
    <t>Petreković Ivica</t>
  </si>
  <si>
    <t>Međimorec Ivan</t>
  </si>
  <si>
    <t>Deverika Draž</t>
  </si>
  <si>
    <t>Čakovec Interland</t>
  </si>
  <si>
    <t>Skresovi Garešnica 14.05.2022.</t>
  </si>
  <si>
    <t>Skresovi Garešnica 15.05.2022.</t>
  </si>
  <si>
    <t>Selnica 04.06.2022.</t>
  </si>
  <si>
    <t>Selnica         05.06.2022.</t>
  </si>
  <si>
    <t>Banova Jaruga 17.09.2022.</t>
  </si>
  <si>
    <t>Banova Jaruga 18.09.2022.</t>
  </si>
  <si>
    <t>Rakitje Juš 02.10.2022.</t>
  </si>
  <si>
    <t>Rakitje Juš            01.10.2022.</t>
  </si>
  <si>
    <t>POJEDINAČNI PLASMAN 2022.</t>
  </si>
  <si>
    <t>PRVENSTVO HRVATSKE 2022. - SENIORI</t>
  </si>
  <si>
    <t xml:space="preserve">ŠRD "Cetina 1" </t>
  </si>
  <si>
    <t>Jure Šuća</t>
  </si>
  <si>
    <t>ŠRD "Cetina 1"</t>
  </si>
  <si>
    <t xml:space="preserve">Josko Šuća </t>
  </si>
  <si>
    <t>ŠRD "Ogulin"</t>
  </si>
  <si>
    <t xml:space="preserve">Marinko Puškarić </t>
  </si>
  <si>
    <t>Šimun Vugdelija</t>
  </si>
  <si>
    <t xml:space="preserve">ŠRD "Ogulin" </t>
  </si>
  <si>
    <t xml:space="preserve">Marko Puškarić </t>
  </si>
  <si>
    <t>ŠRD "Cetina 2"</t>
  </si>
  <si>
    <t>Josip Jenjić</t>
  </si>
  <si>
    <t xml:space="preserve">ŠRD "Slunjčica" </t>
  </si>
  <si>
    <t>Andrej Mirčetić</t>
  </si>
  <si>
    <t>Daniel Anušić</t>
  </si>
  <si>
    <t xml:space="preserve">Ante Poljak </t>
  </si>
  <si>
    <t>Rino Žuro</t>
  </si>
  <si>
    <t>Oliver Komšo</t>
  </si>
  <si>
    <t>EKIPNO</t>
  </si>
  <si>
    <t>Plasman 6.Kolo</t>
  </si>
  <si>
    <t>Plasman 8.Kolo</t>
  </si>
  <si>
    <t>Šrd "Ogulin" Ogulin</t>
  </si>
  <si>
    <t>Šrd "Cetina 1" Sinj</t>
  </si>
  <si>
    <t>Šrd "Cetina 2" Sinj</t>
  </si>
  <si>
    <t>Šrd "Slunjčica" Slunj</t>
  </si>
  <si>
    <t>POJEDINAČNO</t>
  </si>
  <si>
    <t>PRVENSTVO HRVATSKE ZA 2022. GODINU</t>
  </si>
  <si>
    <t>HRVATSKE 2022. U CASTINGU</t>
  </si>
  <si>
    <t>Atila Nađ</t>
  </si>
  <si>
    <t>Kristijan Vašarević</t>
  </si>
  <si>
    <t>Kristijan Turk</t>
  </si>
  <si>
    <t>Kristijan Komar</t>
  </si>
  <si>
    <t>Josip Nagy</t>
  </si>
  <si>
    <t>Mario Matić</t>
  </si>
  <si>
    <t>Vladimir Šovagović</t>
  </si>
  <si>
    <t>Igor Terzić</t>
  </si>
  <si>
    <t>Dino Babok</t>
  </si>
  <si>
    <t>Dejan Lukavečki</t>
  </si>
  <si>
    <t>Ivan Špoljarić</t>
  </si>
  <si>
    <t>Vanja Čale</t>
  </si>
  <si>
    <t>Zlatko Stanimirović</t>
  </si>
  <si>
    <t>Tibor Živić</t>
  </si>
  <si>
    <t>Atila Živić</t>
  </si>
  <si>
    <t>Luka Crlenjak</t>
  </si>
  <si>
    <t>Zdravko Kovač</t>
  </si>
  <si>
    <t>Marko Jug</t>
  </si>
  <si>
    <t>Mladen Rakarić</t>
  </si>
  <si>
    <t>Alen Begović</t>
  </si>
  <si>
    <t>Butižnica Knin</t>
  </si>
  <si>
    <t>Čabranka Čabar</t>
  </si>
  <si>
    <t>Dobra 0gulin</t>
  </si>
  <si>
    <t>Heđa Benjamin</t>
  </si>
  <si>
    <t>Reberski Filip</t>
  </si>
  <si>
    <t>Špansko</t>
  </si>
  <si>
    <t xml:space="preserve">      RIBOLOV PASTRVSKOG GRGEČA - BASSA</t>
  </si>
  <si>
    <t>Vladimir Sever</t>
  </si>
  <si>
    <t>05.03.2022.</t>
  </si>
  <si>
    <t>06.03.2022.</t>
  </si>
  <si>
    <t>19.03.2022.</t>
  </si>
  <si>
    <t>20.03.2022.</t>
  </si>
  <si>
    <t>03.04.2022.</t>
  </si>
  <si>
    <t>ŠRK Klen – Sv. Marija</t>
  </si>
  <si>
    <t>ŠRD Slavonac - Lipik</t>
  </si>
  <si>
    <t>SRD TSH  Sensas Matchfishing Čakovec</t>
  </si>
  <si>
    <t>ŠRU Som - Kotoriba</t>
  </si>
  <si>
    <t>Grubić Nataša</t>
  </si>
  <si>
    <t>ŠRD Slavonac Lipik</t>
  </si>
  <si>
    <t>Lončar Vinko</t>
  </si>
  <si>
    <t>ŠRU Štuka Colmic Torčec</t>
  </si>
  <si>
    <t>Horvat Hana</t>
  </si>
  <si>
    <t>Vilk David</t>
  </si>
  <si>
    <t>ŠRU Klen Slatina</t>
  </si>
  <si>
    <t>ŠRU Črnec Gradec</t>
  </si>
  <si>
    <t>ŠRU Linjak V. Bukovec</t>
  </si>
  <si>
    <t>ŠRK Ribomanija Turopolje</t>
  </si>
  <si>
    <t>SRD Glavatica Pfeifer TTI Sensas</t>
  </si>
  <si>
    <t>ŠRD Mrena – N. Gradiška</t>
  </si>
  <si>
    <t>ŠRD Linjak V. Bukovec</t>
  </si>
  <si>
    <t>ŠRU Pakrac</t>
  </si>
  <si>
    <t>ŠRK Linjak V. Bukovec</t>
  </si>
  <si>
    <t>ŠRD Šaran Zaprešić PETAR ŠPORT</t>
  </si>
  <si>
    <t>ŠRK Klen Sv. Marija</t>
  </si>
  <si>
    <t>ŠRU Mrena Xtra Baits – N. Gradiška</t>
  </si>
  <si>
    <t>ŠRU Štuka Torčec Colmic</t>
  </si>
  <si>
    <t>ŠRK Klen - Oroslavje</t>
  </si>
  <si>
    <t>ŠRD Bjelovar</t>
  </si>
  <si>
    <t>ŠRK Zagreb</t>
  </si>
  <si>
    <t>KŠR Korana Karlovac</t>
  </si>
  <si>
    <t>ŠRD Glavatica Prelog</t>
  </si>
  <si>
    <t>ŠRK Drava D. Mihaljevec</t>
  </si>
  <si>
    <t>ŠRU Hvidra Sisak</t>
  </si>
  <si>
    <t>Bašić Petar</t>
  </si>
  <si>
    <t>ŠRD Ivanec Ivanec</t>
  </si>
  <si>
    <t>Hartek Vladimir</t>
  </si>
  <si>
    <t>ŠRD Sveti Petar Zagreb</t>
  </si>
  <si>
    <t>Petek Ivan</t>
  </si>
  <si>
    <t>Dolenec Željko</t>
  </si>
  <si>
    <t>Minanov Mišo</t>
  </si>
  <si>
    <t>ŠRD TSH Čakovec</t>
  </si>
  <si>
    <t>Meseš Stjepan</t>
  </si>
  <si>
    <t>ŠRD Bačica Elda Cernik</t>
  </si>
  <si>
    <t>Breški Mladen</t>
  </si>
  <si>
    <t>Kutlić Marko</t>
  </si>
  <si>
    <t>Krešić Tvrtko</t>
  </si>
  <si>
    <t>Ivčević Zdravko</t>
  </si>
  <si>
    <t>ŠRD Šaran Zaprešić</t>
  </si>
  <si>
    <t>Lisjak Marijan</t>
  </si>
  <si>
    <t>Radovanović Branko</t>
  </si>
  <si>
    <t>Škorić Damir</t>
  </si>
  <si>
    <t>ŠRK Varaždin Inteland Varaždin</t>
  </si>
  <si>
    <t>Glavaš Siniša</t>
  </si>
  <si>
    <t>Vrabec Ivica</t>
  </si>
  <si>
    <t>ŠRD Mura Mursko Središće</t>
  </si>
  <si>
    <t>Horvat Damir</t>
  </si>
  <si>
    <t>ŠRD Rak Rakitje</t>
  </si>
  <si>
    <t>Horvat Srećko</t>
  </si>
  <si>
    <t>Karlović Branko</t>
  </si>
  <si>
    <t>Pokrivač Rajmond</t>
  </si>
  <si>
    <t>ŠRD Klen Nova Gradiška</t>
  </si>
  <si>
    <t>Prpoš Branko</t>
  </si>
  <si>
    <t>Filipašić Drago</t>
  </si>
  <si>
    <t>Dugorepec Renato</t>
  </si>
  <si>
    <t>Jurić Marijan</t>
  </si>
  <si>
    <t>ŠRK Bjelka GME Garbolino Sunja</t>
  </si>
  <si>
    <t>Šimunek Franjo</t>
  </si>
  <si>
    <t>ŠRD Bačica Cernik</t>
  </si>
  <si>
    <t>Haršić Pero</t>
  </si>
  <si>
    <t xml:space="preserve">Rošić Mensur </t>
  </si>
  <si>
    <t>Hasan-Bonino Ivica</t>
  </si>
  <si>
    <t>ŠRK Varaždin Interland</t>
  </si>
  <si>
    <t xml:space="preserve">Pintarić Stjepan </t>
  </si>
  <si>
    <t>ŠRD Amur Ladimirevci</t>
  </si>
  <si>
    <t>Poparić Zlatko</t>
  </si>
  <si>
    <t>ŠRK TPK zagreb</t>
  </si>
  <si>
    <t xml:space="preserve">Geček Nikola </t>
  </si>
  <si>
    <t>ŠRD Veličanka Velika</t>
  </si>
  <si>
    <t>Ivanec     28.05.2022.</t>
  </si>
  <si>
    <t>BIRU Šaran</t>
  </si>
  <si>
    <t>Slavonac Lipik</t>
  </si>
  <si>
    <t>Šaran Našice 1</t>
  </si>
  <si>
    <t>UŠRIDRRH Korda Hrvatska</t>
  </si>
  <si>
    <t>Karas Novska HMB</t>
  </si>
  <si>
    <t>Piškor 2 BA Interland</t>
  </si>
  <si>
    <t>Šaran Našice 2</t>
  </si>
  <si>
    <t>Zaprešić FOX CRO</t>
  </si>
  <si>
    <t>Šaran Našice 3</t>
  </si>
  <si>
    <t>Rak Rakitje Prowess</t>
  </si>
  <si>
    <t>Piškor 1</t>
  </si>
  <si>
    <t>Amur  Petrokemija  Kutina</t>
  </si>
  <si>
    <t>Slavija Severin C&amp;R</t>
  </si>
  <si>
    <t>UZPŠR Ulovi i Pusti</t>
  </si>
  <si>
    <t>Amur  Vrbovec</t>
  </si>
  <si>
    <t>ŠRD Bjelovar Bjelovar</t>
  </si>
  <si>
    <t>27.03.2022.</t>
  </si>
  <si>
    <t>Lov pastrve prirodnim mamcima 2022</t>
  </si>
  <si>
    <t>Marko Sraga</t>
  </si>
  <si>
    <t>Marin Sraga</t>
  </si>
  <si>
    <t>Marijan Sraga</t>
  </si>
  <si>
    <t>Igor Habek</t>
  </si>
  <si>
    <t>Dejan Janković</t>
  </si>
  <si>
    <t>Dario Janus</t>
  </si>
  <si>
    <t>Dražen Čokrlić</t>
  </si>
  <si>
    <t>Šandor Anđal</t>
  </si>
  <si>
    <t>Akoš Pinkert</t>
  </si>
  <si>
    <t>Mario Radiković</t>
  </si>
  <si>
    <t>Peter Selinger</t>
  </si>
  <si>
    <t>Hrvoje Toplek</t>
  </si>
  <si>
    <t>Davor Kolmanić</t>
  </si>
  <si>
    <t>Antonio Horvatić</t>
  </si>
  <si>
    <t>Mato Orešković</t>
  </si>
  <si>
    <t>Vladimir Vražić</t>
  </si>
  <si>
    <t>Petar Novosel</t>
  </si>
  <si>
    <t>Robert Novosel</t>
  </si>
  <si>
    <t>Kristijan Fresl</t>
  </si>
  <si>
    <t>Vedran Jakupak</t>
  </si>
  <si>
    <t>Goran Cvetanović</t>
  </si>
  <si>
    <t>Krešimir Latin</t>
  </si>
  <si>
    <t>Ivan Risek</t>
  </si>
  <si>
    <t>Luka Pavlaković</t>
  </si>
  <si>
    <t>Mario Pokupec</t>
  </si>
  <si>
    <t>Dalibor Markotić</t>
  </si>
  <si>
    <t>Marijan Bakula</t>
  </si>
  <si>
    <t>Igor Bošnjak</t>
  </si>
  <si>
    <t>Nenad Lovrinčević</t>
  </si>
  <si>
    <t>Željko Kljaić</t>
  </si>
  <si>
    <t>Danijel Picer</t>
  </si>
  <si>
    <t>Vanja Radmanić</t>
  </si>
  <si>
    <t>Antun Malbašić</t>
  </si>
  <si>
    <t>Marijan Vujčić</t>
  </si>
  <si>
    <t>TVIN Virovitica</t>
  </si>
  <si>
    <t>Saša Vrabec</t>
  </si>
  <si>
    <t>Ivan Prepelec</t>
  </si>
  <si>
    <t>Stjepan Laslo</t>
  </si>
  <si>
    <t>Karlo Strbad</t>
  </si>
  <si>
    <t>Dragutin Tot</t>
  </si>
  <si>
    <t>Amur Interland Darda</t>
  </si>
  <si>
    <t>Darko Kobijak</t>
  </si>
  <si>
    <t>Siniša Vereš</t>
  </si>
  <si>
    <t>Muris Đug</t>
  </si>
  <si>
    <t>Ivica Bičanić</t>
  </si>
  <si>
    <t>Krešimir Dasović</t>
  </si>
  <si>
    <t>Mile Valentić</t>
  </si>
  <si>
    <t>Antun Šimon</t>
  </si>
  <si>
    <t>Leon Funes</t>
  </si>
  <si>
    <t>Mario Tančak</t>
  </si>
  <si>
    <t>Damir Dević</t>
  </si>
  <si>
    <t>Stjepan Meseš</t>
  </si>
  <si>
    <t>Franjo Balentović</t>
  </si>
  <si>
    <t>Stanko Butorac</t>
  </si>
  <si>
    <t>Antun Butorac</t>
  </si>
  <si>
    <t>Nikola Antolović</t>
  </si>
  <si>
    <t>Dominik Žužić</t>
  </si>
  <si>
    <t>Zoran Pepić</t>
  </si>
  <si>
    <t>Matija Vidaković</t>
  </si>
  <si>
    <t>Dejan Bojčić</t>
  </si>
  <si>
    <t>Marin Radman</t>
  </si>
  <si>
    <t>Karlo Živković</t>
  </si>
  <si>
    <t>Miroslav Molnar</t>
  </si>
  <si>
    <t>Tihomir Ronta</t>
  </si>
  <si>
    <t>Igor Kovačević</t>
  </si>
  <si>
    <t>Tomislav Šorman</t>
  </si>
  <si>
    <t>Tihomir Ištvanović</t>
  </si>
  <si>
    <t>Adrijano Idek</t>
  </si>
  <si>
    <t>Željko Vilk</t>
  </si>
  <si>
    <t>Jovica Beneš</t>
  </si>
  <si>
    <t>Marko Cenić</t>
  </si>
  <si>
    <t>Robert Keller</t>
  </si>
  <si>
    <t>Tomislav Božić</t>
  </si>
  <si>
    <t>Sanja Oreški</t>
  </si>
  <si>
    <t>Vesna Radanović</t>
  </si>
  <si>
    <t>Tatjana Štajduhar</t>
  </si>
  <si>
    <t>Martina Mišar</t>
  </si>
  <si>
    <t>Ivanka Škoda</t>
  </si>
  <si>
    <t>Marija Remenarić</t>
  </si>
  <si>
    <t>Katarina Rojko</t>
  </si>
  <si>
    <t>Petra Tomić</t>
  </si>
  <si>
    <t>Antonija Stančin</t>
  </si>
  <si>
    <t>Ivona Majsec</t>
  </si>
  <si>
    <t>Lea Kramar</t>
  </si>
  <si>
    <t>Sanja Macanić</t>
  </si>
  <si>
    <t>Sara Strbad</t>
  </si>
  <si>
    <t>Marijana Mutak</t>
  </si>
  <si>
    <t>Natalija Žganec</t>
  </si>
  <si>
    <t>Matea Sabolić</t>
  </si>
  <si>
    <t>Danijela Krčmar</t>
  </si>
  <si>
    <t>Slavica Futivić</t>
  </si>
  <si>
    <t>Stela Horvat</t>
  </si>
  <si>
    <t>Marko Topalov</t>
  </si>
  <si>
    <t>Stjepan Kolart</t>
  </si>
  <si>
    <t>Antun Šestanj</t>
  </si>
  <si>
    <t>Zoran Pejašinović</t>
  </si>
  <si>
    <t>Peščenica Carp akademy shop</t>
  </si>
  <si>
    <t>Željko Šegović</t>
  </si>
  <si>
    <t>Goran Maranić</t>
  </si>
  <si>
    <t>Stjepan Štadler</t>
  </si>
  <si>
    <t>Mirjana Jakunić</t>
  </si>
  <si>
    <t>Ante Bazo - rezerva</t>
  </si>
  <si>
    <t>Željko Jareb - rezerva</t>
  </si>
  <si>
    <t xml:space="preserve">    Reprezentacija je zauzela 8. mjesto (od 14). U pojedinačnoj konkurenciji natjecatelji</t>
  </si>
  <si>
    <t xml:space="preserve">    su izborili sljedeće plasmane: 17. Mario Matijašić, 23. Boris Šiljeg, 45. Jasmin Subašić</t>
  </si>
  <si>
    <t xml:space="preserve">    54. Nikola Špoljar, 58. Željko Kuk,</t>
  </si>
  <si>
    <t xml:space="preserve">    Kapetan 1. - Hrvoje Kuzmić, Kapetan 2. - Mirko Hanžeković</t>
  </si>
  <si>
    <t>a) Svjetsko prvenstvo u lovu ribe hranilicom na dnu- Feeder za klubove Canal Bianco (Italija) od 03.10. - 10.10.2022.</t>
  </si>
  <si>
    <t xml:space="preserve">    Ekipa SRD Smuđ iz Draškovca zauzela je 32. mjesto</t>
  </si>
  <si>
    <t>b) Svjetsko prvenstvo u lovu grabežljivca umjetnim mamcem s obale Campobasso (Italija) od 27.04. - 01.05.2022.</t>
  </si>
  <si>
    <t xml:space="preserve">    Reprezentacija je zauzela 1. mjesto (od 11). U pojedinačnoj konkurenciji natjecatelji</t>
  </si>
  <si>
    <t xml:space="preserve">    su izborili sljedeće plasmane: 1. Zlatko Poparić, 2. Mensur Rošić</t>
  </si>
  <si>
    <t xml:space="preserve">    9. Ivica Bonino Hasan,  42. Nikola Geček, 43. Željko Kljajić</t>
  </si>
  <si>
    <t xml:space="preserve">    Kapetan 1. - Željko Geček, kapetan 2. – Dražen Filipović</t>
  </si>
  <si>
    <t xml:space="preserve">    Reprezentacija je zauzela 21. mjesto (od 21). U pojedinačnoj konkurenciji natjecatelji</t>
  </si>
  <si>
    <t xml:space="preserve">    su izborili sljedeće plasmane: 38. Pero haršić, 48. Rajmond Pokrivač</t>
  </si>
  <si>
    <t xml:space="preserve">    72. Branko Matijević, 94. Ivan Međimorec, 95. Damir Škorić</t>
  </si>
  <si>
    <t xml:space="preserve">    Kapetan 1. – Božidar Magdić, Team menager – Zoran Pfeifer </t>
  </si>
  <si>
    <t xml:space="preserve">    su izborili sljedeće plasmane: 14. Mišo Minanov, 35. Ivan Petek</t>
  </si>
  <si>
    <t xml:space="preserve">    43. Marko Kutlić, 50. Tihomir Hunjak, 60. Mladen Breški</t>
  </si>
  <si>
    <t xml:space="preserve">    Kapetan 1.- Vladimir Hartek , Team menager – Zoran Pfeifer </t>
  </si>
  <si>
    <t>Daniel Perković</t>
  </si>
  <si>
    <t>Branko Karlović</t>
  </si>
  <si>
    <t>Alen Grabušić</t>
  </si>
  <si>
    <t>Alan Mojiško</t>
  </si>
  <si>
    <t>Nevenko Munjić</t>
  </si>
  <si>
    <t>Anđelko Pregiban</t>
  </si>
  <si>
    <t>Anđelko Suša</t>
  </si>
  <si>
    <t>Matej Šalković</t>
  </si>
  <si>
    <t>Željko Puljar</t>
  </si>
  <si>
    <t>Boris Vuksan</t>
  </si>
  <si>
    <t>Darko Sedlar</t>
  </si>
  <si>
    <t>Matej Imprić</t>
  </si>
  <si>
    <t>Martin Vrčković</t>
  </si>
  <si>
    <t>Dejan Sofić</t>
  </si>
  <si>
    <t>Bernard Horvatić</t>
  </si>
  <si>
    <t>Tihomir Vukić</t>
  </si>
  <si>
    <t>Mladen Blažeković</t>
  </si>
  <si>
    <t>Željko Bročilović</t>
  </si>
  <si>
    <t>Božidar Magdić</t>
  </si>
  <si>
    <t>Vladimir Hartek</t>
  </si>
  <si>
    <t>Saša Majić</t>
  </si>
  <si>
    <t>Žarko Tadić</t>
  </si>
  <si>
    <t>Mihael Truščec</t>
  </si>
  <si>
    <t>Franjo Šimunek</t>
  </si>
  <si>
    <t>Bariša Gogić</t>
  </si>
  <si>
    <t>Jadranko Ceković</t>
  </si>
  <si>
    <t>Ivica Čumpek</t>
  </si>
  <si>
    <t>Nikola Španić</t>
  </si>
  <si>
    <t>Tomica Šipek</t>
  </si>
  <si>
    <t>Karlo Trčak</t>
  </si>
  <si>
    <t>Mirko Gostović</t>
  </si>
  <si>
    <t>Mario Celižić</t>
  </si>
  <si>
    <t>Mario Pučko</t>
  </si>
  <si>
    <t>Božidar Sambol</t>
  </si>
  <si>
    <t>Mateo Cvitković</t>
  </si>
  <si>
    <t>Damir Ruklić</t>
  </si>
  <si>
    <t>Marko Vinković</t>
  </si>
  <si>
    <t>Zdenko Fabric</t>
  </si>
  <si>
    <t>Mario Noršić</t>
  </si>
  <si>
    <t>Krešimir Vedriš</t>
  </si>
  <si>
    <t>Peščenica Zagreb</t>
  </si>
  <si>
    <t>Zoran Štefanić</t>
  </si>
  <si>
    <t>Erden Lišić</t>
  </si>
  <si>
    <t>Antal Kovacs</t>
  </si>
  <si>
    <t>Klemen Blažević</t>
  </si>
  <si>
    <t>Mario Muhar</t>
  </si>
  <si>
    <t>Ivan Cindrić</t>
  </si>
  <si>
    <t>Zlatko Polić</t>
  </si>
  <si>
    <t>Vesna Derniković</t>
  </si>
  <si>
    <t>Antun Derniković</t>
  </si>
  <si>
    <t>Stjepan Pintarić</t>
  </si>
  <si>
    <t>Dejan Opačić</t>
  </si>
  <si>
    <t>Vanja Ugrinović</t>
  </si>
  <si>
    <t>Davor Radović</t>
  </si>
  <si>
    <t>Damir Basar</t>
  </si>
  <si>
    <t>Vjekoslav Putak Ivić</t>
  </si>
  <si>
    <t>Ivan Petek</t>
  </si>
  <si>
    <t>Ljubomir Šnidaršić</t>
  </si>
  <si>
    <t>Renato Dugorepec</t>
  </si>
  <si>
    <t>Drago Petrović</t>
  </si>
  <si>
    <t>Anton Muhar</t>
  </si>
  <si>
    <t>NAŠICE 10., 11. i 12.06. 2022. godine</t>
  </si>
  <si>
    <t>ĐAKOVO 13., 14. i 15. 05.2022. godine</t>
  </si>
  <si>
    <t>TEMPO 01., 02. i 03.07. 2022. godine</t>
  </si>
  <si>
    <t>ONTARIO 27., 28. i 29.05. 2022. godine</t>
  </si>
  <si>
    <t>Novica Hostić</t>
  </si>
  <si>
    <t>Goran Funes</t>
  </si>
  <si>
    <t>Dragan Gužvić</t>
  </si>
  <si>
    <t>Zlatko Kobašević</t>
  </si>
  <si>
    <t>Dražen Osrečki</t>
  </si>
  <si>
    <t>Danijel Butorac</t>
  </si>
  <si>
    <t>Ivan Cenić</t>
  </si>
  <si>
    <t>Marijan Ivezić</t>
  </si>
  <si>
    <t>Zvonko Antolić</t>
  </si>
  <si>
    <t>Željko Trčak</t>
  </si>
  <si>
    <t>Krešimir Bogati</t>
  </si>
  <si>
    <t>Renata Ivezić</t>
  </si>
  <si>
    <t>Zdravko Jurinec</t>
  </si>
  <si>
    <t>Dražen Cik</t>
  </si>
  <si>
    <t>Branko Bokulić</t>
  </si>
  <si>
    <t>Kristijan Lušetić</t>
  </si>
  <si>
    <t>Miljenko Perko</t>
  </si>
  <si>
    <t>Ivica Petreković</t>
  </si>
  <si>
    <t>Željko Slavićek</t>
  </si>
  <si>
    <t>Nikola Banić</t>
  </si>
  <si>
    <t>Nenad Nađ</t>
  </si>
  <si>
    <t>Ivan Blažon</t>
  </si>
  <si>
    <t>Vladimir Vukić</t>
  </si>
  <si>
    <t>Boris Pospiš</t>
  </si>
  <si>
    <t>Stjepan Kutica</t>
  </si>
  <si>
    <t>Branimir Dolenec</t>
  </si>
  <si>
    <t>Poljanski Lug        27.08.2022.</t>
  </si>
  <si>
    <t>Poljanski Lug        28.08.2022.</t>
  </si>
  <si>
    <t>Tomislav Vlašić</t>
  </si>
  <si>
    <t>Davor Opačić</t>
  </si>
  <si>
    <t>Davorin Španić</t>
  </si>
  <si>
    <t>ŠTUKA Poljanski Lug</t>
  </si>
  <si>
    <t>Sara Pokrivač</t>
  </si>
  <si>
    <t>HRVATSKE 2021 U CASTINGU</t>
  </si>
  <si>
    <t>22 U CASTINGU</t>
  </si>
  <si>
    <t>petoboj juniori - pojedinačno</t>
  </si>
  <si>
    <t>Ogulin</t>
  </si>
  <si>
    <t>D. Miholjac</t>
  </si>
  <si>
    <t xml:space="preserve">   Čabar</t>
  </si>
  <si>
    <t>KUP D. Miholjac</t>
  </si>
  <si>
    <t xml:space="preserve">JUNIORI </t>
  </si>
  <si>
    <t>25.06.2022</t>
  </si>
  <si>
    <t>14.08.2022.</t>
  </si>
  <si>
    <t>28.08.2022.</t>
  </si>
  <si>
    <t>25.09.2022.</t>
  </si>
  <si>
    <t>Liga</t>
  </si>
  <si>
    <t>Bodova</t>
  </si>
  <si>
    <t>Plas</t>
  </si>
  <si>
    <t>Plas.</t>
  </si>
  <si>
    <t xml:space="preserve">Bodova </t>
  </si>
  <si>
    <t>BODOVA</t>
  </si>
  <si>
    <t>ŠRD Ogulin Ogulin</t>
  </si>
  <si>
    <t>Ivan Kinjerovac</t>
  </si>
  <si>
    <t>Udica D.Miholjac</t>
  </si>
  <si>
    <t>petoboj juniorke - pojedinačno</t>
  </si>
  <si>
    <t>JUNIORKE</t>
  </si>
  <si>
    <t xml:space="preserve">  EKIPA</t>
  </si>
  <si>
    <t>Ena Guba</t>
  </si>
  <si>
    <t>Mia Sudarić</t>
  </si>
  <si>
    <t>Nina Sudarić</t>
  </si>
  <si>
    <t>petoboj seniori - pojedinačno</t>
  </si>
  <si>
    <t>SENIORI</t>
  </si>
  <si>
    <t>Goran Ožbolt</t>
  </si>
  <si>
    <t>Čabranka - Čabar</t>
  </si>
  <si>
    <t>Marko Popović</t>
  </si>
  <si>
    <t>Marino Turk</t>
  </si>
  <si>
    <t>Sandi Zbašnik</t>
  </si>
  <si>
    <t>Srećko Lutz</t>
  </si>
  <si>
    <t>Ogulin - Ogulin</t>
  </si>
  <si>
    <t>Grgur Lutz</t>
  </si>
  <si>
    <t>Josip Zubčić</t>
  </si>
  <si>
    <t>petoboj seniorke - pojedinačno</t>
  </si>
  <si>
    <t>SENIORKE</t>
  </si>
  <si>
    <t>Udica D. Miholjac</t>
  </si>
  <si>
    <t>PRVENSTVO HRVATSKE 2019.U CASTINGU</t>
  </si>
  <si>
    <t>troboj kadetkinje - pojedinačno</t>
  </si>
  <si>
    <t>KADETKINJE</t>
  </si>
  <si>
    <t>Ena Sudarić</t>
  </si>
  <si>
    <t>troboj kadeti - pojedinačno</t>
  </si>
  <si>
    <t>KADETI</t>
  </si>
  <si>
    <t>Patrik Drašković</t>
  </si>
  <si>
    <t>Josip Lipoščak</t>
  </si>
  <si>
    <t>Luka Florijanić</t>
  </si>
  <si>
    <t>Davor Florijanić</t>
  </si>
  <si>
    <t>Armando Adam  Brmbota</t>
  </si>
  <si>
    <t>Dušan Petrina</t>
  </si>
  <si>
    <t>Matija Robić</t>
  </si>
  <si>
    <t>Neven Ferenčina</t>
  </si>
  <si>
    <t>Som Kotoriba</t>
  </si>
  <si>
    <t>Sava Županja</t>
  </si>
  <si>
    <t xml:space="preserve">  Rak Rakitje</t>
  </si>
  <si>
    <t>Ivan Pavić</t>
  </si>
  <si>
    <t>Vlado Petrinčić</t>
  </si>
  <si>
    <t>Vinko Vusić</t>
  </si>
  <si>
    <t>Iz  II  lige ispada: Šaran Bicko Selo</t>
  </si>
  <si>
    <t>I  ligu seniora ulazi: Amur Interland Darda</t>
  </si>
  <si>
    <t>Zlatko Papišta</t>
  </si>
  <si>
    <t>Dubravko Špoljarić</t>
  </si>
  <si>
    <t>U  II ligu ulazi: ORŠK Osijek</t>
  </si>
  <si>
    <t>Darijan Patačko</t>
  </si>
  <si>
    <t>Zdravko Slaviček</t>
  </si>
  <si>
    <t>Miroslav Novak</t>
  </si>
  <si>
    <t>Filip Sklepić</t>
  </si>
  <si>
    <t>Orač Anđelo</t>
  </si>
  <si>
    <t>Banova Jaruga            05.11.2022.</t>
  </si>
  <si>
    <t>Banova Jaruga            06.11.2022.</t>
  </si>
  <si>
    <t>Banova Jaruga           06.11.2022.</t>
  </si>
  <si>
    <t>HRVATSKA LIGA - RIBOLOV GRABEŽLJIVACA IZ ČAMCA (HSLČ)</t>
  </si>
  <si>
    <t>2022.g.</t>
  </si>
  <si>
    <t>1. kolo HE Donja Dubrava</t>
  </si>
  <si>
    <t>2. kolo Crkveni Bok</t>
  </si>
  <si>
    <t>br.</t>
  </si>
  <si>
    <t>Naziv Ekipe</t>
  </si>
  <si>
    <t>br. Čamca</t>
  </si>
  <si>
    <t>najveća riba</t>
  </si>
  <si>
    <t>uk. broj riba</t>
  </si>
  <si>
    <t>uk. bodova</t>
  </si>
  <si>
    <t>plasm. bodovi</t>
  </si>
  <si>
    <t>kazna</t>
  </si>
  <si>
    <t>uk. Broj riba</t>
  </si>
  <si>
    <t>uk. Bodova</t>
  </si>
  <si>
    <t>Ukupni zboj PLASMANA</t>
  </si>
  <si>
    <t>FINALNI PLASMAN</t>
  </si>
  <si>
    <t>plasman</t>
  </si>
  <si>
    <t>Sloga  Orešje – Savage Gear</t>
  </si>
  <si>
    <t xml:space="preserve">Josip Pecigoš      Marijan Krmpotić    Filip Pecigoš  </t>
  </si>
  <si>
    <t>Šaran Zaprešić</t>
  </si>
  <si>
    <t>Branimir Bikić     Goran Abramović      Zlatko Petrek</t>
  </si>
  <si>
    <t xml:space="preserve">Jezera Bedekovčina </t>
  </si>
  <si>
    <t>Predrag Maslić   Marijan Bojčuk         Ivan Maslić</t>
  </si>
  <si>
    <t>Vedran Pavlov    Dalibor Vranić         Ivan Pleš</t>
  </si>
  <si>
    <t>Anđelko Jazvić   Tomislav Šimunović   Ivica Koprivnjak</t>
  </si>
  <si>
    <t>Križevci</t>
  </si>
  <si>
    <t>Stjepan Vučković      Mladen Martinić</t>
  </si>
  <si>
    <t>Krešimir Šmit            Ivan Čenan            Ivan Galić</t>
  </si>
  <si>
    <t>18.06.2022.</t>
  </si>
  <si>
    <t>19.06.2022.</t>
  </si>
  <si>
    <t>10.09.2022. Crkveni Bok</t>
  </si>
  <si>
    <t>11.09.2022. Crkveni Bok</t>
  </si>
  <si>
    <t>24.09.2022. Topoljski dunavac</t>
  </si>
  <si>
    <t>25.09.2022. Topoljski dunavac</t>
  </si>
  <si>
    <t>Trakoščan Bednja</t>
  </si>
  <si>
    <t>Goran Ovčar          Robert Baričević       Velimir Sekol</t>
  </si>
  <si>
    <t>Boris Leskovar         Robert Berger        Branko Lončarević</t>
  </si>
  <si>
    <t>Sven Jurkić          Boris Jurkić        Ognjen Cahun</t>
  </si>
  <si>
    <t>Danijel Vignjević        Ivo Grgurić         Zlatko Ranogajec            Siniša Pavlinić</t>
  </si>
  <si>
    <t>Petnja Sibinj</t>
  </si>
  <si>
    <t xml:space="preserve">HES Sisak </t>
  </si>
  <si>
    <t>Piškor Novi Zagreb - Topfishing</t>
  </si>
  <si>
    <t>c) Svjetsko prvenstvo u lovu pastve živim mamcima na brzim vodama Pont de Cheruy (Francuska) od 23.-29.05.2022.</t>
  </si>
  <si>
    <t xml:space="preserve">    Reprezentacija je zauzela 4. mjesto (od 4). U pojedinačnoj konkurenciji natjecatelji</t>
  </si>
  <si>
    <t xml:space="preserve">    su izborili slijedeće plasmane: 37. Boris Grubić, 42. Željko Kljajić, 43. Anđelo Orač, </t>
  </si>
  <si>
    <t xml:space="preserve">    52. Siniša Slavinić, 53. Marko Minanov</t>
  </si>
  <si>
    <t xml:space="preserve">    Kapetan 1. - Zlatko Poparić, Kapetan 2. - Saša Borošić</t>
  </si>
  <si>
    <t xml:space="preserve">d) Svjetsko prvenstvo za veterane - Szeged (Mađarska) od 06.-12.06.2022. godine </t>
  </si>
  <si>
    <t xml:space="preserve">e) Svjetsko prvenstvo za masterse - Szeged (Mađarska) od 06.-12.06.2022. godine </t>
  </si>
  <si>
    <t xml:space="preserve">f) Svjetsko prvenstvo za osobe s invaliditetom - Szeged (Mađarska) od 06.-12.06.2022. godine </t>
  </si>
  <si>
    <t>f) Svjetsko prvenstvo u lovu ribe udicom na plovak za klubove Ronquieres (Belgija) od 18.-24.07.2022.</t>
  </si>
  <si>
    <t xml:space="preserve">    Ekipa ŠRD Ilova iz Garešnice zauzela je 31. mjesto (od 33 ekipe) </t>
  </si>
  <si>
    <t xml:space="preserve">    Ekipa SRD TSH Sensas Matchfishing iz Čakovca zauzela je 16. mjesto (od 33 ekipe) </t>
  </si>
  <si>
    <t xml:space="preserve">    Ekipa SRD TSH Sensas Matchfishing iz Čakovca zauzela je 37. mjesto (od 43 ekipe) </t>
  </si>
  <si>
    <t xml:space="preserve">    Kapetan 1. -  Ivica Jakupak, Kapetan 2. - Željko Sabolić</t>
  </si>
  <si>
    <t xml:space="preserve">    Kapetan 1. - Miroslav Molnar, Kapetan 2. - Željko Vrankić</t>
  </si>
  <si>
    <t xml:space="preserve">    Kapetan 1. - Dražen Štajduhar, Kapetan 2. - Dejan Majsec</t>
  </si>
  <si>
    <t xml:space="preserve">    Reprezentacija je zauzela 9. mjesto (od 9). U pojedinačnoj konkurenciji natjecatelji</t>
  </si>
  <si>
    <t xml:space="preserve">    su izborili sljedeće plasmane: 19. Patrik Kovač, 22. Dino Slaviček, 25. Tomislav Tančak</t>
  </si>
  <si>
    <t xml:space="preserve">    42. Ivana Požderec, 43. Franko Žili</t>
  </si>
  <si>
    <t xml:space="preserve">    Kapetan 1. -  Zlatko Paučnik, Kapetan 2. - Mario Tančak</t>
  </si>
  <si>
    <t>g) Svjetsko prvenstvo u lovu ribe udicom na plovak U15 - Radeče  (Slovenija) od 01.08. - 07.08.2022.</t>
  </si>
  <si>
    <t>h) Svjetsko prvenstvo u lovu ribe udicom na plovak U20 - Radeče  (Slovenija) od 01.08. - 07.08.2022.</t>
  </si>
  <si>
    <t>i)  Svjetsko prvenstvo u lovu ribe udicom na plovak U25 - Radeče  (Slovenija) od 01.08. - 07.08.2022.</t>
  </si>
  <si>
    <t xml:space="preserve">    Reprezentacija je zauzela 9. mjesto (od 14). U pojedinačnoj konkurenciji natjecatelji</t>
  </si>
  <si>
    <t xml:space="preserve">    su izborili sljedeće plasmane: 22. Marko Horvat, 31. Jan Varga, 43. Luka Požderec, </t>
  </si>
  <si>
    <t xml:space="preserve">    49. Adriana Komorski., 60. Fabricio Ištvanek</t>
  </si>
  <si>
    <t xml:space="preserve">    Reprezentacija je zauzela 9. mjesto (od 13). U pojedinačnoj konkurenciji natjecatelji</t>
  </si>
  <si>
    <t xml:space="preserve">    su izborili sljedeće plasmane: 19. Mario Pejaković, 34. Matko Dražić, 42. Leon Međimurec, </t>
  </si>
  <si>
    <t xml:space="preserve">    46. Sara Strbad, 59. Luka Kristić</t>
  </si>
  <si>
    <t>j) Svjetsko prvenstvo u lovu ribe udicom na plovak seniorke -  Gravelines (Francuska) od 15.08. - 21.08.2022.</t>
  </si>
  <si>
    <t xml:space="preserve">    Reprezentacija je zauzela 11. mjesto (od 12). U pojedinačnoj konkurenciji natjecateljke</t>
  </si>
  <si>
    <t xml:space="preserve">    su izborile sljedeće plasmane: 29. Sara Strbad, 38. Ivona Masec, 47. Sanja Oreški, </t>
  </si>
  <si>
    <t xml:space="preserve">    49. Natalija Maglov, 63. Tatjana Štajduhar, 66. Lea Kramar</t>
  </si>
  <si>
    <t xml:space="preserve">    Reprezentacija je zauzela 8. mjesto (od 33). U pojedinačnoj konkurenciji natjecatelji</t>
  </si>
  <si>
    <t xml:space="preserve">    su izborili sljedeće plasmane: 1. Mihael Pongrac, 14. Alan Perko, 54. Domagoj Ceković</t>
  </si>
  <si>
    <t xml:space="preserve">    Kapetan 1. - Damir Škorić, Kapetan 2. - Martin Vrčković</t>
  </si>
  <si>
    <t xml:space="preserve">    71. Mario Pejaković, 91. Željko Raženj</t>
  </si>
  <si>
    <t xml:space="preserve">k) Svjetsko prvenstvo u lovu ribe udicom na plovak seniori - Bilje - Topolje (Hrvatska) od 04.- 11.09.2022.  </t>
  </si>
  <si>
    <t>l) Svjetsko prvenstvo u lovu šarana Kapošvar (Mađarska) od 20.-24.09.2022.</t>
  </si>
  <si>
    <t xml:space="preserve">   Reprezentacija je zauzela 13. mjesto (od 28). U pojedinačnoj konkurenciji parovi </t>
  </si>
  <si>
    <t xml:space="preserve">   su izborilii slijedeće plasmane: 1. Dalibor Banaj i Hrvoje Jakopčević, 49. Marko Pjevač i Luka Brkanić,</t>
  </si>
  <si>
    <t xml:space="preserve">   60. Ivan Milković i Dominik Grgac</t>
  </si>
  <si>
    <t xml:space="preserve">   Kapetan 1. Davor Jandroković, Kapetan 2. Branimir Vidić</t>
  </si>
  <si>
    <t xml:space="preserve">   Team Menager - Darko Glumac</t>
  </si>
  <si>
    <t>m) Svjetsko prvenstvo u lovu predatora umjetnim mamcem iz čamca Orzysz (Poljska) od 04.- 08.10.2022.</t>
  </si>
  <si>
    <t xml:space="preserve">     Reprezentacija je zauzela 16. mjesto (od 16). U pojedinačnoj konkurenciji parovi</t>
  </si>
  <si>
    <t xml:space="preserve">    su izborili slijedeće plasmane: 26. Hrvoje Kuzmić i Mario Matijašić, 30. Nikolina Šestak i Hrvoje Šestak</t>
  </si>
  <si>
    <t xml:space="preserve">    Kapetan - Mirko Hanžeković</t>
  </si>
  <si>
    <t>n) Svjetsko prvenstvo u lovu pastrvskog grgeča - Bassa Columbia - Murray Lake (USA) od 18.-22.10.</t>
  </si>
  <si>
    <t xml:space="preserve">    Reprezentacija je zauzela 17. mjesto (od 19). U pojedinačnoj konkurenciji parovi</t>
  </si>
  <si>
    <t xml:space="preserve">    su izborili slijedeće plasmane: 41. Marijan Bojčuk i Predrag Maslić, 43. Filip Pecigoš i Josip pecigoš</t>
  </si>
  <si>
    <t xml:space="preserve">    59. Siniša Josip Pavlinić i Daniel Vignjević</t>
  </si>
  <si>
    <t xml:space="preserve">   Kapetan Daniel Vignjević</t>
  </si>
  <si>
    <t>Stanislav Toplak</t>
  </si>
  <si>
    <t>3. kolo Kruščica</t>
  </si>
  <si>
    <t>4. kolo Kruščica</t>
  </si>
  <si>
    <t>5. kolo Jezero Borovik</t>
  </si>
  <si>
    <t>6. kolo Jezero Borovik</t>
  </si>
  <si>
    <t>UKUPNI POREDAK</t>
  </si>
  <si>
    <t>LOV PASTRVA NA  JEZERU 2022.</t>
  </si>
  <si>
    <t>Slavko Meister</t>
  </si>
  <si>
    <t>Novi Marof Novi Marof</t>
  </si>
  <si>
    <t>399.00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</si>
</sst>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n&quot;_-;\-* #,##0.00\ &quot;kn&quot;_-;_-* &quot;-&quot;??\ &quot;kn&quot;_-;_-@_-"/>
    <numFmt numFmtId="164" formatCode="d/m/;@"/>
    <numFmt numFmtId="165" formatCode="d\.m\.yy;@"/>
    <numFmt numFmtId="166" formatCode="0.0"/>
  </numFmts>
  <fonts count="101" x14ac:knownFonts="1"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11"/>
      <color rgb="FFFF0000"/>
      <name val="Calibri"/>
      <family val="2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3"/>
      <name val="Arial"/>
      <family val="2"/>
      <charset val="238"/>
    </font>
    <font>
      <sz val="18"/>
      <name val="Arial"/>
      <family val="2"/>
      <charset val="238"/>
    </font>
    <font>
      <sz val="10"/>
      <color rgb="FF0000FF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rgb="FF000000"/>
      <name val="Tahoma"/>
      <family val="2"/>
      <charset val="238"/>
    </font>
    <font>
      <sz val="12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6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color rgb="FFCC99FF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color theme="1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20"/>
      <name val="Castellar"/>
      <family val="1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26"/>
      <name val="Arial"/>
      <family val="2"/>
      <charset val="238"/>
    </font>
    <font>
      <sz val="28"/>
      <name val="Arial"/>
      <family val="2"/>
      <charset val="238"/>
    </font>
    <font>
      <sz val="36"/>
      <name val="Arial"/>
      <family val="2"/>
      <charset val="238"/>
    </font>
    <font>
      <b/>
      <sz val="36"/>
      <name val="Arial"/>
      <family val="2"/>
      <charset val="238"/>
    </font>
    <font>
      <b/>
      <sz val="28"/>
      <name val="Arial"/>
      <family val="2"/>
      <charset val="238"/>
    </font>
    <font>
      <b/>
      <i/>
      <sz val="12"/>
      <color indexed="8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6"/>
      <name val="Times New Roman"/>
      <family val="1"/>
      <charset val="238"/>
    </font>
    <font>
      <sz val="18"/>
      <name val="Times New Roman"/>
      <family val="1"/>
      <charset val="238"/>
    </font>
    <font>
      <b/>
      <sz val="28"/>
      <name val="Times New Roman"/>
      <family val="1"/>
      <charset val="238"/>
    </font>
    <font>
      <sz val="28"/>
      <name val="Times New Roman"/>
      <family val="1"/>
      <charset val="238"/>
    </font>
    <font>
      <b/>
      <sz val="9"/>
      <name val="Arial"/>
      <family val="2"/>
      <charset val="238"/>
    </font>
    <font>
      <b/>
      <sz val="6"/>
      <name val="Arial"/>
      <family val="2"/>
      <charset val="238"/>
    </font>
    <font>
      <b/>
      <sz val="7"/>
      <name val="Arial"/>
      <family val="2"/>
      <charset val="238"/>
    </font>
    <font>
      <b/>
      <sz val="11"/>
      <name val="Arial"/>
      <family val="2"/>
      <charset val="238"/>
    </font>
    <font>
      <sz val="7"/>
      <name val="Arial"/>
      <family val="2"/>
      <charset val="238"/>
    </font>
    <font>
      <b/>
      <sz val="11"/>
      <name val="Times New Roman"/>
      <family val="1"/>
      <charset val="238"/>
    </font>
    <font>
      <sz val="8"/>
      <name val="Arial"/>
      <family val="2"/>
    </font>
    <font>
      <b/>
      <sz val="14"/>
      <color indexed="8"/>
      <name val="Calibri"/>
      <family val="2"/>
      <charset val="238"/>
    </font>
    <font>
      <b/>
      <i/>
      <sz val="12"/>
      <color indexed="22"/>
      <name val="Arial"/>
      <family val="2"/>
      <charset val="238"/>
    </font>
    <font>
      <i/>
      <sz val="12"/>
      <color indexed="22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2"/>
      <color indexed="9"/>
      <name val="Calibri"/>
      <family val="2"/>
      <charset val="238"/>
    </font>
    <font>
      <b/>
      <i/>
      <sz val="12"/>
      <color indexed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</font>
    <font>
      <sz val="14"/>
      <name val="Arial"/>
      <family val="2"/>
    </font>
    <font>
      <sz val="10"/>
      <color indexed="8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0"/>
      <name val="Arial"/>
      <charset val="238"/>
    </font>
    <font>
      <sz val="8"/>
      <name val="Arial"/>
      <charset val="238"/>
    </font>
    <font>
      <b/>
      <sz val="8"/>
      <color indexed="81"/>
      <name val="Tahoma"/>
      <charset val="238"/>
    </font>
    <font>
      <sz val="8"/>
      <color indexed="81"/>
      <name val="Tahoma"/>
      <charset val="238"/>
    </font>
  </fonts>
  <fills count="42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CC"/>
      </patternFill>
    </fill>
    <fill>
      <patternFill patternType="solid">
        <fgColor theme="6" tint="0.79998168889431442"/>
        <bgColor rgb="FFFFFF00"/>
      </patternFill>
    </fill>
    <fill>
      <patternFill patternType="solid">
        <fgColor theme="6" tint="0.79998168889431442"/>
        <bgColor rgb="FFCCFFFF"/>
      </patternFill>
    </fill>
    <fill>
      <patternFill patternType="solid">
        <fgColor theme="6" tint="0.39997558519241921"/>
        <bgColor rgb="FFFFFFCC"/>
      </patternFill>
    </fill>
    <fill>
      <patternFill patternType="solid">
        <fgColor indexed="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241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/>
      <top/>
      <bottom style="hair">
        <color auto="1"/>
      </bottom>
      <diagonal/>
    </border>
    <border>
      <left style="double">
        <color auto="1"/>
      </left>
      <right style="double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/>
      <top style="hair">
        <color auto="1"/>
      </top>
      <bottom style="double">
        <color auto="1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medium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hair">
        <color auto="1"/>
      </bottom>
      <diagonal/>
    </border>
    <border>
      <left/>
      <right style="double">
        <color auto="1"/>
      </right>
      <top style="medium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indexed="64"/>
      </top>
      <bottom/>
      <diagonal/>
    </border>
    <border>
      <left/>
      <right style="double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double">
        <color auto="1"/>
      </right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/>
      <right style="medium">
        <color indexed="64"/>
      </right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double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double">
        <color auto="1"/>
      </right>
      <top style="hair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double">
        <color auto="1"/>
      </right>
      <top/>
      <bottom style="medium">
        <color indexed="64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double">
        <color auto="1"/>
      </right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 style="hair">
        <color auto="1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double">
        <color auto="1"/>
      </right>
      <top/>
      <bottom style="hair">
        <color indexed="64"/>
      </bottom>
      <diagonal/>
    </border>
    <border>
      <left style="thin">
        <color auto="1"/>
      </left>
      <right style="double">
        <color auto="1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4">
    <xf numFmtId="0" fontId="0" fillId="0" borderId="0"/>
    <xf numFmtId="0" fontId="2" fillId="0" borderId="0" applyBorder="0" applyAlignment="0" applyProtection="0"/>
    <xf numFmtId="0" fontId="34" fillId="0" borderId="0"/>
    <xf numFmtId="0" fontId="1" fillId="0" borderId="0">
      <alignment horizontal="center" vertical="center" wrapText="1"/>
    </xf>
    <xf numFmtId="0" fontId="25" fillId="0" borderId="0"/>
    <xf numFmtId="0" fontId="38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64" fillId="0" borderId="0"/>
    <xf numFmtId="0" fontId="25" fillId="0" borderId="0"/>
    <xf numFmtId="0" fontId="25" fillId="0" borderId="0"/>
    <xf numFmtId="0" fontId="2" fillId="0" borderId="0" applyBorder="0" applyAlignment="0" applyProtection="0"/>
  </cellStyleXfs>
  <cellXfs count="1684">
    <xf numFmtId="0" fontId="0" fillId="0" borderId="0" xfId="0"/>
    <xf numFmtId="0" fontId="25" fillId="0" borderId="0" xfId="1" applyFont="1" applyBorder="1" applyAlignment="1">
      <alignment horizontal="center"/>
    </xf>
    <xf numFmtId="0" fontId="25" fillId="0" borderId="0" xfId="1" applyFont="1" applyBorder="1"/>
    <xf numFmtId="0" fontId="3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top"/>
    </xf>
    <xf numFmtId="0" fontId="25" fillId="0" borderId="0" xfId="1" applyFont="1" applyBorder="1" applyAlignment="1">
      <alignment vertical="center"/>
    </xf>
    <xf numFmtId="0" fontId="9" fillId="0" borderId="0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0" fillId="0" borderId="0" xfId="1" applyFont="1" applyBorder="1"/>
    <xf numFmtId="3" fontId="0" fillId="0" borderId="0" xfId="1" applyNumberFormat="1" applyFont="1" applyBorder="1"/>
    <xf numFmtId="3" fontId="4" fillId="0" borderId="0" xfId="1" applyNumberFormat="1" applyFont="1" applyBorder="1" applyAlignment="1">
      <alignment horizontal="center"/>
    </xf>
    <xf numFmtId="0" fontId="8" fillId="0" borderId="34" xfId="1" applyFont="1" applyBorder="1" applyAlignment="1">
      <alignment horizontal="center"/>
    </xf>
    <xf numFmtId="0" fontId="0" fillId="0" borderId="34" xfId="1" applyFont="1" applyBorder="1"/>
    <xf numFmtId="3" fontId="0" fillId="0" borderId="34" xfId="1" applyNumberFormat="1" applyFont="1" applyBorder="1"/>
    <xf numFmtId="0" fontId="3" fillId="0" borderId="41" xfId="1" applyFont="1" applyBorder="1" applyAlignment="1" applyProtection="1">
      <alignment horizontal="left" vertical="center" shrinkToFit="1"/>
      <protection hidden="1"/>
    </xf>
    <xf numFmtId="0" fontId="13" fillId="0" borderId="0" xfId="1" applyFont="1" applyBorder="1"/>
    <xf numFmtId="0" fontId="3" fillId="0" borderId="38" xfId="1" applyFont="1" applyBorder="1" applyAlignment="1" applyProtection="1">
      <alignment horizontal="center" vertical="center"/>
      <protection hidden="1"/>
    </xf>
    <xf numFmtId="0" fontId="3" fillId="0" borderId="27" xfId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/>
    <xf numFmtId="0" fontId="9" fillId="0" borderId="38" xfId="1" applyFont="1" applyBorder="1" applyAlignment="1" applyProtection="1">
      <alignment horizontal="center" vertical="center"/>
      <protection hidden="1"/>
    </xf>
    <xf numFmtId="3" fontId="9" fillId="0" borderId="24" xfId="1" applyNumberFormat="1" applyFont="1" applyBorder="1" applyAlignment="1" applyProtection="1">
      <alignment horizontal="right" vertical="center" shrinkToFit="1"/>
      <protection hidden="1"/>
    </xf>
    <xf numFmtId="0" fontId="3" fillId="0" borderId="39" xfId="1" applyFont="1" applyBorder="1" applyAlignment="1" applyProtection="1">
      <alignment horizontal="center" vertical="center" shrinkToFit="1"/>
      <protection hidden="1"/>
    </xf>
    <xf numFmtId="3" fontId="9" fillId="0" borderId="39" xfId="1" applyNumberFormat="1" applyFont="1" applyBorder="1" applyAlignment="1" applyProtection="1">
      <alignment horizontal="right" vertical="center" shrinkToFit="1"/>
      <protection hidden="1"/>
    </xf>
    <xf numFmtId="3" fontId="25" fillId="0" borderId="0" xfId="1" applyNumberFormat="1" applyFont="1" applyBorder="1" applyAlignment="1">
      <alignment vertical="center"/>
    </xf>
    <xf numFmtId="0" fontId="9" fillId="0" borderId="27" xfId="1" applyFont="1" applyBorder="1" applyAlignment="1" applyProtection="1">
      <alignment horizontal="center" vertical="center"/>
      <protection hidden="1"/>
    </xf>
    <xf numFmtId="3" fontId="9" fillId="0" borderId="26" xfId="1" applyNumberFormat="1" applyFont="1" applyBorder="1" applyAlignment="1" applyProtection="1">
      <alignment horizontal="right" vertical="center" shrinkToFit="1"/>
      <protection hidden="1"/>
    </xf>
    <xf numFmtId="3" fontId="9" fillId="0" borderId="58" xfId="1" applyNumberFormat="1" applyFont="1" applyBorder="1" applyAlignment="1" applyProtection="1">
      <alignment horizontal="right" vertical="center" shrinkToFit="1"/>
      <protection hidden="1"/>
    </xf>
    <xf numFmtId="0" fontId="9" fillId="0" borderId="28" xfId="1" applyFont="1" applyBorder="1" applyAlignment="1" applyProtection="1">
      <alignment horizontal="center" vertical="center"/>
      <protection hidden="1"/>
    </xf>
    <xf numFmtId="3" fontId="9" fillId="0" borderId="45" xfId="1" applyNumberFormat="1" applyFont="1" applyBorder="1" applyAlignment="1" applyProtection="1">
      <alignment horizontal="right" vertical="center" shrinkToFit="1"/>
      <protection hidden="1"/>
    </xf>
    <xf numFmtId="3" fontId="9" fillId="0" borderId="60" xfId="1" applyNumberFormat="1" applyFont="1" applyBorder="1" applyAlignment="1" applyProtection="1">
      <alignment horizontal="right" vertical="center" shrinkToFit="1"/>
      <protection hidden="1"/>
    </xf>
    <xf numFmtId="0" fontId="9" fillId="0" borderId="66" xfId="1" applyFont="1" applyBorder="1" applyAlignment="1" applyProtection="1">
      <alignment horizontal="center" vertical="center"/>
      <protection hidden="1"/>
    </xf>
    <xf numFmtId="0" fontId="25" fillId="0" borderId="67" xfId="1" applyFont="1" applyBorder="1" applyAlignment="1">
      <alignment vertical="center"/>
    </xf>
    <xf numFmtId="0" fontId="3" fillId="0" borderId="42" xfId="1" applyFont="1" applyBorder="1" applyAlignment="1" applyProtection="1">
      <alignment horizontal="center" vertical="center" shrinkToFit="1"/>
      <protection hidden="1"/>
    </xf>
    <xf numFmtId="3" fontId="9" fillId="0" borderId="42" xfId="1" applyNumberFormat="1" applyFont="1" applyBorder="1" applyAlignment="1" applyProtection="1">
      <alignment horizontal="right" vertical="center" shrinkToFit="1"/>
      <protection hidden="1"/>
    </xf>
    <xf numFmtId="0" fontId="9" fillId="0" borderId="39" xfId="1" applyFont="1" applyBorder="1" applyAlignment="1" applyProtection="1">
      <alignment horizontal="center" vertical="center" shrinkToFit="1"/>
      <protection hidden="1"/>
    </xf>
    <xf numFmtId="0" fontId="10" fillId="0" borderId="42" xfId="1" applyFont="1" applyBorder="1" applyAlignment="1" applyProtection="1">
      <alignment horizontal="center" vertical="center" shrinkToFit="1"/>
      <protection hidden="1"/>
    </xf>
    <xf numFmtId="0" fontId="12" fillId="0" borderId="0" xfId="1" applyFont="1" applyBorder="1"/>
    <xf numFmtId="3" fontId="25" fillId="0" borderId="0" xfId="1" applyNumberFormat="1" applyFont="1" applyBorder="1"/>
    <xf numFmtId="0" fontId="25" fillId="0" borderId="34" xfId="1" applyFont="1" applyBorder="1"/>
    <xf numFmtId="3" fontId="25" fillId="0" borderId="34" xfId="1" applyNumberFormat="1" applyFont="1" applyBorder="1"/>
    <xf numFmtId="0" fontId="25" fillId="0" borderId="64" xfId="1" applyFont="1" applyBorder="1" applyAlignment="1"/>
    <xf numFmtId="0" fontId="25" fillId="0" borderId="0" xfId="1" applyFont="1" applyBorder="1" applyAlignment="1"/>
    <xf numFmtId="0" fontId="17" fillId="0" borderId="20" xfId="1" applyFont="1" applyBorder="1" applyAlignment="1" applyProtection="1">
      <alignment horizontal="center" vertical="center" shrinkToFit="1"/>
      <protection hidden="1"/>
    </xf>
    <xf numFmtId="3" fontId="18" fillId="0" borderId="15" xfId="1" applyNumberFormat="1" applyFont="1" applyBorder="1" applyAlignment="1" applyProtection="1">
      <alignment horizontal="right" vertical="center" shrinkToFit="1"/>
      <protection hidden="1"/>
    </xf>
    <xf numFmtId="0" fontId="17" fillId="0" borderId="39" xfId="1" applyFont="1" applyBorder="1" applyAlignment="1" applyProtection="1">
      <alignment horizontal="center" vertical="center" shrinkToFit="1"/>
      <protection hidden="1"/>
    </xf>
    <xf numFmtId="3" fontId="18" fillId="0" borderId="40" xfId="1" applyNumberFormat="1" applyFont="1" applyBorder="1" applyAlignment="1" applyProtection="1">
      <alignment horizontal="right" vertical="center" shrinkToFit="1"/>
      <protection hidden="1"/>
    </xf>
    <xf numFmtId="3" fontId="18" fillId="0" borderId="24" xfId="1" applyNumberFormat="1" applyFont="1" applyBorder="1" applyAlignment="1" applyProtection="1">
      <alignment horizontal="right" vertical="center" shrinkToFit="1"/>
      <protection hidden="1"/>
    </xf>
    <xf numFmtId="0" fontId="3" fillId="0" borderId="23" xfId="1" applyFont="1" applyBorder="1" applyAlignment="1" applyProtection="1">
      <alignment horizontal="center" vertical="center" shrinkToFit="1"/>
      <protection hidden="1"/>
    </xf>
    <xf numFmtId="0" fontId="3" fillId="0" borderId="22" xfId="1" applyFont="1" applyBorder="1" applyAlignment="1" applyProtection="1">
      <alignment horizontal="center" vertical="center" shrinkToFit="1"/>
      <protection hidden="1"/>
    </xf>
    <xf numFmtId="0" fontId="9" fillId="0" borderId="27" xfId="1" applyFont="1" applyBorder="1" applyAlignment="1" applyProtection="1">
      <alignment horizontal="left" vertical="center" shrinkToFit="1"/>
      <protection hidden="1"/>
    </xf>
    <xf numFmtId="0" fontId="10" fillId="0" borderId="15" xfId="1" applyFont="1" applyBorder="1" applyAlignment="1" applyProtection="1">
      <alignment horizontal="center" vertical="center" shrinkToFit="1"/>
      <protection hidden="1"/>
    </xf>
    <xf numFmtId="0" fontId="3" fillId="0" borderId="65" xfId="1" applyFont="1" applyBorder="1" applyAlignment="1" applyProtection="1">
      <alignment horizontal="left" vertical="center" shrinkToFit="1"/>
      <protection hidden="1"/>
    </xf>
    <xf numFmtId="0" fontId="9" fillId="0" borderId="28" xfId="1" applyFont="1" applyBorder="1" applyAlignment="1" applyProtection="1">
      <alignment horizontal="left" vertical="center" shrinkToFit="1"/>
      <protection hidden="1"/>
    </xf>
    <xf numFmtId="0" fontId="3" fillId="0" borderId="44" xfId="1" applyFont="1" applyBorder="1" applyAlignment="1" applyProtection="1">
      <alignment horizontal="center" vertical="center" shrinkToFit="1"/>
      <protection hidden="1"/>
    </xf>
    <xf numFmtId="0" fontId="3" fillId="0" borderId="31" xfId="1" applyFont="1" applyBorder="1" applyAlignment="1" applyProtection="1">
      <alignment horizontal="center" vertical="center" shrinkToFit="1"/>
      <protection hidden="1"/>
    </xf>
    <xf numFmtId="0" fontId="9" fillId="0" borderId="31" xfId="1" applyFont="1" applyBorder="1" applyAlignment="1" applyProtection="1">
      <alignment horizontal="center" vertical="center" shrinkToFit="1"/>
      <protection hidden="1"/>
    </xf>
    <xf numFmtId="0" fontId="10" fillId="0" borderId="32" xfId="1" applyFont="1" applyBorder="1" applyAlignment="1" applyProtection="1">
      <alignment horizontal="center" vertical="center" shrinkToFit="1"/>
      <protection hidden="1"/>
    </xf>
    <xf numFmtId="0" fontId="19" fillId="0" borderId="37" xfId="1" applyFont="1" applyBorder="1" applyAlignment="1" applyProtection="1">
      <alignment horizontal="left" vertical="center" shrinkToFit="1"/>
      <protection hidden="1"/>
    </xf>
    <xf numFmtId="0" fontId="0" fillId="0" borderId="0" xfId="1" applyFont="1" applyBorder="1" applyAlignment="1">
      <alignment horizontal="center"/>
    </xf>
    <xf numFmtId="0" fontId="5" fillId="3" borderId="19" xfId="1" applyFont="1" applyFill="1" applyBorder="1" applyAlignment="1">
      <alignment horizontal="center" vertical="center" wrapText="1"/>
    </xf>
    <xf numFmtId="0" fontId="3" fillId="3" borderId="52" xfId="1" applyFont="1" applyFill="1" applyBorder="1" applyAlignment="1">
      <alignment horizontal="center" vertical="center"/>
    </xf>
    <xf numFmtId="0" fontId="0" fillId="3" borderId="48" xfId="1" applyFont="1" applyFill="1" applyBorder="1" applyAlignment="1">
      <alignment horizontal="center" vertical="center"/>
    </xf>
    <xf numFmtId="0" fontId="0" fillId="2" borderId="48" xfId="1" applyFont="1" applyFill="1" applyBorder="1" applyAlignment="1">
      <alignment horizontal="center" vertical="center"/>
    </xf>
    <xf numFmtId="0" fontId="0" fillId="2" borderId="55" xfId="1" applyFont="1" applyFill="1" applyBorder="1" applyAlignment="1">
      <alignment horizontal="center" vertical="center"/>
    </xf>
    <xf numFmtId="0" fontId="0" fillId="3" borderId="52" xfId="1" applyFont="1" applyFill="1" applyBorder="1" applyAlignment="1">
      <alignment horizontal="center" vertical="center"/>
    </xf>
    <xf numFmtId="0" fontId="0" fillId="3" borderId="0" xfId="1" applyFont="1" applyFill="1" applyBorder="1" applyAlignment="1">
      <alignment horizontal="center" vertical="center"/>
    </xf>
    <xf numFmtId="0" fontId="8" fillId="2" borderId="52" xfId="1" applyFont="1" applyFill="1" applyBorder="1" applyAlignment="1">
      <alignment horizontal="center" vertical="center"/>
    </xf>
    <xf numFmtId="0" fontId="22" fillId="0" borderId="0" xfId="1" applyFont="1" applyBorder="1"/>
    <xf numFmtId="3" fontId="22" fillId="0" borderId="0" xfId="1" applyNumberFormat="1" applyFont="1" applyBorder="1"/>
    <xf numFmtId="0" fontId="21" fillId="0" borderId="0" xfId="1" applyFont="1" applyBorder="1" applyAlignment="1">
      <alignment horizontal="center"/>
    </xf>
    <xf numFmtId="0" fontId="19" fillId="3" borderId="19" xfId="1" applyFont="1" applyFill="1" applyBorder="1" applyAlignment="1">
      <alignment horizontal="center" vertical="center" wrapText="1"/>
    </xf>
    <xf numFmtId="0" fontId="19" fillId="3" borderId="0" xfId="1" applyFont="1" applyFill="1" applyBorder="1" applyAlignment="1">
      <alignment horizontal="center" vertical="center"/>
    </xf>
    <xf numFmtId="0" fontId="22" fillId="3" borderId="48" xfId="1" applyFont="1" applyFill="1" applyBorder="1" applyAlignment="1">
      <alignment horizontal="center" vertical="center"/>
    </xf>
    <xf numFmtId="3" fontId="22" fillId="3" borderId="52" xfId="1" applyNumberFormat="1" applyFont="1" applyFill="1" applyBorder="1" applyAlignment="1">
      <alignment horizontal="center" vertical="center"/>
    </xf>
    <xf numFmtId="0" fontId="22" fillId="3" borderId="53" xfId="1" applyFont="1" applyFill="1" applyBorder="1" applyAlignment="1">
      <alignment horizontal="center" vertical="center"/>
    </xf>
    <xf numFmtId="3" fontId="22" fillId="3" borderId="0" xfId="1" applyNumberFormat="1" applyFont="1" applyFill="1" applyBorder="1" applyAlignment="1">
      <alignment horizontal="center" vertical="center"/>
    </xf>
    <xf numFmtId="0" fontId="22" fillId="2" borderId="48" xfId="1" applyFont="1" applyFill="1" applyBorder="1" applyAlignment="1">
      <alignment horizontal="center" vertical="center"/>
    </xf>
    <xf numFmtId="3" fontId="22" fillId="2" borderId="54" xfId="1" applyNumberFormat="1" applyFont="1" applyFill="1" applyBorder="1" applyAlignment="1">
      <alignment horizontal="center" vertical="center"/>
    </xf>
    <xf numFmtId="0" fontId="22" fillId="2" borderId="49" xfId="1" applyFont="1" applyFill="1" applyBorder="1" applyAlignment="1">
      <alignment horizontal="center" vertical="center"/>
    </xf>
    <xf numFmtId="0" fontId="23" fillId="0" borderId="20" xfId="1" applyFont="1" applyBorder="1" applyAlignment="1" applyProtection="1">
      <alignment horizontal="center" vertical="center" shrinkToFit="1"/>
      <protection hidden="1"/>
    </xf>
    <xf numFmtId="3" fontId="23" fillId="0" borderId="24" xfId="1" applyNumberFormat="1" applyFont="1" applyBorder="1" applyAlignment="1" applyProtection="1">
      <alignment horizontal="right" vertical="center" shrinkToFit="1"/>
      <protection hidden="1"/>
    </xf>
    <xf numFmtId="0" fontId="23" fillId="0" borderId="39" xfId="1" applyFont="1" applyBorder="1" applyAlignment="1" applyProtection="1">
      <alignment horizontal="center" vertical="center" shrinkToFit="1"/>
      <protection hidden="1"/>
    </xf>
    <xf numFmtId="3" fontId="23" fillId="0" borderId="40" xfId="1" applyNumberFormat="1" applyFont="1" applyBorder="1" applyAlignment="1" applyProtection="1">
      <alignment horizontal="right" vertical="center" shrinkToFit="1"/>
      <protection hidden="1"/>
    </xf>
    <xf numFmtId="0" fontId="11" fillId="0" borderId="0" xfId="1" applyFont="1" applyBorder="1"/>
    <xf numFmtId="0" fontId="26" fillId="0" borderId="0" xfId="1" applyFont="1" applyBorder="1" applyAlignment="1">
      <alignment horizontal="center"/>
    </xf>
    <xf numFmtId="0" fontId="28" fillId="0" borderId="0" xfId="1" applyFont="1" applyBorder="1"/>
    <xf numFmtId="3" fontId="28" fillId="0" borderId="0" xfId="1" applyNumberFormat="1" applyFont="1" applyBorder="1"/>
    <xf numFmtId="0" fontId="28" fillId="0" borderId="0" xfId="0" applyFont="1"/>
    <xf numFmtId="0" fontId="29" fillId="0" borderId="0" xfId="1" applyFont="1" applyBorder="1" applyAlignment="1">
      <alignment horizontal="center"/>
    </xf>
    <xf numFmtId="0" fontId="28" fillId="0" borderId="0" xfId="1" applyFont="1" applyBorder="1" applyAlignment="1"/>
    <xf numFmtId="0" fontId="27" fillId="0" borderId="39" xfId="1" applyFont="1" applyBorder="1" applyAlignment="1" applyProtection="1">
      <alignment horizontal="center" vertical="center" shrinkToFit="1"/>
      <protection hidden="1"/>
    </xf>
    <xf numFmtId="3" fontId="26" fillId="0" borderId="40" xfId="1" applyNumberFormat="1" applyFont="1" applyBorder="1" applyAlignment="1" applyProtection="1">
      <alignment horizontal="right" vertical="center" shrinkToFit="1"/>
      <protection hidden="1"/>
    </xf>
    <xf numFmtId="0" fontId="27" fillId="0" borderId="20" xfId="1" applyFont="1" applyBorder="1" applyAlignment="1" applyProtection="1">
      <alignment horizontal="center" vertical="center" shrinkToFit="1"/>
      <protection hidden="1"/>
    </xf>
    <xf numFmtId="3" fontId="26" fillId="0" borderId="15" xfId="1" applyNumberFormat="1" applyFont="1" applyBorder="1" applyAlignment="1" applyProtection="1">
      <alignment horizontal="right" vertical="center" shrinkToFit="1"/>
      <protection hidden="1"/>
    </xf>
    <xf numFmtId="3" fontId="26" fillId="0" borderId="24" xfId="1" applyNumberFormat="1" applyFont="1" applyBorder="1" applyAlignment="1" applyProtection="1">
      <alignment horizontal="right" vertical="center" shrinkToFit="1"/>
      <protection hidden="1"/>
    </xf>
    <xf numFmtId="0" fontId="28" fillId="0" borderId="0" xfId="1" applyFont="1" applyBorder="1" applyAlignment="1">
      <alignment vertical="center"/>
    </xf>
    <xf numFmtId="3" fontId="28" fillId="0" borderId="0" xfId="1" applyNumberFormat="1" applyFont="1" applyBorder="1" applyAlignment="1">
      <alignment vertical="center"/>
    </xf>
    <xf numFmtId="0" fontId="32" fillId="0" borderId="0" xfId="1" applyFont="1" applyBorder="1" applyAlignment="1">
      <alignment vertical="center"/>
    </xf>
    <xf numFmtId="0" fontId="26" fillId="0" borderId="28" xfId="1" applyFont="1" applyBorder="1" applyAlignment="1" applyProtection="1">
      <alignment horizontal="center" vertical="center"/>
      <protection hidden="1"/>
    </xf>
    <xf numFmtId="0" fontId="27" fillId="0" borderId="65" xfId="1" applyFont="1" applyBorder="1" applyAlignment="1" applyProtection="1">
      <alignment horizontal="left" vertical="center" shrinkToFit="1"/>
      <protection hidden="1"/>
    </xf>
    <xf numFmtId="0" fontId="26" fillId="0" borderId="28" xfId="1" applyFont="1" applyBorder="1" applyAlignment="1" applyProtection="1">
      <alignment horizontal="left" vertical="center" shrinkToFit="1"/>
      <protection hidden="1"/>
    </xf>
    <xf numFmtId="0" fontId="27" fillId="0" borderId="44" xfId="1" applyFont="1" applyBorder="1" applyAlignment="1" applyProtection="1">
      <alignment horizontal="center" vertical="center" shrinkToFit="1"/>
      <protection hidden="1"/>
    </xf>
    <xf numFmtId="3" fontId="26" fillId="0" borderId="60" xfId="1" applyNumberFormat="1" applyFont="1" applyBorder="1" applyAlignment="1" applyProtection="1">
      <alignment horizontal="right" vertical="center" shrinkToFit="1"/>
      <protection hidden="1"/>
    </xf>
    <xf numFmtId="0" fontId="27" fillId="0" borderId="31" xfId="1" applyFont="1" applyBorder="1" applyAlignment="1" applyProtection="1">
      <alignment horizontal="center" vertical="center" shrinkToFit="1"/>
      <protection hidden="1"/>
    </xf>
    <xf numFmtId="3" fontId="26" fillId="0" borderId="45" xfId="1" applyNumberFormat="1" applyFont="1" applyBorder="1" applyAlignment="1" applyProtection="1">
      <alignment horizontal="right" vertical="center" shrinkToFit="1"/>
      <protection hidden="1"/>
    </xf>
    <xf numFmtId="0" fontId="33" fillId="0" borderId="0" xfId="1" applyFont="1" applyBorder="1"/>
    <xf numFmtId="0" fontId="9" fillId="0" borderId="0" xfId="1" applyFont="1" applyBorder="1"/>
    <xf numFmtId="0" fontId="9" fillId="0" borderId="0" xfId="0" applyFont="1"/>
    <xf numFmtId="0" fontId="19" fillId="0" borderId="120" xfId="1" applyFont="1" applyBorder="1" applyAlignment="1" applyProtection="1">
      <alignment horizontal="left" vertical="center" shrinkToFit="1"/>
      <protection hidden="1"/>
    </xf>
    <xf numFmtId="0" fontId="23" fillId="0" borderId="89" xfId="1" applyFont="1" applyBorder="1" applyAlignment="1" applyProtection="1">
      <alignment horizontal="center" vertical="center" shrinkToFit="1"/>
      <protection hidden="1"/>
    </xf>
    <xf numFmtId="3" fontId="23" fillId="0" borderId="90" xfId="1" applyNumberFormat="1" applyFont="1" applyBorder="1" applyAlignment="1" applyProtection="1">
      <alignment horizontal="right" vertical="center" shrinkToFit="1"/>
      <protection hidden="1"/>
    </xf>
    <xf numFmtId="0" fontId="23" fillId="0" borderId="91" xfId="1" applyFont="1" applyBorder="1" applyAlignment="1" applyProtection="1">
      <alignment horizontal="center" vertical="center" shrinkToFit="1"/>
      <protection hidden="1"/>
    </xf>
    <xf numFmtId="3" fontId="23" fillId="0" borderId="92" xfId="1" applyNumberFormat="1" applyFont="1" applyBorder="1" applyAlignment="1" applyProtection="1">
      <alignment horizontal="right" vertical="center" shrinkToFit="1"/>
      <protection hidden="1"/>
    </xf>
    <xf numFmtId="0" fontId="34" fillId="0" borderId="0" xfId="2"/>
    <xf numFmtId="0" fontId="35" fillId="0" borderId="0" xfId="2" applyFont="1"/>
    <xf numFmtId="0" fontId="36" fillId="0" borderId="0" xfId="1" applyFont="1" applyBorder="1"/>
    <xf numFmtId="3" fontId="36" fillId="0" borderId="67" xfId="1" applyNumberFormat="1" applyFont="1" applyBorder="1" applyAlignment="1" applyProtection="1">
      <alignment horizontal="right" vertical="center" shrinkToFit="1"/>
      <protection hidden="1"/>
    </xf>
    <xf numFmtId="0" fontId="39" fillId="0" borderId="0" xfId="1" applyFont="1" applyBorder="1" applyAlignment="1">
      <alignment horizontal="center"/>
    </xf>
    <xf numFmtId="0" fontId="39" fillId="0" borderId="0" xfId="1" applyFont="1" applyBorder="1"/>
    <xf numFmtId="0" fontId="39" fillId="0" borderId="0" xfId="0" applyFont="1"/>
    <xf numFmtId="0" fontId="40" fillId="0" borderId="0" xfId="1" applyFont="1" applyBorder="1" applyAlignment="1">
      <alignment horizontal="center"/>
    </xf>
    <xf numFmtId="0" fontId="40" fillId="0" borderId="0" xfId="1" applyFont="1" applyBorder="1" applyAlignment="1"/>
    <xf numFmtId="0" fontId="40" fillId="0" borderId="0" xfId="1" applyFont="1" applyBorder="1" applyAlignment="1">
      <alignment horizontal="center" vertical="top"/>
    </xf>
    <xf numFmtId="0" fontId="44" fillId="0" borderId="110" xfId="1" applyFont="1" applyBorder="1" applyAlignment="1" applyProtection="1">
      <alignment horizontal="center" vertical="center"/>
      <protection hidden="1"/>
    </xf>
    <xf numFmtId="0" fontId="40" fillId="0" borderId="20" xfId="1" applyFont="1" applyBorder="1" applyAlignment="1" applyProtection="1">
      <alignment horizontal="center" vertical="center" shrinkToFit="1"/>
      <protection hidden="1"/>
    </xf>
    <xf numFmtId="0" fontId="40" fillId="0" borderId="39" xfId="1" applyFont="1" applyBorder="1" applyAlignment="1" applyProtection="1">
      <alignment horizontal="center" vertical="center" shrinkToFit="1"/>
      <protection hidden="1"/>
    </xf>
    <xf numFmtId="0" fontId="39" fillId="0" borderId="0" xfId="1" applyFont="1" applyBorder="1" applyAlignment="1">
      <alignment vertical="center"/>
    </xf>
    <xf numFmtId="3" fontId="39" fillId="0" borderId="0" xfId="1" applyNumberFormat="1" applyFont="1" applyBorder="1" applyAlignment="1">
      <alignment vertical="center"/>
    </xf>
    <xf numFmtId="0" fontId="44" fillId="0" borderId="93" xfId="1" applyFont="1" applyBorder="1" applyAlignment="1" applyProtection="1">
      <alignment horizontal="center" vertical="center"/>
      <protection hidden="1"/>
    </xf>
    <xf numFmtId="0" fontId="44" fillId="0" borderId="113" xfId="1" applyFont="1" applyBorder="1" applyAlignment="1" applyProtection="1">
      <alignment horizontal="center" vertical="center"/>
      <protection hidden="1"/>
    </xf>
    <xf numFmtId="0" fontId="45" fillId="0" borderId="0" xfId="1" applyFont="1" applyBorder="1"/>
    <xf numFmtId="0" fontId="44" fillId="0" borderId="0" xfId="1" applyFont="1" applyBorder="1" applyAlignment="1">
      <alignment horizontal="center"/>
    </xf>
    <xf numFmtId="0" fontId="44" fillId="0" borderId="0" xfId="1" applyFont="1" applyBorder="1"/>
    <xf numFmtId="0" fontId="46" fillId="0" borderId="0" xfId="1" applyFont="1" applyBorder="1" applyAlignment="1">
      <alignment vertical="center"/>
    </xf>
    <xf numFmtId="0" fontId="9" fillId="5" borderId="38" xfId="1" applyFont="1" applyFill="1" applyBorder="1" applyAlignment="1" applyProtection="1">
      <alignment horizontal="center" vertical="center"/>
      <protection hidden="1"/>
    </xf>
    <xf numFmtId="0" fontId="9" fillId="5" borderId="27" xfId="1" applyFont="1" applyFill="1" applyBorder="1" applyAlignment="1" applyProtection="1">
      <alignment horizontal="center" vertical="center"/>
      <protection hidden="1"/>
    </xf>
    <xf numFmtId="0" fontId="8" fillId="7" borderId="13" xfId="1" applyFont="1" applyFill="1" applyBorder="1" applyAlignment="1">
      <alignment horizontal="center" vertical="center"/>
    </xf>
    <xf numFmtId="0" fontId="0" fillId="9" borderId="51" xfId="1" applyFont="1" applyFill="1" applyBorder="1" applyAlignment="1">
      <alignment horizontal="center"/>
    </xf>
    <xf numFmtId="3" fontId="0" fillId="9" borderId="50" xfId="1" applyNumberFormat="1" applyFont="1" applyFill="1" applyBorder="1" applyAlignment="1">
      <alignment horizontal="center"/>
    </xf>
    <xf numFmtId="3" fontId="0" fillId="9" borderId="63" xfId="1" applyNumberFormat="1" applyFont="1" applyFill="1" applyBorder="1" applyAlignment="1">
      <alignment horizontal="center"/>
    </xf>
    <xf numFmtId="0" fontId="0" fillId="9" borderId="11" xfId="1" applyFont="1" applyFill="1" applyBorder="1" applyAlignment="1">
      <alignment horizontal="center"/>
    </xf>
    <xf numFmtId="3" fontId="0" fillId="9" borderId="13" xfId="1" applyNumberFormat="1" applyFont="1" applyFill="1" applyBorder="1" applyAlignment="1">
      <alignment horizontal="center"/>
    </xf>
    <xf numFmtId="3" fontId="0" fillId="9" borderId="12" xfId="1" applyNumberFormat="1" applyFont="1" applyFill="1" applyBorder="1" applyAlignment="1">
      <alignment horizontal="center"/>
    </xf>
    <xf numFmtId="0" fontId="8" fillId="9" borderId="13" xfId="1" applyFont="1" applyFill="1" applyBorder="1" applyAlignment="1">
      <alignment horizontal="center"/>
    </xf>
    <xf numFmtId="0" fontId="5" fillId="9" borderId="19" xfId="1" applyFont="1" applyFill="1" applyBorder="1" applyAlignment="1">
      <alignment horizontal="center" vertical="center" wrapText="1"/>
    </xf>
    <xf numFmtId="0" fontId="3" fillId="9" borderId="0" xfId="1" applyFont="1" applyFill="1" applyBorder="1" applyAlignment="1">
      <alignment horizontal="center" vertical="center" wrapText="1"/>
    </xf>
    <xf numFmtId="0" fontId="3" fillId="9" borderId="19" xfId="1" applyFont="1" applyFill="1" applyBorder="1" applyAlignment="1">
      <alignment horizontal="center" vertical="center"/>
    </xf>
    <xf numFmtId="0" fontId="0" fillId="9" borderId="48" xfId="1" applyFont="1" applyFill="1" applyBorder="1" applyAlignment="1">
      <alignment horizontal="center"/>
    </xf>
    <xf numFmtId="3" fontId="0" fillId="9" borderId="54" xfId="1" applyNumberFormat="1" applyFont="1" applyFill="1" applyBorder="1" applyAlignment="1">
      <alignment horizontal="center"/>
    </xf>
    <xf numFmtId="3" fontId="0" fillId="9" borderId="52" xfId="1" applyNumberFormat="1" applyFont="1" applyFill="1" applyBorder="1" applyAlignment="1">
      <alignment horizontal="center"/>
    </xf>
    <xf numFmtId="0" fontId="0" fillId="9" borderId="53" xfId="1" applyFont="1" applyFill="1" applyBorder="1" applyAlignment="1">
      <alignment horizontal="center"/>
    </xf>
    <xf numFmtId="3" fontId="0" fillId="9" borderId="49" xfId="1" applyNumberFormat="1" applyFont="1" applyFill="1" applyBorder="1" applyAlignment="1">
      <alignment horizontal="center"/>
    </xf>
    <xf numFmtId="3" fontId="0" fillId="9" borderId="55" xfId="1" applyNumberFormat="1" applyFont="1" applyFill="1" applyBorder="1" applyAlignment="1">
      <alignment horizontal="center"/>
    </xf>
    <xf numFmtId="0" fontId="8" fillId="9" borderId="49" xfId="1" applyFont="1" applyFill="1" applyBorder="1" applyAlignment="1">
      <alignment horizontal="center"/>
    </xf>
    <xf numFmtId="0" fontId="5" fillId="9" borderId="56" xfId="1" applyFont="1" applyFill="1" applyBorder="1" applyAlignment="1">
      <alignment horizontal="center" vertical="center" wrapText="1"/>
    </xf>
    <xf numFmtId="0" fontId="3" fillId="9" borderId="34" xfId="1" applyFont="1" applyFill="1" applyBorder="1" applyAlignment="1">
      <alignment horizontal="center" vertical="center" wrapText="1"/>
    </xf>
    <xf numFmtId="0" fontId="3" fillId="9" borderId="56" xfId="1" applyFont="1" applyFill="1" applyBorder="1" applyAlignment="1">
      <alignment horizontal="center" vertical="center"/>
    </xf>
    <xf numFmtId="0" fontId="0" fillId="9" borderId="5" xfId="1" applyFont="1" applyFill="1" applyBorder="1" applyAlignment="1">
      <alignment horizontal="center" vertical="center"/>
    </xf>
    <xf numFmtId="3" fontId="0" fillId="9" borderId="34" xfId="1" applyNumberFormat="1" applyFont="1" applyFill="1" applyBorder="1" applyAlignment="1">
      <alignment horizontal="center" vertical="center"/>
    </xf>
    <xf numFmtId="3" fontId="0" fillId="9" borderId="29" xfId="1" applyNumberFormat="1" applyFont="1" applyFill="1" applyBorder="1" applyAlignment="1">
      <alignment horizontal="center" vertical="center"/>
    </xf>
    <xf numFmtId="3" fontId="0" fillId="9" borderId="57" xfId="1" applyNumberFormat="1" applyFont="1" applyFill="1" applyBorder="1" applyAlignment="1">
      <alignment horizontal="center" vertical="center"/>
    </xf>
    <xf numFmtId="0" fontId="8" fillId="9" borderId="29" xfId="1" applyFont="1" applyFill="1" applyBorder="1" applyAlignment="1">
      <alignment horizontal="center" vertical="center"/>
    </xf>
    <xf numFmtId="0" fontId="39" fillId="7" borderId="48" xfId="1" applyFont="1" applyFill="1" applyBorder="1" applyAlignment="1">
      <alignment horizontal="center" vertical="center"/>
    </xf>
    <xf numFmtId="0" fontId="39" fillId="7" borderId="49" xfId="1" applyFont="1" applyFill="1" applyBorder="1" applyAlignment="1">
      <alignment horizontal="center" vertical="center"/>
    </xf>
    <xf numFmtId="0" fontId="39" fillId="7" borderId="11" xfId="1" applyFont="1" applyFill="1" applyBorder="1" applyAlignment="1">
      <alignment horizontal="center" vertical="center"/>
    </xf>
    <xf numFmtId="0" fontId="39" fillId="7" borderId="50" xfId="1" applyFont="1" applyFill="1" applyBorder="1" applyAlignment="1">
      <alignment horizontal="center" vertical="center"/>
    </xf>
    <xf numFmtId="0" fontId="39" fillId="7" borderId="51" xfId="1" applyFont="1" applyFill="1" applyBorder="1" applyAlignment="1">
      <alignment horizontal="center" vertical="center"/>
    </xf>
    <xf numFmtId="0" fontId="39" fillId="7" borderId="13" xfId="1" applyFont="1" applyFill="1" applyBorder="1" applyAlignment="1">
      <alignment horizontal="center" vertical="center"/>
    </xf>
    <xf numFmtId="0" fontId="39" fillId="7" borderId="12" xfId="1" applyFont="1" applyFill="1" applyBorder="1" applyAlignment="1">
      <alignment horizontal="center" vertical="center"/>
    </xf>
    <xf numFmtId="0" fontId="43" fillId="7" borderId="76" xfId="1" applyFont="1" applyFill="1" applyBorder="1" applyAlignment="1">
      <alignment horizontal="center" vertical="center"/>
    </xf>
    <xf numFmtId="0" fontId="41" fillId="7" borderId="77" xfId="1" applyFont="1" applyFill="1" applyBorder="1" applyAlignment="1">
      <alignment horizontal="center" vertical="center" wrapText="1"/>
    </xf>
    <xf numFmtId="0" fontId="40" fillId="7" borderId="52" xfId="1" applyFont="1" applyFill="1" applyBorder="1" applyAlignment="1">
      <alignment horizontal="center" vertical="center"/>
    </xf>
    <xf numFmtId="0" fontId="39" fillId="7" borderId="53" xfId="1" applyFont="1" applyFill="1" applyBorder="1" applyAlignment="1">
      <alignment horizontal="center" vertical="center"/>
    </xf>
    <xf numFmtId="0" fontId="39" fillId="7" borderId="54" xfId="1" applyFont="1" applyFill="1" applyBorder="1" applyAlignment="1">
      <alignment horizontal="center" vertical="center"/>
    </xf>
    <xf numFmtId="0" fontId="39" fillId="7" borderId="55" xfId="1" applyFont="1" applyFill="1" applyBorder="1" applyAlignment="1">
      <alignment horizontal="center" vertical="center"/>
    </xf>
    <xf numFmtId="0" fontId="43" fillId="7" borderId="78" xfId="1" applyFont="1" applyFill="1" applyBorder="1" applyAlignment="1">
      <alignment horizontal="center" vertical="center"/>
    </xf>
    <xf numFmtId="0" fontId="41" fillId="7" borderId="108" xfId="1" applyFont="1" applyFill="1" applyBorder="1" applyAlignment="1">
      <alignment horizontal="center" vertical="center" wrapText="1"/>
    </xf>
    <xf numFmtId="0" fontId="40" fillId="7" borderId="29" xfId="1" applyFont="1" applyFill="1" applyBorder="1" applyAlignment="1">
      <alignment horizontal="center" vertical="center"/>
    </xf>
    <xf numFmtId="0" fontId="39" fillId="7" borderId="5" xfId="1" applyFont="1" applyFill="1" applyBorder="1" applyAlignment="1">
      <alignment horizontal="center" vertical="center"/>
    </xf>
    <xf numFmtId="0" fontId="39" fillId="7" borderId="29" xfId="1" applyFont="1" applyFill="1" applyBorder="1" applyAlignment="1">
      <alignment horizontal="center" vertical="center"/>
    </xf>
    <xf numFmtId="0" fontId="39" fillId="7" borderId="34" xfId="1" applyFont="1" applyFill="1" applyBorder="1" applyAlignment="1">
      <alignment horizontal="center" vertical="center"/>
    </xf>
    <xf numFmtId="0" fontId="39" fillId="7" borderId="57" xfId="1" applyFont="1" applyFill="1" applyBorder="1" applyAlignment="1">
      <alignment horizontal="center" vertical="center"/>
    </xf>
    <xf numFmtId="0" fontId="43" fillId="7" borderId="109" xfId="1" applyFont="1" applyFill="1" applyBorder="1" applyAlignment="1">
      <alignment horizontal="center" vertical="center"/>
    </xf>
    <xf numFmtId="0" fontId="28" fillId="7" borderId="51" xfId="1" applyFont="1" applyFill="1" applyBorder="1" applyAlignment="1">
      <alignment horizontal="center"/>
    </xf>
    <xf numFmtId="3" fontId="28" fillId="7" borderId="50" xfId="1" applyNumberFormat="1" applyFont="1" applyFill="1" applyBorder="1" applyAlignment="1">
      <alignment horizontal="center"/>
    </xf>
    <xf numFmtId="3" fontId="28" fillId="7" borderId="63" xfId="1" applyNumberFormat="1" applyFont="1" applyFill="1" applyBorder="1" applyAlignment="1">
      <alignment horizontal="center"/>
    </xf>
    <xf numFmtId="0" fontId="28" fillId="7" borderId="11" xfId="1" applyFont="1" applyFill="1" applyBorder="1" applyAlignment="1">
      <alignment horizontal="center"/>
    </xf>
    <xf numFmtId="3" fontId="28" fillId="7" borderId="13" xfId="1" applyNumberFormat="1" applyFont="1" applyFill="1" applyBorder="1" applyAlignment="1">
      <alignment horizontal="center"/>
    </xf>
    <xf numFmtId="3" fontId="28" fillId="7" borderId="12" xfId="1" applyNumberFormat="1" applyFont="1" applyFill="1" applyBorder="1" applyAlignment="1">
      <alignment horizontal="center"/>
    </xf>
    <xf numFmtId="0" fontId="29" fillId="7" borderId="76" xfId="1" applyFont="1" applyFill="1" applyBorder="1" applyAlignment="1">
      <alignment horizontal="center"/>
    </xf>
    <xf numFmtId="0" fontId="30" fillId="7" borderId="77" xfId="1" applyFont="1" applyFill="1" applyBorder="1" applyAlignment="1">
      <alignment horizontal="center" vertical="center" wrapText="1"/>
    </xf>
    <xf numFmtId="0" fontId="27" fillId="7" borderId="0" xfId="1" applyFont="1" applyFill="1" applyBorder="1" applyAlignment="1">
      <alignment horizontal="center" vertical="center" wrapText="1"/>
    </xf>
    <xf numFmtId="0" fontId="27" fillId="7" borderId="19" xfId="1" applyFont="1" applyFill="1" applyBorder="1" applyAlignment="1">
      <alignment horizontal="center" vertical="center"/>
    </xf>
    <xf numFmtId="0" fontId="28" fillId="7" borderId="48" xfId="1" applyFont="1" applyFill="1" applyBorder="1" applyAlignment="1">
      <alignment horizontal="center"/>
    </xf>
    <xf numFmtId="3" fontId="28" fillId="7" borderId="54" xfId="1" applyNumberFormat="1" applyFont="1" applyFill="1" applyBorder="1" applyAlignment="1">
      <alignment horizontal="center"/>
    </xf>
    <xf numFmtId="3" fontId="28" fillId="7" borderId="52" xfId="1" applyNumberFormat="1" applyFont="1" applyFill="1" applyBorder="1" applyAlignment="1">
      <alignment horizontal="center"/>
    </xf>
    <xf numFmtId="0" fontId="28" fillId="7" borderId="53" xfId="1" applyFont="1" applyFill="1" applyBorder="1" applyAlignment="1">
      <alignment horizontal="center"/>
    </xf>
    <xf numFmtId="3" fontId="28" fillId="7" borderId="49" xfId="1" applyNumberFormat="1" applyFont="1" applyFill="1" applyBorder="1" applyAlignment="1">
      <alignment horizontal="center"/>
    </xf>
    <xf numFmtId="3" fontId="28" fillId="7" borderId="55" xfId="1" applyNumberFormat="1" applyFont="1" applyFill="1" applyBorder="1" applyAlignment="1">
      <alignment horizontal="center"/>
    </xf>
    <xf numFmtId="0" fontId="29" fillId="7" borderId="78" xfId="1" applyFont="1" applyFill="1" applyBorder="1" applyAlignment="1">
      <alignment horizontal="center"/>
    </xf>
    <xf numFmtId="0" fontId="30" fillId="7" borderId="79" xfId="1" applyFont="1" applyFill="1" applyBorder="1" applyAlignment="1">
      <alignment horizontal="center" vertical="center" wrapText="1"/>
    </xf>
    <xf numFmtId="0" fontId="27" fillId="7" borderId="80" xfId="1" applyFont="1" applyFill="1" applyBorder="1" applyAlignment="1">
      <alignment horizontal="center" vertical="center" wrapText="1"/>
    </xf>
    <xf numFmtId="0" fontId="27" fillId="7" borderId="81" xfId="1" applyFont="1" applyFill="1" applyBorder="1" applyAlignment="1">
      <alignment horizontal="center" vertical="center"/>
    </xf>
    <xf numFmtId="0" fontId="28" fillId="7" borderId="82" xfId="1" applyFont="1" applyFill="1" applyBorder="1" applyAlignment="1">
      <alignment horizontal="center"/>
    </xf>
    <xf numFmtId="3" fontId="28" fillId="7" borderId="80" xfId="1" applyNumberFormat="1" applyFont="1" applyFill="1" applyBorder="1" applyAlignment="1">
      <alignment horizontal="center"/>
    </xf>
    <xf numFmtId="3" fontId="28" fillId="7" borderId="83" xfId="1" applyNumberFormat="1" applyFont="1" applyFill="1" applyBorder="1" applyAlignment="1">
      <alignment horizontal="center"/>
    </xf>
    <xf numFmtId="0" fontId="28" fillId="7" borderId="84" xfId="1" applyFont="1" applyFill="1" applyBorder="1" applyAlignment="1">
      <alignment horizontal="center"/>
    </xf>
    <xf numFmtId="3" fontId="28" fillId="7" borderId="85" xfId="1" applyNumberFormat="1" applyFont="1" applyFill="1" applyBorder="1" applyAlignment="1">
      <alignment horizontal="center"/>
    </xf>
    <xf numFmtId="0" fontId="29" fillId="7" borderId="86" xfId="1" applyFont="1" applyFill="1" applyBorder="1" applyAlignment="1">
      <alignment horizontal="center"/>
    </xf>
    <xf numFmtId="0" fontId="0" fillId="9" borderId="0" xfId="1" applyFont="1" applyFill="1" applyBorder="1"/>
    <xf numFmtId="0" fontId="0" fillId="9" borderId="11" xfId="1" applyFont="1" applyFill="1" applyBorder="1" applyAlignment="1">
      <alignment horizontal="center" vertical="center"/>
    </xf>
    <xf numFmtId="0" fontId="0" fillId="9" borderId="50" xfId="1" applyFont="1" applyFill="1" applyBorder="1" applyAlignment="1">
      <alignment horizontal="center" vertical="center"/>
    </xf>
    <xf numFmtId="0" fontId="0" fillId="9" borderId="51" xfId="1" applyFont="1" applyFill="1" applyBorder="1" applyAlignment="1">
      <alignment horizontal="center" vertical="center"/>
    </xf>
    <xf numFmtId="0" fontId="0" fillId="9" borderId="13" xfId="1" applyFont="1" applyFill="1" applyBorder="1" applyAlignment="1">
      <alignment horizontal="center" vertical="center"/>
    </xf>
    <xf numFmtId="0" fontId="0" fillId="9" borderId="12" xfId="1" applyFont="1" applyFill="1" applyBorder="1" applyAlignment="1">
      <alignment horizontal="center" vertical="center"/>
    </xf>
    <xf numFmtId="0" fontId="8" fillId="9" borderId="13" xfId="1" applyFont="1" applyFill="1" applyBorder="1" applyAlignment="1">
      <alignment horizontal="center" vertical="center"/>
    </xf>
    <xf numFmtId="0" fontId="5" fillId="7" borderId="19" xfId="1" applyFont="1" applyFill="1" applyBorder="1" applyAlignment="1">
      <alignment horizontal="center" vertical="center" wrapText="1"/>
    </xf>
    <xf numFmtId="0" fontId="3" fillId="7" borderId="52" xfId="1" applyFont="1" applyFill="1" applyBorder="1" applyAlignment="1">
      <alignment horizontal="center" vertical="center"/>
    </xf>
    <xf numFmtId="0" fontId="0" fillId="7" borderId="48" xfId="1" applyFont="1" applyFill="1" applyBorder="1" applyAlignment="1">
      <alignment horizontal="center" vertical="center"/>
    </xf>
    <xf numFmtId="0" fontId="0" fillId="7" borderId="53" xfId="1" applyFont="1" applyFill="1" applyBorder="1" applyAlignment="1">
      <alignment horizontal="center" vertical="center"/>
    </xf>
    <xf numFmtId="0" fontId="0" fillId="7" borderId="54" xfId="1" applyFont="1" applyFill="1" applyBorder="1" applyAlignment="1">
      <alignment horizontal="center" vertical="center"/>
    </xf>
    <xf numFmtId="0" fontId="0" fillId="7" borderId="55" xfId="1" applyFont="1" applyFill="1" applyBorder="1" applyAlignment="1">
      <alignment horizontal="center" vertical="center"/>
    </xf>
    <xf numFmtId="0" fontId="8" fillId="7" borderId="49" xfId="1" applyFont="1" applyFill="1" applyBorder="1" applyAlignment="1">
      <alignment horizontal="center" vertical="center"/>
    </xf>
    <xf numFmtId="0" fontId="22" fillId="9" borderId="51" xfId="1" applyFont="1" applyFill="1" applyBorder="1" applyAlignment="1">
      <alignment horizontal="center"/>
    </xf>
    <xf numFmtId="3" fontId="22" fillId="9" borderId="13" xfId="1" applyNumberFormat="1" applyFont="1" applyFill="1" applyBorder="1" applyAlignment="1">
      <alignment horizontal="center"/>
    </xf>
    <xf numFmtId="0" fontId="22" fillId="9" borderId="11" xfId="1" applyFont="1" applyFill="1" applyBorder="1" applyAlignment="1">
      <alignment horizontal="center"/>
    </xf>
    <xf numFmtId="3" fontId="22" fillId="9" borderId="95" xfId="1" applyNumberFormat="1" applyFont="1" applyFill="1" applyBorder="1" applyAlignment="1">
      <alignment horizontal="center"/>
    </xf>
    <xf numFmtId="3" fontId="22" fillId="9" borderId="50" xfId="1" applyNumberFormat="1" applyFont="1" applyFill="1" applyBorder="1" applyAlignment="1">
      <alignment horizontal="center"/>
    </xf>
    <xf numFmtId="3" fontId="22" fillId="9" borderId="12" xfId="1" applyNumberFormat="1" applyFont="1" applyFill="1" applyBorder="1" applyAlignment="1">
      <alignment horizontal="center"/>
    </xf>
    <xf numFmtId="0" fontId="22" fillId="9" borderId="13" xfId="1" applyFont="1" applyFill="1" applyBorder="1" applyAlignment="1">
      <alignment horizontal="center"/>
    </xf>
    <xf numFmtId="0" fontId="19" fillId="7" borderId="19" xfId="1" applyFont="1" applyFill="1" applyBorder="1" applyAlignment="1">
      <alignment horizontal="center" vertical="center" wrapText="1"/>
    </xf>
    <xf numFmtId="0" fontId="19" fillId="7" borderId="0" xfId="1" applyFont="1" applyFill="1" applyBorder="1" applyAlignment="1">
      <alignment horizontal="center" vertical="center"/>
    </xf>
    <xf numFmtId="0" fontId="22" fillId="7" borderId="48" xfId="1" applyFont="1" applyFill="1" applyBorder="1" applyAlignment="1">
      <alignment horizontal="center"/>
    </xf>
    <xf numFmtId="3" fontId="22" fillId="7" borderId="49" xfId="1" applyNumberFormat="1" applyFont="1" applyFill="1" applyBorder="1" applyAlignment="1">
      <alignment horizontal="center"/>
    </xf>
    <xf numFmtId="0" fontId="22" fillId="7" borderId="53" xfId="1" applyFont="1" applyFill="1" applyBorder="1" applyAlignment="1">
      <alignment horizontal="center"/>
    </xf>
    <xf numFmtId="3" fontId="22" fillId="7" borderId="0" xfId="1" applyNumberFormat="1" applyFont="1" applyFill="1" applyBorder="1" applyAlignment="1">
      <alignment horizontal="center"/>
    </xf>
    <xf numFmtId="3" fontId="22" fillId="7" borderId="54" xfId="1" applyNumberFormat="1" applyFont="1" applyFill="1" applyBorder="1" applyAlignment="1">
      <alignment horizontal="center"/>
    </xf>
    <xf numFmtId="0" fontId="22" fillId="7" borderId="13" xfId="1" applyFont="1" applyFill="1" applyBorder="1" applyAlignment="1">
      <alignment horizontal="center"/>
    </xf>
    <xf numFmtId="0" fontId="25" fillId="7" borderId="48" xfId="1" applyFont="1" applyFill="1" applyBorder="1" applyAlignment="1">
      <alignment horizontal="center" vertical="center"/>
    </xf>
    <xf numFmtId="0" fontId="25" fillId="7" borderId="49" xfId="1" applyFont="1" applyFill="1" applyBorder="1" applyAlignment="1">
      <alignment horizontal="center" vertical="center"/>
    </xf>
    <xf numFmtId="0" fontId="25" fillId="7" borderId="11" xfId="1" applyFont="1" applyFill="1" applyBorder="1" applyAlignment="1">
      <alignment horizontal="center" vertical="center"/>
    </xf>
    <xf numFmtId="0" fontId="25" fillId="7" borderId="50" xfId="1" applyFont="1" applyFill="1" applyBorder="1" applyAlignment="1">
      <alignment horizontal="center" vertical="center"/>
    </xf>
    <xf numFmtId="0" fontId="25" fillId="7" borderId="51" xfId="1" applyFont="1" applyFill="1" applyBorder="1" applyAlignment="1">
      <alignment horizontal="center" vertical="center"/>
    </xf>
    <xf numFmtId="0" fontId="25" fillId="7" borderId="13" xfId="1" applyFont="1" applyFill="1" applyBorder="1" applyAlignment="1">
      <alignment horizontal="center" vertical="center"/>
    </xf>
    <xf numFmtId="0" fontId="25" fillId="7" borderId="12" xfId="1" applyFont="1" applyFill="1" applyBorder="1" applyAlignment="1">
      <alignment horizontal="center" vertical="center"/>
    </xf>
    <xf numFmtId="0" fontId="5" fillId="7" borderId="56" xfId="1" applyFont="1" applyFill="1" applyBorder="1" applyAlignment="1">
      <alignment horizontal="center" vertical="center" wrapText="1"/>
    </xf>
    <xf numFmtId="0" fontId="3" fillId="7" borderId="29" xfId="1" applyFont="1" applyFill="1" applyBorder="1" applyAlignment="1">
      <alignment horizontal="center" vertical="center"/>
    </xf>
    <xf numFmtId="0" fontId="25" fillId="7" borderId="5" xfId="1" applyFont="1" applyFill="1" applyBorder="1" applyAlignment="1">
      <alignment horizontal="center" vertical="center"/>
    </xf>
    <xf numFmtId="0" fontId="25" fillId="7" borderId="29" xfId="1" applyFont="1" applyFill="1" applyBorder="1" applyAlignment="1">
      <alignment horizontal="center" vertical="center"/>
    </xf>
    <xf numFmtId="0" fontId="25" fillId="7" borderId="34" xfId="1" applyFont="1" applyFill="1" applyBorder="1" applyAlignment="1">
      <alignment horizontal="center" vertical="center"/>
    </xf>
    <xf numFmtId="0" fontId="25" fillId="7" borderId="57" xfId="1" applyFont="1" applyFill="1" applyBorder="1" applyAlignment="1">
      <alignment horizontal="center" vertical="center"/>
    </xf>
    <xf numFmtId="0" fontId="8" fillId="7" borderId="29" xfId="1" applyFont="1" applyFill="1" applyBorder="1" applyAlignment="1">
      <alignment horizontal="center" vertical="center"/>
    </xf>
    <xf numFmtId="0" fontId="44" fillId="5" borderId="111" xfId="1" applyFont="1" applyFill="1" applyBorder="1" applyAlignment="1" applyProtection="1">
      <alignment horizontal="center" vertical="center"/>
      <protection hidden="1"/>
    </xf>
    <xf numFmtId="0" fontId="44" fillId="5" borderId="112" xfId="1" applyFont="1" applyFill="1" applyBorder="1" applyAlignment="1" applyProtection="1">
      <alignment horizontal="center" vertical="center"/>
      <protection hidden="1"/>
    </xf>
    <xf numFmtId="0" fontId="44" fillId="5" borderId="119" xfId="1" applyFont="1" applyFill="1" applyBorder="1" applyAlignment="1" applyProtection="1">
      <alignment horizontal="center" vertical="center"/>
      <protection hidden="1"/>
    </xf>
    <xf numFmtId="0" fontId="26" fillId="4" borderId="39" xfId="1" applyFont="1" applyFill="1" applyBorder="1" applyAlignment="1" applyProtection="1">
      <alignment horizontal="center" vertical="center" shrinkToFit="1"/>
      <protection hidden="1"/>
    </xf>
    <xf numFmtId="3" fontId="26" fillId="4" borderId="39" xfId="1" applyNumberFormat="1" applyFont="1" applyFill="1" applyBorder="1" applyAlignment="1" applyProtection="1">
      <alignment horizontal="right" vertical="center" shrinkToFit="1"/>
      <protection hidden="1"/>
    </xf>
    <xf numFmtId="0" fontId="44" fillId="4" borderId="20" xfId="1" applyFont="1" applyFill="1" applyBorder="1" applyAlignment="1" applyProtection="1">
      <alignment horizontal="center" vertical="center" shrinkToFit="1"/>
      <protection hidden="1"/>
    </xf>
    <xf numFmtId="3" fontId="44" fillId="4" borderId="39" xfId="1" applyNumberFormat="1" applyFont="1" applyFill="1" applyBorder="1" applyAlignment="1" applyProtection="1">
      <alignment horizontal="right" vertical="center" shrinkToFit="1"/>
      <protection hidden="1"/>
    </xf>
    <xf numFmtId="0" fontId="44" fillId="4" borderId="22" xfId="1" applyFont="1" applyFill="1" applyBorder="1" applyAlignment="1" applyProtection="1">
      <alignment horizontal="center" vertical="center" shrinkToFit="1"/>
      <protection hidden="1"/>
    </xf>
    <xf numFmtId="3" fontId="44" fillId="4" borderId="59" xfId="1" applyNumberFormat="1" applyFont="1" applyFill="1" applyBorder="1" applyAlignment="1" applyProtection="1">
      <alignment horizontal="right" vertical="center" shrinkToFit="1"/>
      <protection hidden="1"/>
    </xf>
    <xf numFmtId="0" fontId="44" fillId="4" borderId="115" xfId="1" applyFont="1" applyFill="1" applyBorder="1" applyAlignment="1" applyProtection="1">
      <alignment horizontal="center" vertical="center" shrinkToFit="1"/>
      <protection hidden="1"/>
    </xf>
    <xf numFmtId="3" fontId="44" fillId="4" borderId="117" xfId="1" applyNumberFormat="1" applyFont="1" applyFill="1" applyBorder="1" applyAlignment="1" applyProtection="1">
      <alignment horizontal="right" vertical="center" shrinkToFit="1"/>
      <protection hidden="1"/>
    </xf>
    <xf numFmtId="0" fontId="48" fillId="0" borderId="0" xfId="4" applyFont="1"/>
    <xf numFmtId="0" fontId="49" fillId="6" borderId="0" xfId="4" applyFont="1" applyFill="1"/>
    <xf numFmtId="0" fontId="49" fillId="0" borderId="0" xfId="4" applyFont="1"/>
    <xf numFmtId="0" fontId="50" fillId="0" borderId="0" xfId="4" applyFont="1"/>
    <xf numFmtId="0" fontId="51" fillId="0" borderId="0" xfId="5" applyFont="1"/>
    <xf numFmtId="0" fontId="52" fillId="0" borderId="0" xfId="4" applyFont="1"/>
    <xf numFmtId="0" fontId="53" fillId="0" borderId="0" xfId="5" applyFont="1" applyAlignment="1">
      <alignment vertical="center"/>
    </xf>
    <xf numFmtId="0" fontId="53" fillId="0" borderId="0" xfId="4" applyFont="1"/>
    <xf numFmtId="0" fontId="25" fillId="11" borderId="5" xfId="9" applyFill="1" applyBorder="1" applyAlignment="1">
      <alignment horizontal="center" vertical="center"/>
    </xf>
    <xf numFmtId="0" fontId="25" fillId="11" borderId="6" xfId="9" applyFill="1" applyBorder="1" applyAlignment="1">
      <alignment horizontal="center" vertical="center"/>
    </xf>
    <xf numFmtId="0" fontId="25" fillId="11" borderId="7" xfId="9" applyFill="1" applyBorder="1" applyAlignment="1">
      <alignment horizontal="center" vertical="center"/>
    </xf>
    <xf numFmtId="0" fontId="25" fillId="11" borderId="8" xfId="9" applyFill="1" applyBorder="1" applyAlignment="1">
      <alignment horizontal="center" vertical="center"/>
    </xf>
    <xf numFmtId="0" fontId="25" fillId="11" borderId="9" xfId="9" applyFill="1" applyBorder="1" applyAlignment="1">
      <alignment horizontal="center" vertical="center"/>
    </xf>
    <xf numFmtId="0" fontId="25" fillId="11" borderId="10" xfId="9" applyFill="1" applyBorder="1" applyAlignment="1">
      <alignment horizontal="center" vertical="center"/>
    </xf>
    <xf numFmtId="0" fontId="25" fillId="11" borderId="11" xfId="9" applyFill="1" applyBorder="1" applyAlignment="1">
      <alignment horizontal="center" vertical="center"/>
    </xf>
    <xf numFmtId="0" fontId="25" fillId="11" borderId="12" xfId="9" applyFill="1" applyBorder="1" applyAlignment="1">
      <alignment horizontal="center" vertical="center"/>
    </xf>
    <xf numFmtId="0" fontId="8" fillId="11" borderId="13" xfId="9" applyFont="1" applyFill="1" applyBorder="1" applyAlignment="1">
      <alignment horizontal="center" vertical="center"/>
    </xf>
    <xf numFmtId="0" fontId="9" fillId="0" borderId="14" xfId="9" applyFont="1" applyBorder="1" applyAlignment="1" applyProtection="1">
      <alignment horizontal="center" vertical="center"/>
      <protection hidden="1"/>
    </xf>
    <xf numFmtId="0" fontId="3" fillId="0" borderId="16" xfId="9" applyFont="1" applyBorder="1" applyAlignment="1" applyProtection="1">
      <alignment horizontal="center" vertical="center" shrinkToFit="1"/>
      <protection hidden="1"/>
    </xf>
    <xf numFmtId="3" fontId="9" fillId="0" borderId="17" xfId="9" applyNumberFormat="1" applyFont="1" applyBorder="1" applyAlignment="1" applyProtection="1">
      <alignment horizontal="center" vertical="center" shrinkToFit="1"/>
      <protection hidden="1"/>
    </xf>
    <xf numFmtId="0" fontId="9" fillId="0" borderId="19" xfId="9" applyFont="1" applyBorder="1" applyAlignment="1" applyProtection="1">
      <alignment horizontal="center" vertical="center"/>
      <protection hidden="1"/>
    </xf>
    <xf numFmtId="0" fontId="3" fillId="0" borderId="20" xfId="9" applyFont="1" applyBorder="1" applyAlignment="1" applyProtection="1">
      <alignment horizontal="center" vertical="center" shrinkToFit="1"/>
      <protection hidden="1"/>
    </xf>
    <xf numFmtId="3" fontId="9" fillId="0" borderId="21" xfId="9" applyNumberFormat="1" applyFont="1" applyBorder="1" applyAlignment="1" applyProtection="1">
      <alignment horizontal="center" vertical="center" shrinkToFit="1"/>
      <protection hidden="1"/>
    </xf>
    <xf numFmtId="0" fontId="9" fillId="0" borderId="25" xfId="9" applyFont="1" applyBorder="1" applyAlignment="1" applyProtection="1">
      <alignment horizontal="center" vertical="center"/>
      <protection hidden="1"/>
    </xf>
    <xf numFmtId="0" fontId="9" fillId="0" borderId="27" xfId="9" applyFont="1" applyBorder="1" applyAlignment="1" applyProtection="1">
      <alignment horizontal="center" vertical="center"/>
      <protection hidden="1"/>
    </xf>
    <xf numFmtId="0" fontId="9" fillId="0" borderId="28" xfId="9" applyFont="1" applyBorder="1" applyAlignment="1" applyProtection="1">
      <alignment horizontal="center" vertical="center"/>
      <protection hidden="1"/>
    </xf>
    <xf numFmtId="0" fontId="3" fillId="0" borderId="30" xfId="9" applyFont="1" applyBorder="1" applyAlignment="1" applyProtection="1">
      <alignment horizontal="center" vertical="center" shrinkToFit="1"/>
      <protection hidden="1"/>
    </xf>
    <xf numFmtId="3" fontId="9" fillId="0" borderId="29" xfId="9" applyNumberFormat="1" applyFont="1" applyBorder="1" applyAlignment="1" applyProtection="1">
      <alignment horizontal="center" vertical="center" shrinkToFit="1"/>
      <protection hidden="1"/>
    </xf>
    <xf numFmtId="0" fontId="8" fillId="11" borderId="10" xfId="9" applyFont="1" applyFill="1" applyBorder="1" applyAlignment="1">
      <alignment horizontal="center" vertical="center"/>
    </xf>
    <xf numFmtId="0" fontId="9" fillId="0" borderId="36" xfId="9" applyFont="1" applyBorder="1" applyAlignment="1" applyProtection="1">
      <alignment horizontal="center" vertical="center"/>
      <protection hidden="1"/>
    </xf>
    <xf numFmtId="0" fontId="9" fillId="0" borderId="38" xfId="9" applyFont="1" applyBorder="1" applyAlignment="1" applyProtection="1">
      <alignment horizontal="left" vertical="center" shrinkToFit="1"/>
      <protection hidden="1"/>
    </xf>
    <xf numFmtId="3" fontId="9" fillId="0" borderId="18" xfId="9" applyNumberFormat="1" applyFont="1" applyBorder="1" applyAlignment="1" applyProtection="1">
      <alignment horizontal="right" vertical="center" shrinkToFit="1"/>
      <protection hidden="1"/>
    </xf>
    <xf numFmtId="3" fontId="9" fillId="0" borderId="40" xfId="9" applyNumberFormat="1" applyFont="1" applyBorder="1" applyAlignment="1" applyProtection="1">
      <alignment horizontal="right" vertical="center" shrinkToFit="1"/>
      <protection hidden="1"/>
    </xf>
    <xf numFmtId="3" fontId="9" fillId="0" borderId="24" xfId="9" applyNumberFormat="1" applyFont="1" applyBorder="1" applyAlignment="1" applyProtection="1">
      <alignment horizontal="right" vertical="center" shrinkToFit="1"/>
      <protection hidden="1"/>
    </xf>
    <xf numFmtId="0" fontId="9" fillId="0" borderId="28" xfId="9" applyFont="1" applyBorder="1" applyAlignment="1" applyProtection="1">
      <alignment horizontal="left" vertical="center" shrinkToFit="1"/>
      <protection hidden="1"/>
    </xf>
    <xf numFmtId="3" fontId="9" fillId="0" borderId="45" xfId="9" applyNumberFormat="1" applyFont="1" applyBorder="1" applyAlignment="1" applyProtection="1">
      <alignment horizontal="right" vertical="center" shrinkToFit="1"/>
      <protection hidden="1"/>
    </xf>
    <xf numFmtId="3" fontId="9" fillId="0" borderId="46" xfId="9" applyNumberFormat="1" applyFont="1" applyBorder="1" applyAlignment="1" applyProtection="1">
      <alignment horizontal="right" vertical="center" shrinkToFit="1"/>
      <protection hidden="1"/>
    </xf>
    <xf numFmtId="0" fontId="10" fillId="0" borderId="45" xfId="9" applyFont="1" applyBorder="1" applyAlignment="1" applyProtection="1">
      <alignment horizontal="center" vertical="center" shrinkToFit="1"/>
      <protection hidden="1"/>
    </xf>
    <xf numFmtId="0" fontId="25" fillId="4" borderId="20" xfId="1" applyFont="1" applyFill="1" applyBorder="1" applyAlignment="1">
      <alignment horizontal="center"/>
    </xf>
    <xf numFmtId="0" fontId="20" fillId="12" borderId="21" xfId="1" applyFont="1" applyFill="1" applyBorder="1" applyAlignment="1" applyProtection="1">
      <alignment vertical="center" wrapText="1"/>
      <protection hidden="1"/>
    </xf>
    <xf numFmtId="0" fontId="3" fillId="0" borderId="87" xfId="1" applyFont="1" applyBorder="1" applyAlignment="1" applyProtection="1">
      <alignment horizontal="center" vertical="center"/>
      <protection hidden="1"/>
    </xf>
    <xf numFmtId="0" fontId="3" fillId="0" borderId="93" xfId="1" applyFont="1" applyBorder="1" applyAlignment="1" applyProtection="1">
      <alignment horizontal="center" vertical="center"/>
      <protection hidden="1"/>
    </xf>
    <xf numFmtId="0" fontId="25" fillId="11" borderId="35" xfId="8" applyFill="1" applyBorder="1" applyAlignment="1">
      <alignment horizontal="center" vertical="center"/>
    </xf>
    <xf numFmtId="3" fontId="9" fillId="0" borderId="40" xfId="1" applyNumberFormat="1" applyFont="1" applyBorder="1" applyAlignment="1" applyProtection="1">
      <alignment horizontal="right" vertical="center" shrinkToFit="1"/>
      <protection hidden="1"/>
    </xf>
    <xf numFmtId="0" fontId="3" fillId="0" borderId="20" xfId="1" applyFont="1" applyBorder="1" applyAlignment="1" applyProtection="1">
      <alignment horizontal="center" vertical="center" shrinkToFit="1"/>
      <protection hidden="1"/>
    </xf>
    <xf numFmtId="0" fontId="9" fillId="0" borderId="38" xfId="1" applyFont="1" applyBorder="1" applyAlignment="1" applyProtection="1">
      <alignment horizontal="left" vertical="center" shrinkToFit="1"/>
      <protection hidden="1"/>
    </xf>
    <xf numFmtId="3" fontId="9" fillId="0" borderId="15" xfId="1" applyNumberFormat="1" applyFont="1" applyBorder="1" applyAlignment="1" applyProtection="1">
      <alignment horizontal="right" vertical="center" shrinkToFit="1"/>
      <protection hidden="1"/>
    </xf>
    <xf numFmtId="0" fontId="9" fillId="4" borderId="39" xfId="1" applyFont="1" applyFill="1" applyBorder="1" applyAlignment="1" applyProtection="1">
      <alignment horizontal="center" vertical="center" shrinkToFit="1"/>
      <protection hidden="1"/>
    </xf>
    <xf numFmtId="3" fontId="9" fillId="4" borderId="39" xfId="1" applyNumberFormat="1" applyFont="1" applyFill="1" applyBorder="1" applyAlignment="1" applyProtection="1">
      <alignment horizontal="right" vertical="center" shrinkToFit="1"/>
      <protection hidden="1"/>
    </xf>
    <xf numFmtId="0" fontId="5" fillId="8" borderId="19" xfId="1" applyFont="1" applyFill="1" applyBorder="1" applyAlignment="1">
      <alignment horizontal="center" vertical="center" wrapText="1"/>
    </xf>
    <xf numFmtId="0" fontId="5" fillId="8" borderId="56" xfId="1" applyFont="1" applyFill="1" applyBorder="1" applyAlignment="1">
      <alignment horizontal="center" vertical="center" wrapText="1"/>
    </xf>
    <xf numFmtId="0" fontId="8" fillId="8" borderId="29" xfId="1" applyFont="1" applyFill="1" applyBorder="1" applyAlignment="1">
      <alignment horizontal="center" vertical="center"/>
    </xf>
    <xf numFmtId="0" fontId="0" fillId="8" borderId="51" xfId="1" applyFont="1" applyFill="1" applyBorder="1" applyAlignment="1">
      <alignment horizontal="center"/>
    </xf>
    <xf numFmtId="3" fontId="0" fillId="8" borderId="50" xfId="1" applyNumberFormat="1" applyFont="1" applyFill="1" applyBorder="1" applyAlignment="1">
      <alignment horizontal="center"/>
    </xf>
    <xf numFmtId="3" fontId="0" fillId="8" borderId="63" xfId="1" applyNumberFormat="1" applyFont="1" applyFill="1" applyBorder="1" applyAlignment="1">
      <alignment horizontal="center"/>
    </xf>
    <xf numFmtId="0" fontId="0" fillId="8" borderId="11" xfId="1" applyFont="1" applyFill="1" applyBorder="1" applyAlignment="1">
      <alignment horizontal="center"/>
    </xf>
    <xf numFmtId="3" fontId="0" fillId="8" borderId="12" xfId="1" applyNumberFormat="1" applyFont="1" applyFill="1" applyBorder="1" applyAlignment="1">
      <alignment horizontal="center"/>
    </xf>
    <xf numFmtId="0" fontId="8" fillId="8" borderId="13" xfId="1" applyFont="1" applyFill="1" applyBorder="1" applyAlignment="1">
      <alignment horizontal="center"/>
    </xf>
    <xf numFmtId="0" fontId="3" fillId="8" borderId="0" xfId="1" applyFont="1" applyFill="1" applyBorder="1" applyAlignment="1">
      <alignment horizontal="center" vertical="center" wrapText="1"/>
    </xf>
    <xf numFmtId="0" fontId="3" fillId="8" borderId="19" xfId="1" applyFont="1" applyFill="1" applyBorder="1" applyAlignment="1">
      <alignment horizontal="center" vertical="center"/>
    </xf>
    <xf numFmtId="0" fontId="0" fillId="8" borderId="48" xfId="1" applyFont="1" applyFill="1" applyBorder="1" applyAlignment="1">
      <alignment horizontal="center"/>
    </xf>
    <xf numFmtId="3" fontId="0" fillId="8" borderId="54" xfId="1" applyNumberFormat="1" applyFont="1" applyFill="1" applyBorder="1" applyAlignment="1">
      <alignment horizontal="center"/>
    </xf>
    <xf numFmtId="3" fontId="0" fillId="8" borderId="52" xfId="1" applyNumberFormat="1" applyFont="1" applyFill="1" applyBorder="1" applyAlignment="1">
      <alignment horizontal="center"/>
    </xf>
    <xf numFmtId="0" fontId="0" fillId="8" borderId="53" xfId="1" applyFont="1" applyFill="1" applyBorder="1" applyAlignment="1">
      <alignment horizontal="center"/>
    </xf>
    <xf numFmtId="3" fontId="0" fillId="8" borderId="55" xfId="1" applyNumberFormat="1" applyFont="1" applyFill="1" applyBorder="1" applyAlignment="1">
      <alignment horizontal="center"/>
    </xf>
    <xf numFmtId="0" fontId="8" fillId="8" borderId="49" xfId="1" applyFont="1" applyFill="1" applyBorder="1" applyAlignment="1">
      <alignment horizontal="center"/>
    </xf>
    <xf numFmtId="0" fontId="3" fillId="8" borderId="34" xfId="1" applyFont="1" applyFill="1" applyBorder="1" applyAlignment="1">
      <alignment horizontal="center" vertical="center" wrapText="1"/>
    </xf>
    <xf numFmtId="0" fontId="3" fillId="8" borderId="56" xfId="1" applyFont="1" applyFill="1" applyBorder="1" applyAlignment="1">
      <alignment horizontal="center" vertical="center"/>
    </xf>
    <xf numFmtId="0" fontId="0" fillId="8" borderId="5" xfId="1" applyFont="1" applyFill="1" applyBorder="1" applyAlignment="1">
      <alignment horizontal="center" vertical="center"/>
    </xf>
    <xf numFmtId="3" fontId="0" fillId="8" borderId="34" xfId="1" applyNumberFormat="1" applyFont="1" applyFill="1" applyBorder="1" applyAlignment="1">
      <alignment horizontal="center" vertical="center"/>
    </xf>
    <xf numFmtId="3" fontId="0" fillId="8" borderId="29" xfId="1" applyNumberFormat="1" applyFont="1" applyFill="1" applyBorder="1" applyAlignment="1">
      <alignment horizontal="center" vertical="center"/>
    </xf>
    <xf numFmtId="3" fontId="0" fillId="8" borderId="57" xfId="1" applyNumberFormat="1" applyFont="1" applyFill="1" applyBorder="1" applyAlignment="1">
      <alignment horizontal="center" vertical="center"/>
    </xf>
    <xf numFmtId="0" fontId="24" fillId="7" borderId="48" xfId="1" applyFont="1" applyFill="1" applyBorder="1" applyAlignment="1">
      <alignment horizontal="center" vertical="center"/>
    </xf>
    <xf numFmtId="0" fontId="24" fillId="7" borderId="49" xfId="1" applyFont="1" applyFill="1" applyBorder="1" applyAlignment="1">
      <alignment horizontal="center" vertical="center"/>
    </xf>
    <xf numFmtId="0" fontId="24" fillId="7" borderId="11" xfId="1" applyFont="1" applyFill="1" applyBorder="1" applyAlignment="1">
      <alignment horizontal="center" vertical="center"/>
    </xf>
    <xf numFmtId="0" fontId="24" fillId="7" borderId="50" xfId="1" applyFont="1" applyFill="1" applyBorder="1" applyAlignment="1">
      <alignment horizontal="center" vertical="center"/>
    </xf>
    <xf numFmtId="0" fontId="24" fillId="7" borderId="51" xfId="1" applyFont="1" applyFill="1" applyBorder="1" applyAlignment="1">
      <alignment horizontal="center" vertical="center"/>
    </xf>
    <xf numFmtId="0" fontId="24" fillId="7" borderId="13" xfId="1" applyFont="1" applyFill="1" applyBorder="1" applyAlignment="1">
      <alignment horizontal="center" vertical="center"/>
    </xf>
    <xf numFmtId="0" fontId="24" fillId="7" borderId="12" xfId="1" applyFont="1" applyFill="1" applyBorder="1" applyAlignment="1">
      <alignment horizontal="center" vertical="center"/>
    </xf>
    <xf numFmtId="0" fontId="37" fillId="7" borderId="76" xfId="1" applyFont="1" applyFill="1" applyBorder="1" applyAlignment="1">
      <alignment horizontal="center" vertical="center"/>
    </xf>
    <xf numFmtId="0" fontId="24" fillId="7" borderId="77" xfId="1" applyFont="1" applyFill="1" applyBorder="1" applyAlignment="1">
      <alignment horizontal="center" vertical="center" wrapText="1"/>
    </xf>
    <xf numFmtId="0" fontId="37" fillId="7" borderId="52" xfId="1" applyFont="1" applyFill="1" applyBorder="1" applyAlignment="1">
      <alignment horizontal="center" vertical="center"/>
    </xf>
    <xf numFmtId="0" fontId="24" fillId="7" borderId="53" xfId="1" applyFont="1" applyFill="1" applyBorder="1" applyAlignment="1">
      <alignment horizontal="center" vertical="center"/>
    </xf>
    <xf numFmtId="0" fontId="24" fillId="7" borderId="54" xfId="1" applyFont="1" applyFill="1" applyBorder="1" applyAlignment="1">
      <alignment horizontal="center" vertical="center"/>
    </xf>
    <xf numFmtId="0" fontId="24" fillId="7" borderId="55" xfId="1" applyFont="1" applyFill="1" applyBorder="1" applyAlignment="1">
      <alignment horizontal="center" vertical="center"/>
    </xf>
    <xf numFmtId="0" fontId="37" fillId="7" borderId="78" xfId="1" applyFont="1" applyFill="1" applyBorder="1" applyAlignment="1">
      <alignment horizontal="center" vertical="center"/>
    </xf>
    <xf numFmtId="0" fontId="24" fillId="7" borderId="108" xfId="1" applyFont="1" applyFill="1" applyBorder="1" applyAlignment="1">
      <alignment horizontal="center" vertical="center" wrapText="1"/>
    </xf>
    <xf numFmtId="0" fontId="37" fillId="7" borderId="29" xfId="1" applyFont="1" applyFill="1" applyBorder="1" applyAlignment="1">
      <alignment horizontal="center" vertical="center"/>
    </xf>
    <xf numFmtId="0" fontId="24" fillId="7" borderId="5" xfId="1" applyFont="1" applyFill="1" applyBorder="1" applyAlignment="1">
      <alignment horizontal="center" vertical="center"/>
    </xf>
    <xf numFmtId="0" fontId="24" fillId="7" borderId="29" xfId="1" applyFont="1" applyFill="1" applyBorder="1" applyAlignment="1">
      <alignment horizontal="center" vertical="center"/>
    </xf>
    <xf numFmtId="0" fontId="24" fillId="7" borderId="34" xfId="1" applyFont="1" applyFill="1" applyBorder="1" applyAlignment="1">
      <alignment horizontal="center" vertical="center"/>
    </xf>
    <xf numFmtId="0" fontId="24" fillId="7" borderId="57" xfId="1" applyFont="1" applyFill="1" applyBorder="1" applyAlignment="1">
      <alignment horizontal="center" vertical="center"/>
    </xf>
    <xf numFmtId="0" fontId="37" fillId="7" borderId="109" xfId="1" applyFont="1" applyFill="1" applyBorder="1" applyAlignment="1">
      <alignment horizontal="center" vertical="center"/>
    </xf>
    <xf numFmtId="0" fontId="11" fillId="0" borderId="110" xfId="1" applyFont="1" applyBorder="1" applyAlignment="1" applyProtection="1">
      <alignment horizontal="center" vertical="center"/>
      <protection hidden="1"/>
    </xf>
    <xf numFmtId="0" fontId="4" fillId="0" borderId="20" xfId="1" applyFont="1" applyBorder="1" applyAlignment="1" applyProtection="1">
      <alignment horizontal="center" vertical="center" shrinkToFit="1"/>
      <protection hidden="1"/>
    </xf>
    <xf numFmtId="0" fontId="4" fillId="0" borderId="39" xfId="1" applyFont="1" applyBorder="1" applyAlignment="1" applyProtection="1">
      <alignment horizontal="center" vertical="center" shrinkToFit="1"/>
      <protection hidden="1"/>
    </xf>
    <xf numFmtId="3" fontId="11" fillId="0" borderId="40" xfId="1" applyNumberFormat="1" applyFont="1" applyBorder="1" applyAlignment="1" applyProtection="1">
      <alignment horizontal="right" vertical="center" shrinkToFit="1"/>
      <protection hidden="1"/>
    </xf>
    <xf numFmtId="0" fontId="11" fillId="4" borderId="20" xfId="1" applyFont="1" applyFill="1" applyBorder="1" applyAlignment="1" applyProtection="1">
      <alignment horizontal="center" vertical="center" shrinkToFit="1"/>
      <protection hidden="1"/>
    </xf>
    <xf numFmtId="0" fontId="11" fillId="5" borderId="111" xfId="1" applyFont="1" applyFill="1" applyBorder="1" applyAlignment="1" applyProtection="1">
      <alignment horizontal="center" vertical="center"/>
      <protection hidden="1"/>
    </xf>
    <xf numFmtId="0" fontId="11" fillId="0" borderId="93" xfId="1" applyFont="1" applyBorder="1" applyAlignment="1" applyProtection="1">
      <alignment horizontal="center" vertical="center"/>
      <protection hidden="1"/>
    </xf>
    <xf numFmtId="0" fontId="11" fillId="5" borderId="112" xfId="1" applyFont="1" applyFill="1" applyBorder="1" applyAlignment="1" applyProtection="1">
      <alignment horizontal="center" vertical="center"/>
      <protection hidden="1"/>
    </xf>
    <xf numFmtId="0" fontId="11" fillId="0" borderId="113" xfId="1" applyFont="1" applyBorder="1" applyAlignment="1" applyProtection="1">
      <alignment horizontal="center" vertical="center"/>
      <protection hidden="1"/>
    </xf>
    <xf numFmtId="0" fontId="4" fillId="0" borderId="115" xfId="1" applyFont="1" applyBorder="1" applyAlignment="1" applyProtection="1">
      <alignment horizontal="center" vertical="center" shrinkToFit="1"/>
      <protection hidden="1"/>
    </xf>
    <xf numFmtId="0" fontId="4" fillId="0" borderId="117" xfId="1" applyFont="1" applyBorder="1" applyAlignment="1" applyProtection="1">
      <alignment horizontal="center" vertical="center" shrinkToFit="1"/>
      <protection hidden="1"/>
    </xf>
    <xf numFmtId="3" fontId="11" fillId="0" borderId="118" xfId="1" applyNumberFormat="1" applyFont="1" applyBorder="1" applyAlignment="1" applyProtection="1">
      <alignment horizontal="right" vertical="center" shrinkToFit="1"/>
      <protection hidden="1"/>
    </xf>
    <xf numFmtId="0" fontId="11" fillId="5" borderId="119" xfId="1" applyFont="1" applyFill="1" applyBorder="1" applyAlignment="1" applyProtection="1">
      <alignment horizontal="center" vertical="center"/>
      <protection hidden="1"/>
    </xf>
    <xf numFmtId="0" fontId="4" fillId="5" borderId="21" xfId="1" applyFont="1" applyFill="1" applyBorder="1" applyAlignment="1" applyProtection="1">
      <alignment horizontal="center" vertical="center" wrapText="1"/>
      <protection hidden="1"/>
    </xf>
    <xf numFmtId="0" fontId="4" fillId="5" borderId="134" xfId="1" applyFont="1" applyFill="1" applyBorder="1" applyAlignment="1" applyProtection="1">
      <alignment horizontal="center" vertical="center" wrapText="1"/>
      <protection hidden="1"/>
    </xf>
    <xf numFmtId="0" fontId="56" fillId="0" borderId="0" xfId="2" applyFont="1"/>
    <xf numFmtId="0" fontId="54" fillId="0" borderId="0" xfId="2" applyFont="1"/>
    <xf numFmtId="0" fontId="57" fillId="0" borderId="0" xfId="2" applyFont="1"/>
    <xf numFmtId="0" fontId="55" fillId="0" borderId="0" xfId="2" applyFont="1"/>
    <xf numFmtId="0" fontId="58" fillId="0" borderId="0" xfId="2" applyFont="1"/>
    <xf numFmtId="3" fontId="11" fillId="4" borderId="39" xfId="1" applyNumberFormat="1" applyFont="1" applyFill="1" applyBorder="1" applyAlignment="1" applyProtection="1">
      <alignment horizontal="center" vertical="center" shrinkToFit="1"/>
      <protection hidden="1"/>
    </xf>
    <xf numFmtId="3" fontId="11" fillId="0" borderId="40" xfId="1" applyNumberFormat="1" applyFont="1" applyBorder="1" applyAlignment="1" applyProtection="1">
      <alignment horizontal="center" vertical="center" shrinkToFit="1"/>
      <protection hidden="1"/>
    </xf>
    <xf numFmtId="3" fontId="11" fillId="0" borderId="118" xfId="1" applyNumberFormat="1" applyFont="1" applyBorder="1" applyAlignment="1" applyProtection="1">
      <alignment horizontal="center" vertical="center" shrinkToFit="1"/>
      <protection hidden="1"/>
    </xf>
    <xf numFmtId="3" fontId="11" fillId="0" borderId="24" xfId="1" applyNumberFormat="1" applyFont="1" applyBorder="1" applyAlignment="1" applyProtection="1">
      <alignment horizontal="center" vertical="center" shrinkToFit="1"/>
      <protection hidden="1"/>
    </xf>
    <xf numFmtId="3" fontId="11" fillId="0" borderId="116" xfId="1" applyNumberFormat="1" applyFont="1" applyBorder="1" applyAlignment="1" applyProtection="1">
      <alignment horizontal="center" vertical="center" shrinkToFit="1"/>
      <protection hidden="1"/>
    </xf>
    <xf numFmtId="0" fontId="3" fillId="10" borderId="41" xfId="1" applyFont="1" applyFill="1" applyBorder="1" applyAlignment="1" applyProtection="1">
      <alignment horizontal="left" vertical="center" shrinkToFit="1"/>
      <protection hidden="1"/>
    </xf>
    <xf numFmtId="0" fontId="61" fillId="0" borderId="138" xfId="0" applyFont="1" applyBorder="1" applyAlignment="1">
      <alignment vertical="center"/>
    </xf>
    <xf numFmtId="0" fontId="61" fillId="0" borderId="97" xfId="0" applyFont="1" applyBorder="1" applyAlignment="1">
      <alignment vertical="center"/>
    </xf>
    <xf numFmtId="0" fontId="61" fillId="0" borderId="12" xfId="0" applyFont="1" applyBorder="1" applyAlignment="1">
      <alignment vertical="center"/>
    </xf>
    <xf numFmtId="0" fontId="19" fillId="0" borderId="32" xfId="1" applyFont="1" applyBorder="1" applyAlignment="1" applyProtection="1">
      <alignment horizontal="left" vertical="center" shrinkToFit="1"/>
      <protection hidden="1"/>
    </xf>
    <xf numFmtId="0" fontId="3" fillId="0" borderId="39" xfId="9" applyFont="1" applyBorder="1" applyAlignment="1" applyProtection="1">
      <alignment horizontal="center" vertical="center" shrinkToFit="1"/>
      <protection hidden="1"/>
    </xf>
    <xf numFmtId="3" fontId="0" fillId="8" borderId="0" xfId="1" applyNumberFormat="1" applyFont="1" applyFill="1" applyBorder="1" applyAlignment="1">
      <alignment horizontal="center"/>
    </xf>
    <xf numFmtId="0" fontId="3" fillId="5" borderId="41" xfId="1" applyFont="1" applyFill="1" applyBorder="1" applyAlignment="1" applyProtection="1">
      <alignment horizontal="left" vertical="center" shrinkToFit="1"/>
      <protection hidden="1"/>
    </xf>
    <xf numFmtId="0" fontId="19" fillId="17" borderId="110" xfId="1" applyFont="1" applyFill="1" applyBorder="1" applyAlignment="1" applyProtection="1">
      <alignment horizontal="left" vertical="center" shrinkToFit="1"/>
      <protection hidden="1"/>
    </xf>
    <xf numFmtId="0" fontId="25" fillId="0" borderId="20" xfId="1" applyFont="1" applyBorder="1" applyAlignment="1">
      <alignment horizontal="center" vertical="center"/>
    </xf>
    <xf numFmtId="0" fontId="25" fillId="0" borderId="24" xfId="1" applyFont="1" applyBorder="1" applyAlignment="1">
      <alignment horizontal="center" vertical="center"/>
    </xf>
    <xf numFmtId="0" fontId="25" fillId="0" borderId="39" xfId="1" applyFont="1" applyBorder="1" applyAlignment="1">
      <alignment horizontal="center" vertical="center"/>
    </xf>
    <xf numFmtId="0" fontId="25" fillId="0" borderId="40" xfId="1" applyFont="1" applyBorder="1" applyAlignment="1">
      <alignment horizontal="center" vertical="center"/>
    </xf>
    <xf numFmtId="3" fontId="25" fillId="0" borderId="40" xfId="1" applyNumberFormat="1" applyFont="1" applyBorder="1" applyAlignment="1">
      <alignment horizontal="center" vertical="center"/>
    </xf>
    <xf numFmtId="0" fontId="59" fillId="11" borderId="136" xfId="0" applyFont="1" applyFill="1" applyBorder="1" applyAlignment="1">
      <alignment horizontal="center" vertical="center" wrapText="1"/>
    </xf>
    <xf numFmtId="0" fontId="59" fillId="11" borderId="54" xfId="0" applyFont="1" applyFill="1" applyBorder="1" applyAlignment="1">
      <alignment horizontal="center" vertical="center"/>
    </xf>
    <xf numFmtId="0" fontId="60" fillId="11" borderId="54" xfId="0" applyFont="1" applyFill="1" applyBorder="1" applyAlignment="1">
      <alignment horizontal="center" vertical="center" wrapText="1"/>
    </xf>
    <xf numFmtId="0" fontId="60" fillId="11" borderId="78" xfId="0" applyFont="1" applyFill="1" applyBorder="1" applyAlignment="1">
      <alignment horizontal="center" vertical="center" wrapText="1"/>
    </xf>
    <xf numFmtId="0" fontId="61" fillId="0" borderId="137" xfId="0" applyFont="1" applyBorder="1" applyAlignment="1">
      <alignment horizontal="center" vertical="center"/>
    </xf>
    <xf numFmtId="0" fontId="61" fillId="14" borderId="138" xfId="0" applyFont="1" applyFill="1" applyBorder="1" applyAlignment="1">
      <alignment horizontal="center" vertical="center"/>
    </xf>
    <xf numFmtId="0" fontId="62" fillId="15" borderId="138" xfId="0" applyFont="1" applyFill="1" applyBorder="1" applyAlignment="1">
      <alignment horizontal="center" vertical="center" wrapText="1"/>
    </xf>
    <xf numFmtId="0" fontId="61" fillId="0" borderId="140" xfId="0" applyFont="1" applyBorder="1" applyAlignment="1">
      <alignment horizontal="center" vertical="center"/>
    </xf>
    <xf numFmtId="0" fontId="61" fillId="14" borderId="141" xfId="0" applyFont="1" applyFill="1" applyBorder="1" applyAlignment="1">
      <alignment horizontal="center" vertical="center"/>
    </xf>
    <xf numFmtId="0" fontId="3" fillId="5" borderId="37" xfId="9" applyFont="1" applyFill="1" applyBorder="1" applyAlignment="1" applyProtection="1">
      <alignment horizontal="left" vertical="center" shrinkToFit="1"/>
      <protection hidden="1"/>
    </xf>
    <xf numFmtId="0" fontId="9" fillId="4" borderId="39" xfId="9" applyFont="1" applyFill="1" applyBorder="1" applyAlignment="1" applyProtection="1">
      <alignment horizontal="center" vertical="center" shrinkToFit="1"/>
      <protection hidden="1"/>
    </xf>
    <xf numFmtId="3" fontId="9" fillId="4" borderId="42" xfId="9" applyNumberFormat="1" applyFont="1" applyFill="1" applyBorder="1" applyAlignment="1" applyProtection="1">
      <alignment horizontal="right" vertical="center" shrinkToFit="1"/>
      <protection hidden="1"/>
    </xf>
    <xf numFmtId="0" fontId="23" fillId="0" borderId="65" xfId="1" applyFont="1" applyBorder="1" applyAlignment="1" applyProtection="1">
      <alignment horizontal="center" vertical="center" shrinkToFit="1"/>
      <protection hidden="1"/>
    </xf>
    <xf numFmtId="3" fontId="25" fillId="0" borderId="37" xfId="1" applyNumberFormat="1" applyFont="1" applyBorder="1" applyAlignment="1">
      <alignment horizontal="center" vertical="center"/>
    </xf>
    <xf numFmtId="0" fontId="26" fillId="5" borderId="38" xfId="1" applyFont="1" applyFill="1" applyBorder="1" applyAlignment="1" applyProtection="1">
      <alignment horizontal="center" vertical="center"/>
      <protection hidden="1"/>
    </xf>
    <xf numFmtId="0" fontId="26" fillId="5" borderId="27" xfId="1" applyFont="1" applyFill="1" applyBorder="1" applyAlignment="1" applyProtection="1">
      <alignment horizontal="center" vertical="center"/>
      <protection hidden="1"/>
    </xf>
    <xf numFmtId="0" fontId="6" fillId="0" borderId="0" xfId="1" applyFont="1" applyBorder="1"/>
    <xf numFmtId="0" fontId="63" fillId="0" borderId="0" xfId="1" applyFont="1" applyBorder="1"/>
    <xf numFmtId="0" fontId="6" fillId="0" borderId="0" xfId="1" applyFont="1" applyBorder="1" applyAlignment="1">
      <alignment horizontal="center"/>
    </xf>
    <xf numFmtId="0" fontId="3" fillId="0" borderId="0" xfId="1" applyFont="1" applyBorder="1"/>
    <xf numFmtId="0" fontId="3" fillId="5" borderId="15" xfId="9" applyFont="1" applyFill="1" applyBorder="1" applyAlignment="1" applyProtection="1">
      <alignment horizontal="center" vertical="center" wrapText="1"/>
      <protection hidden="1"/>
    </xf>
    <xf numFmtId="0" fontId="3" fillId="5" borderId="29" xfId="9" applyFont="1" applyFill="1" applyBorder="1" applyAlignment="1" applyProtection="1">
      <alignment horizontal="center" vertical="center" wrapText="1"/>
      <protection hidden="1"/>
    </xf>
    <xf numFmtId="0" fontId="9" fillId="4" borderId="16" xfId="9" applyFont="1" applyFill="1" applyBorder="1" applyAlignment="1" applyProtection="1">
      <alignment horizontal="center" vertical="center" shrinkToFit="1"/>
      <protection hidden="1"/>
    </xf>
    <xf numFmtId="3" fontId="9" fillId="4" borderId="132" xfId="9" applyNumberFormat="1" applyFont="1" applyFill="1" applyBorder="1" applyAlignment="1" applyProtection="1">
      <alignment horizontal="center" vertical="center" shrinkToFit="1"/>
      <protection hidden="1"/>
    </xf>
    <xf numFmtId="0" fontId="9" fillId="4" borderId="20" xfId="9" applyFont="1" applyFill="1" applyBorder="1" applyAlignment="1" applyProtection="1">
      <alignment horizontal="center" vertical="center" shrinkToFit="1"/>
      <protection hidden="1"/>
    </xf>
    <xf numFmtId="3" fontId="9" fillId="4" borderId="59" xfId="9" applyNumberFormat="1" applyFont="1" applyFill="1" applyBorder="1" applyAlignment="1" applyProtection="1">
      <alignment horizontal="center" vertical="center" shrinkToFit="1"/>
      <protection hidden="1"/>
    </xf>
    <xf numFmtId="0" fontId="9" fillId="4" borderId="30" xfId="9" applyFont="1" applyFill="1" applyBorder="1" applyAlignment="1" applyProtection="1">
      <alignment horizontal="center" vertical="center" shrinkToFit="1"/>
      <protection hidden="1"/>
    </xf>
    <xf numFmtId="3" fontId="9" fillId="4" borderId="133" xfId="9" applyNumberFormat="1" applyFont="1" applyFill="1" applyBorder="1" applyAlignment="1" applyProtection="1">
      <alignment horizontal="center" vertical="center" shrinkToFit="1"/>
      <protection hidden="1"/>
    </xf>
    <xf numFmtId="0" fontId="25" fillId="11" borderId="10" xfId="8" applyFill="1" applyBorder="1" applyAlignment="1">
      <alignment horizontal="center" vertical="center"/>
    </xf>
    <xf numFmtId="0" fontId="25" fillId="0" borderId="37" xfId="8" applyBorder="1" applyAlignment="1" applyProtection="1">
      <alignment shrinkToFit="1"/>
      <protection hidden="1"/>
    </xf>
    <xf numFmtId="0" fontId="25" fillId="0" borderId="20" xfId="8" applyBorder="1" applyAlignment="1" applyProtection="1">
      <alignment horizontal="center" shrinkToFit="1"/>
      <protection hidden="1"/>
    </xf>
    <xf numFmtId="0" fontId="25" fillId="0" borderId="24" xfId="8" applyBorder="1" applyAlignment="1" applyProtection="1">
      <alignment horizontal="center" shrinkToFit="1"/>
      <protection hidden="1"/>
    </xf>
    <xf numFmtId="0" fontId="25" fillId="0" borderId="39" xfId="8" applyBorder="1" applyAlignment="1" applyProtection="1">
      <alignment horizontal="center" shrinkToFit="1"/>
      <protection hidden="1"/>
    </xf>
    <xf numFmtId="0" fontId="25" fillId="0" borderId="40" xfId="8" applyBorder="1" applyAlignment="1" applyProtection="1">
      <alignment horizontal="center" shrinkToFit="1"/>
      <protection hidden="1"/>
    </xf>
    <xf numFmtId="0" fontId="25" fillId="0" borderId="18" xfId="8" applyBorder="1" applyAlignment="1" applyProtection="1">
      <alignment horizontal="center" shrinkToFit="1"/>
      <protection hidden="1"/>
    </xf>
    <xf numFmtId="0" fontId="25" fillId="0" borderId="37" xfId="8" applyBorder="1" applyAlignment="1" applyProtection="1">
      <alignment horizontal="center" shrinkToFit="1"/>
      <protection hidden="1"/>
    </xf>
    <xf numFmtId="0" fontId="25" fillId="0" borderId="102" xfId="8" applyBorder="1" applyAlignment="1" applyProtection="1">
      <alignment horizontal="center" shrinkToFit="1"/>
      <protection hidden="1"/>
    </xf>
    <xf numFmtId="0" fontId="25" fillId="0" borderId="0" xfId="8" applyAlignment="1" applyProtection="1">
      <alignment horizontal="center" shrinkToFit="1"/>
      <protection hidden="1"/>
    </xf>
    <xf numFmtId="0" fontId="8" fillId="0" borderId="27" xfId="8" applyFont="1" applyBorder="1" applyAlignment="1" applyProtection="1">
      <alignment shrinkToFit="1"/>
      <protection hidden="1"/>
    </xf>
    <xf numFmtId="0" fontId="25" fillId="0" borderId="41" xfId="8" applyBorder="1" applyAlignment="1" applyProtection="1">
      <alignment shrinkToFit="1"/>
      <protection hidden="1"/>
    </xf>
    <xf numFmtId="0" fontId="25" fillId="0" borderId="22" xfId="8" applyBorder="1" applyAlignment="1" applyProtection="1">
      <alignment horizontal="center" shrinkToFit="1"/>
      <protection hidden="1"/>
    </xf>
    <xf numFmtId="0" fontId="25" fillId="0" borderId="26" xfId="8" applyBorder="1" applyAlignment="1" applyProtection="1">
      <alignment horizontal="center" shrinkToFit="1"/>
      <protection hidden="1"/>
    </xf>
    <xf numFmtId="0" fontId="25" fillId="0" borderId="23" xfId="8" applyBorder="1" applyAlignment="1" applyProtection="1">
      <alignment horizontal="center" shrinkToFit="1"/>
      <protection hidden="1"/>
    </xf>
    <xf numFmtId="0" fontId="25" fillId="0" borderId="58" xfId="8" applyBorder="1" applyAlignment="1" applyProtection="1">
      <alignment horizontal="center" shrinkToFit="1"/>
      <protection hidden="1"/>
    </xf>
    <xf numFmtId="0" fontId="25" fillId="0" borderId="69" xfId="8" applyBorder="1" applyAlignment="1" applyProtection="1">
      <alignment horizontal="center" shrinkToFit="1"/>
      <protection hidden="1"/>
    </xf>
    <xf numFmtId="0" fontId="25" fillId="0" borderId="59" xfId="8" applyBorder="1" applyAlignment="1" applyProtection="1">
      <alignment horizontal="center" shrinkToFit="1"/>
      <protection hidden="1"/>
    </xf>
    <xf numFmtId="0" fontId="8" fillId="0" borderId="26" xfId="8" applyFont="1" applyBorder="1" applyAlignment="1" applyProtection="1">
      <alignment horizontal="center" shrinkToFit="1"/>
      <protection hidden="1"/>
    </xf>
    <xf numFmtId="0" fontId="25" fillId="0" borderId="68" xfId="8" applyBorder="1" applyAlignment="1" applyProtection="1">
      <alignment horizontal="center"/>
      <protection hidden="1"/>
    </xf>
    <xf numFmtId="0" fontId="25" fillId="0" borderId="43" xfId="8" applyBorder="1" applyAlignment="1" applyProtection="1">
      <alignment horizontal="center"/>
      <protection hidden="1"/>
    </xf>
    <xf numFmtId="0" fontId="8" fillId="0" borderId="28" xfId="8" applyFont="1" applyBorder="1" applyAlignment="1" applyProtection="1">
      <alignment shrinkToFit="1"/>
      <protection hidden="1"/>
    </xf>
    <xf numFmtId="0" fontId="25" fillId="0" borderId="65" xfId="8" applyBorder="1" applyAlignment="1" applyProtection="1">
      <alignment shrinkToFit="1"/>
      <protection hidden="1"/>
    </xf>
    <xf numFmtId="0" fontId="25" fillId="0" borderId="31" xfId="8" applyBorder="1" applyAlignment="1" applyProtection="1">
      <alignment horizontal="center" shrinkToFit="1"/>
      <protection hidden="1"/>
    </xf>
    <xf numFmtId="0" fontId="25" fillId="0" borderId="45" xfId="8" applyBorder="1" applyAlignment="1" applyProtection="1">
      <alignment horizontal="center" shrinkToFit="1"/>
      <protection hidden="1"/>
    </xf>
    <xf numFmtId="0" fontId="25" fillId="0" borderId="44" xfId="8" applyBorder="1" applyAlignment="1" applyProtection="1">
      <alignment horizontal="center" shrinkToFit="1"/>
      <protection hidden="1"/>
    </xf>
    <xf numFmtId="0" fontId="25" fillId="0" borderId="60" xfId="8" applyBorder="1" applyAlignment="1" applyProtection="1">
      <alignment horizontal="center" shrinkToFit="1"/>
      <protection hidden="1"/>
    </xf>
    <xf numFmtId="0" fontId="25" fillId="0" borderId="43" xfId="8" applyBorder="1" applyAlignment="1" applyProtection="1">
      <alignment horizontal="center" shrinkToFit="1"/>
      <protection hidden="1"/>
    </xf>
    <xf numFmtId="0" fontId="25" fillId="0" borderId="46" xfId="8" applyBorder="1" applyAlignment="1" applyProtection="1">
      <alignment horizontal="center" shrinkToFit="1"/>
      <protection hidden="1"/>
    </xf>
    <xf numFmtId="0" fontId="8" fillId="0" borderId="45" xfId="8" applyFont="1" applyBorder="1" applyAlignment="1" applyProtection="1">
      <alignment horizontal="center" shrinkToFit="1"/>
      <protection hidden="1"/>
    </xf>
    <xf numFmtId="0" fontId="25" fillId="4" borderId="20" xfId="8" applyFill="1" applyBorder="1" applyAlignment="1" applyProtection="1">
      <alignment horizontal="center" shrinkToFit="1"/>
      <protection hidden="1"/>
    </xf>
    <xf numFmtId="0" fontId="25" fillId="4" borderId="42" xfId="8" applyFill="1" applyBorder="1" applyAlignment="1" applyProtection="1">
      <alignment horizontal="center" shrinkToFit="1"/>
      <protection hidden="1"/>
    </xf>
    <xf numFmtId="0" fontId="6" fillId="0" borderId="18" xfId="9" applyFont="1" applyBorder="1" applyAlignment="1" applyProtection="1">
      <alignment horizontal="center" vertical="center" shrinkToFit="1"/>
      <protection hidden="1"/>
    </xf>
    <xf numFmtId="0" fontId="6" fillId="0" borderId="24" xfId="9" applyFont="1" applyBorder="1" applyAlignment="1" applyProtection="1">
      <alignment horizontal="center" vertical="center" shrinkToFit="1"/>
      <protection hidden="1"/>
    </xf>
    <xf numFmtId="0" fontId="6" fillId="0" borderId="33" xfId="9" applyFont="1" applyBorder="1" applyAlignment="1" applyProtection="1">
      <alignment horizontal="center" vertical="center" shrinkToFit="1"/>
      <protection hidden="1"/>
    </xf>
    <xf numFmtId="3" fontId="25" fillId="11" borderId="8" xfId="9" applyNumberFormat="1" applyFill="1" applyBorder="1" applyAlignment="1">
      <alignment horizontal="center" vertical="center"/>
    </xf>
    <xf numFmtId="3" fontId="25" fillId="11" borderId="10" xfId="9" applyNumberFormat="1" applyFill="1" applyBorder="1" applyAlignment="1">
      <alignment horizontal="center" vertical="center"/>
    </xf>
    <xf numFmtId="3" fontId="25" fillId="11" borderId="35" xfId="9" applyNumberFormat="1" applyFill="1" applyBorder="1" applyAlignment="1">
      <alignment horizontal="center" vertical="center"/>
    </xf>
    <xf numFmtId="0" fontId="3" fillId="0" borderId="37" xfId="9" applyFont="1" applyBorder="1" applyAlignment="1" applyProtection="1">
      <alignment horizontal="left" vertical="center" shrinkToFit="1"/>
      <protection hidden="1"/>
    </xf>
    <xf numFmtId="0" fontId="9" fillId="0" borderId="39" xfId="9" applyFont="1" applyBorder="1" applyAlignment="1" applyProtection="1">
      <alignment horizontal="center" vertical="center" shrinkToFit="1"/>
      <protection hidden="1"/>
    </xf>
    <xf numFmtId="3" fontId="9" fillId="0" borderId="42" xfId="9" applyNumberFormat="1" applyFont="1" applyBorder="1" applyAlignment="1" applyProtection="1">
      <alignment horizontal="right" vertical="center" shrinkToFit="1"/>
      <protection hidden="1"/>
    </xf>
    <xf numFmtId="0" fontId="10" fillId="0" borderId="24" xfId="9" applyFont="1" applyBorder="1" applyAlignment="1" applyProtection="1">
      <alignment horizontal="center" vertical="center" shrinkToFit="1"/>
      <protection hidden="1"/>
    </xf>
    <xf numFmtId="0" fontId="10" fillId="0" borderId="26" xfId="9" applyFont="1" applyBorder="1" applyAlignment="1" applyProtection="1">
      <alignment horizontal="center" vertical="center" shrinkToFit="1"/>
      <protection hidden="1"/>
    </xf>
    <xf numFmtId="0" fontId="3" fillId="0" borderId="43" xfId="9" applyFont="1" applyBorder="1" applyAlignment="1" applyProtection="1">
      <alignment horizontal="left" vertical="center" shrinkToFit="1"/>
      <protection hidden="1"/>
    </xf>
    <xf numFmtId="0" fontId="3" fillId="0" borderId="44" xfId="9" applyFont="1" applyBorder="1" applyAlignment="1" applyProtection="1">
      <alignment horizontal="center" vertical="center" shrinkToFit="1"/>
      <protection hidden="1"/>
    </xf>
    <xf numFmtId="0" fontId="9" fillId="0" borderId="44" xfId="9" applyFont="1" applyBorder="1" applyAlignment="1" applyProtection="1">
      <alignment horizontal="center" vertical="center" shrinkToFit="1"/>
      <protection hidden="1"/>
    </xf>
    <xf numFmtId="0" fontId="25" fillId="0" borderId="0" xfId="8" applyAlignment="1">
      <alignment horizontal="center"/>
    </xf>
    <xf numFmtId="0" fontId="25" fillId="0" borderId="0" xfId="8" applyAlignment="1">
      <alignment shrinkToFit="1"/>
    </xf>
    <xf numFmtId="0" fontId="25" fillId="0" borderId="0" xfId="8" applyAlignment="1">
      <alignment horizontal="center" vertical="center"/>
    </xf>
    <xf numFmtId="0" fontId="8" fillId="0" borderId="0" xfId="8" applyFont="1" applyAlignment="1">
      <alignment horizontal="center" vertical="center"/>
    </xf>
    <xf numFmtId="0" fontId="47" fillId="0" borderId="0" xfId="8" applyFont="1" applyAlignment="1">
      <alignment shrinkToFit="1"/>
    </xf>
    <xf numFmtId="164" fontId="25" fillId="11" borderId="9" xfId="8" applyNumberFormat="1" applyFill="1" applyBorder="1" applyAlignment="1">
      <alignment horizontal="center" vertical="center"/>
    </xf>
    <xf numFmtId="164" fontId="25" fillId="11" borderId="10" xfId="8" applyNumberFormat="1" applyFill="1" applyBorder="1" applyAlignment="1">
      <alignment horizontal="center" vertical="center"/>
    </xf>
    <xf numFmtId="164" fontId="25" fillId="11" borderId="7" xfId="8" applyNumberFormat="1" applyFill="1" applyBorder="1" applyAlignment="1">
      <alignment horizontal="center" vertical="center"/>
    </xf>
    <xf numFmtId="164" fontId="25" fillId="11" borderId="8" xfId="8" applyNumberFormat="1" applyFill="1" applyBorder="1" applyAlignment="1">
      <alignment horizontal="center" vertical="center"/>
    </xf>
    <xf numFmtId="0" fontId="25" fillId="11" borderId="9" xfId="8" applyFill="1" applyBorder="1" applyAlignment="1">
      <alignment horizontal="center" vertical="center"/>
    </xf>
    <xf numFmtId="0" fontId="25" fillId="0" borderId="66" xfId="8" applyBorder="1" applyAlignment="1" applyProtection="1">
      <alignment horizontal="center"/>
      <protection hidden="1"/>
    </xf>
    <xf numFmtId="0" fontId="40" fillId="0" borderId="115" xfId="1" applyFont="1" applyBorder="1" applyAlignment="1" applyProtection="1">
      <alignment horizontal="center" vertical="center" shrinkToFit="1"/>
      <protection hidden="1"/>
    </xf>
    <xf numFmtId="0" fontId="40" fillId="0" borderId="117" xfId="1" applyFont="1" applyBorder="1" applyAlignment="1" applyProtection="1">
      <alignment horizontal="center" vertical="center" shrinkToFit="1"/>
      <protection hidden="1"/>
    </xf>
    <xf numFmtId="0" fontId="3" fillId="0" borderId="117" xfId="1" applyFont="1" applyBorder="1" applyAlignment="1" applyProtection="1">
      <alignment horizontal="center" vertical="center" shrinkToFit="1"/>
      <protection hidden="1"/>
    </xf>
    <xf numFmtId="3" fontId="9" fillId="0" borderId="118" xfId="1" applyNumberFormat="1" applyFont="1" applyBorder="1" applyAlignment="1" applyProtection="1">
      <alignment horizontal="right" vertical="center" shrinkToFit="1"/>
      <protection hidden="1"/>
    </xf>
    <xf numFmtId="0" fontId="0" fillId="7" borderId="82" xfId="1" applyFont="1" applyFill="1" applyBorder="1" applyAlignment="1">
      <alignment horizontal="center" vertical="center"/>
    </xf>
    <xf numFmtId="0" fontId="0" fillId="7" borderId="144" xfId="1" applyFont="1" applyFill="1" applyBorder="1" applyAlignment="1">
      <alignment horizontal="center" vertical="center"/>
    </xf>
    <xf numFmtId="0" fontId="0" fillId="7" borderId="84" xfId="1" applyFont="1" applyFill="1" applyBorder="1" applyAlignment="1">
      <alignment horizontal="center" vertical="center"/>
    </xf>
    <xf numFmtId="0" fontId="0" fillId="7" borderId="143" xfId="1" applyFont="1" applyFill="1" applyBorder="1" applyAlignment="1">
      <alignment horizontal="center" vertical="center"/>
    </xf>
    <xf numFmtId="3" fontId="44" fillId="0" borderId="24" xfId="1" applyNumberFormat="1" applyFont="1" applyBorder="1" applyAlignment="1" applyProtection="1">
      <alignment horizontal="center" vertical="center" shrinkToFit="1"/>
      <protection hidden="1"/>
    </xf>
    <xf numFmtId="3" fontId="44" fillId="0" borderId="116" xfId="1" applyNumberFormat="1" applyFont="1" applyBorder="1" applyAlignment="1" applyProtection="1">
      <alignment horizontal="center" vertical="center" shrinkToFit="1"/>
      <protection hidden="1"/>
    </xf>
    <xf numFmtId="3" fontId="44" fillId="0" borderId="40" xfId="1" applyNumberFormat="1" applyFont="1" applyBorder="1" applyAlignment="1" applyProtection="1">
      <alignment horizontal="center" vertical="center" shrinkToFit="1"/>
      <protection hidden="1"/>
    </xf>
    <xf numFmtId="3" fontId="44" fillId="0" borderId="118" xfId="1" applyNumberFormat="1" applyFont="1" applyBorder="1" applyAlignment="1" applyProtection="1">
      <alignment horizontal="center" vertical="center" shrinkToFit="1"/>
      <protection hidden="1"/>
    </xf>
    <xf numFmtId="0" fontId="25" fillId="4" borderId="22" xfId="8" applyFill="1" applyBorder="1" applyAlignment="1" applyProtection="1">
      <alignment horizontal="center" shrinkToFit="1"/>
      <protection hidden="1"/>
    </xf>
    <xf numFmtId="0" fontId="25" fillId="4" borderId="59" xfId="8" applyFill="1" applyBorder="1" applyAlignment="1" applyProtection="1">
      <alignment horizontal="center" shrinkToFit="1"/>
      <protection hidden="1"/>
    </xf>
    <xf numFmtId="0" fontId="11" fillId="0" borderId="145" xfId="1" applyFont="1" applyBorder="1" applyAlignment="1" applyProtection="1">
      <alignment horizontal="center" vertical="center"/>
      <protection hidden="1"/>
    </xf>
    <xf numFmtId="0" fontId="4" fillId="5" borderId="94" xfId="1" applyFont="1" applyFill="1" applyBorder="1" applyAlignment="1" applyProtection="1">
      <alignment horizontal="center" vertical="center" wrapText="1"/>
      <protection hidden="1"/>
    </xf>
    <xf numFmtId="0" fontId="9" fillId="4" borderId="148" xfId="1" applyFont="1" applyFill="1" applyBorder="1" applyAlignment="1" applyProtection="1">
      <alignment horizontal="center" vertical="center" shrinkToFit="1"/>
      <protection hidden="1"/>
    </xf>
    <xf numFmtId="0" fontId="9" fillId="5" borderId="114" xfId="1" applyFont="1" applyFill="1" applyBorder="1" applyAlignment="1" applyProtection="1">
      <alignment horizontal="center" vertical="center"/>
      <protection hidden="1"/>
    </xf>
    <xf numFmtId="3" fontId="9" fillId="4" borderId="134" xfId="1" applyNumberFormat="1" applyFont="1" applyFill="1" applyBorder="1" applyAlignment="1" applyProtection="1">
      <alignment horizontal="right" vertical="center" shrinkToFit="1"/>
      <protection hidden="1"/>
    </xf>
    <xf numFmtId="0" fontId="3" fillId="0" borderId="113" xfId="1" applyFont="1" applyBorder="1" applyAlignment="1" applyProtection="1">
      <alignment horizontal="center" vertical="center"/>
      <protection hidden="1"/>
    </xf>
    <xf numFmtId="0" fontId="25" fillId="0" borderId="89" xfId="1" applyFont="1" applyBorder="1" applyAlignment="1">
      <alignment horizontal="center" vertical="center"/>
    </xf>
    <xf numFmtId="0" fontId="25" fillId="0" borderId="65" xfId="1" applyFont="1" applyBorder="1" applyAlignment="1">
      <alignment horizontal="center" vertical="center"/>
    </xf>
    <xf numFmtId="0" fontId="25" fillId="0" borderId="90" xfId="1" applyFont="1" applyBorder="1" applyAlignment="1">
      <alignment horizontal="center" vertical="center"/>
    </xf>
    <xf numFmtId="0" fontId="25" fillId="0" borderId="32" xfId="1" applyFont="1" applyBorder="1" applyAlignment="1">
      <alignment horizontal="center" vertical="center"/>
    </xf>
    <xf numFmtId="0" fontId="25" fillId="0" borderId="91" xfId="1" applyFont="1" applyBorder="1" applyAlignment="1">
      <alignment horizontal="center" vertical="center"/>
    </xf>
    <xf numFmtId="0" fontId="25" fillId="0" borderId="43" xfId="1" applyFont="1" applyBorder="1" applyAlignment="1">
      <alignment horizontal="center" vertical="center"/>
    </xf>
    <xf numFmtId="3" fontId="25" fillId="0" borderId="120" xfId="1" applyNumberFormat="1" applyFont="1" applyBorder="1" applyAlignment="1">
      <alignment horizontal="center" vertical="center"/>
    </xf>
    <xf numFmtId="3" fontId="25" fillId="0" borderId="32" xfId="1" applyNumberFormat="1" applyFont="1" applyBorder="1" applyAlignment="1">
      <alignment horizontal="center" vertical="center"/>
    </xf>
    <xf numFmtId="0" fontId="25" fillId="0" borderId="92" xfId="1" applyFont="1" applyBorder="1" applyAlignment="1">
      <alignment horizontal="center" vertical="center"/>
    </xf>
    <xf numFmtId="3" fontId="25" fillId="0" borderId="92" xfId="1" applyNumberFormat="1" applyFont="1" applyBorder="1" applyAlignment="1">
      <alignment horizontal="center" vertical="center"/>
    </xf>
    <xf numFmtId="3" fontId="23" fillId="0" borderId="32" xfId="1" applyNumberFormat="1" applyFont="1" applyBorder="1" applyAlignment="1" applyProtection="1">
      <alignment horizontal="right" vertical="center" shrinkToFit="1"/>
      <protection hidden="1"/>
    </xf>
    <xf numFmtId="0" fontId="25" fillId="4" borderId="89" xfId="1" applyFont="1" applyFill="1" applyBorder="1" applyAlignment="1">
      <alignment horizontal="center"/>
    </xf>
    <xf numFmtId="0" fontId="61" fillId="14" borderId="97" xfId="0" applyFont="1" applyFill="1" applyBorder="1" applyAlignment="1">
      <alignment horizontal="center" vertical="center"/>
    </xf>
    <xf numFmtId="0" fontId="62" fillId="15" borderId="97" xfId="0" applyFont="1" applyFill="1" applyBorder="1" applyAlignment="1">
      <alignment horizontal="center" vertical="center" wrapText="1"/>
    </xf>
    <xf numFmtId="0" fontId="3" fillId="0" borderId="20" xfId="0" applyFont="1" applyBorder="1" applyAlignment="1" applyProtection="1">
      <alignment horizontal="center" vertical="center" shrinkToFit="1"/>
      <protection hidden="1"/>
    </xf>
    <xf numFmtId="3" fontId="9" fillId="0" borderId="24" xfId="0" applyNumberFormat="1" applyFont="1" applyBorder="1" applyAlignment="1" applyProtection="1">
      <alignment horizontal="right" vertical="center" shrinkToFit="1"/>
      <protection hidden="1"/>
    </xf>
    <xf numFmtId="0" fontId="3" fillId="0" borderId="39" xfId="0" applyFont="1" applyBorder="1" applyAlignment="1" applyProtection="1">
      <alignment horizontal="center" vertical="center" shrinkToFit="1"/>
      <protection hidden="1"/>
    </xf>
    <xf numFmtId="3" fontId="9" fillId="0" borderId="40" xfId="0" applyNumberFormat="1" applyFont="1" applyBorder="1" applyAlignment="1" applyProtection="1">
      <alignment horizontal="right" vertical="center" shrinkToFit="1"/>
      <protection hidden="1"/>
    </xf>
    <xf numFmtId="0" fontId="3" fillId="0" borderId="22" xfId="0" applyFont="1" applyBorder="1" applyAlignment="1" applyProtection="1">
      <alignment horizontal="center" vertical="center" shrinkToFit="1"/>
      <protection hidden="1"/>
    </xf>
    <xf numFmtId="3" fontId="9" fillId="0" borderId="26" xfId="0" applyNumberFormat="1" applyFont="1" applyBorder="1" applyAlignment="1" applyProtection="1">
      <alignment horizontal="right" vertical="center" shrinkToFit="1"/>
      <protection hidden="1"/>
    </xf>
    <xf numFmtId="0" fontId="3" fillId="0" borderId="23" xfId="0" applyFont="1" applyBorder="1" applyAlignment="1" applyProtection="1">
      <alignment horizontal="center" vertical="center" shrinkToFit="1"/>
      <protection hidden="1"/>
    </xf>
    <xf numFmtId="3" fontId="9" fillId="0" borderId="58" xfId="0" applyNumberFormat="1" applyFont="1" applyBorder="1" applyAlignment="1" applyProtection="1">
      <alignment horizontal="right" vertical="center" shrinkToFit="1"/>
      <protection hidden="1"/>
    </xf>
    <xf numFmtId="0" fontId="3" fillId="0" borderId="115" xfId="0" applyFont="1" applyBorder="1" applyAlignment="1" applyProtection="1">
      <alignment horizontal="center" vertical="center" shrinkToFit="1"/>
      <protection hidden="1"/>
    </xf>
    <xf numFmtId="3" fontId="9" fillId="0" borderId="116" xfId="0" applyNumberFormat="1" applyFont="1" applyBorder="1" applyAlignment="1" applyProtection="1">
      <alignment horizontal="right" vertical="center" shrinkToFit="1"/>
      <protection hidden="1"/>
    </xf>
    <xf numFmtId="0" fontId="3" fillId="0" borderId="117" xfId="0" applyFont="1" applyBorder="1" applyAlignment="1" applyProtection="1">
      <alignment horizontal="center" vertical="center" shrinkToFit="1"/>
      <protection hidden="1"/>
    </xf>
    <xf numFmtId="3" fontId="9" fillId="0" borderId="118" xfId="0" applyNumberFormat="1" applyFont="1" applyBorder="1" applyAlignment="1" applyProtection="1">
      <alignment horizontal="right" vertical="center" shrinkToFit="1"/>
      <protection hidden="1"/>
    </xf>
    <xf numFmtId="0" fontId="3" fillId="0" borderId="115" xfId="1" applyFont="1" applyBorder="1" applyAlignment="1" applyProtection="1">
      <alignment horizontal="center" vertical="center" shrinkToFit="1"/>
      <protection hidden="1"/>
    </xf>
    <xf numFmtId="3" fontId="9" fillId="0" borderId="116" xfId="1" applyNumberFormat="1" applyFont="1" applyBorder="1" applyAlignment="1" applyProtection="1">
      <alignment horizontal="right" vertical="center" shrinkToFit="1"/>
      <protection hidden="1"/>
    </xf>
    <xf numFmtId="0" fontId="10" fillId="0" borderId="24" xfId="0" applyFont="1" applyBorder="1" applyAlignment="1" applyProtection="1">
      <alignment horizontal="center" vertical="center" shrinkToFi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3" fontId="9" fillId="4" borderId="39" xfId="0" applyNumberFormat="1" applyFont="1" applyFill="1" applyBorder="1" applyAlignment="1" applyProtection="1">
      <alignment horizontal="right" vertical="center" shrinkToFit="1"/>
      <protection hidden="1"/>
    </xf>
    <xf numFmtId="0" fontId="9" fillId="4" borderId="115" xfId="0" applyFont="1" applyFill="1" applyBorder="1" applyAlignment="1" applyProtection="1">
      <alignment horizontal="center" vertical="center" shrinkToFit="1"/>
      <protection hidden="1"/>
    </xf>
    <xf numFmtId="3" fontId="9" fillId="4" borderId="117" xfId="0" applyNumberFormat="1" applyFont="1" applyFill="1" applyBorder="1" applyAlignment="1" applyProtection="1">
      <alignment horizontal="right" vertical="center" shrinkToFit="1"/>
      <protection hidden="1"/>
    </xf>
    <xf numFmtId="0" fontId="10" fillId="0" borderId="116" xfId="0" applyFont="1" applyBorder="1" applyAlignment="1" applyProtection="1">
      <alignment horizontal="center" vertical="center" shrinkToFit="1"/>
      <protection hidden="1"/>
    </xf>
    <xf numFmtId="0" fontId="66" fillId="0" borderId="38" xfId="0" applyFont="1" applyBorder="1" applyAlignment="1" applyProtection="1">
      <alignment horizontal="left" vertical="center" shrinkToFit="1"/>
      <protection hidden="1"/>
    </xf>
    <xf numFmtId="3" fontId="66" fillId="0" borderId="40" xfId="0" applyNumberFormat="1" applyFont="1" applyBorder="1" applyAlignment="1" applyProtection="1">
      <alignment horizontal="right" vertical="center" shrinkToFit="1"/>
      <protection hidden="1"/>
    </xf>
    <xf numFmtId="3" fontId="66" fillId="0" borderId="15" xfId="0" applyNumberFormat="1" applyFont="1" applyBorder="1" applyAlignment="1" applyProtection="1">
      <alignment horizontal="right" vertical="center" shrinkToFit="1"/>
      <protection hidden="1"/>
    </xf>
    <xf numFmtId="0" fontId="66" fillId="0" borderId="27" xfId="0" applyFont="1" applyBorder="1" applyAlignment="1" applyProtection="1">
      <alignment horizontal="left" vertical="center" shrinkToFit="1"/>
      <protection hidden="1"/>
    </xf>
    <xf numFmtId="3" fontId="66" fillId="0" borderId="58" xfId="0" applyNumberFormat="1" applyFont="1" applyBorder="1" applyAlignment="1" applyProtection="1">
      <alignment horizontal="right" vertical="center" shrinkToFit="1"/>
      <protection hidden="1"/>
    </xf>
    <xf numFmtId="3" fontId="66" fillId="0" borderId="26" xfId="0" applyNumberFormat="1" applyFont="1" applyBorder="1" applyAlignment="1" applyProtection="1">
      <alignment horizontal="right" vertical="center" shrinkToFit="1"/>
      <protection hidden="1"/>
    </xf>
    <xf numFmtId="0" fontId="3" fillId="5" borderId="37" xfId="0" applyFont="1" applyFill="1" applyBorder="1" applyAlignment="1" applyProtection="1">
      <alignment horizontal="left" vertical="center" shrinkToFit="1"/>
      <protection hidden="1"/>
    </xf>
    <xf numFmtId="0" fontId="3" fillId="5" borderId="41" xfId="0" applyFont="1" applyFill="1" applyBorder="1" applyAlignment="1" applyProtection="1">
      <alignment horizontal="left" vertical="center" shrinkToFit="1"/>
      <protection hidden="1"/>
    </xf>
    <xf numFmtId="0" fontId="66" fillId="4" borderId="39" xfId="0" applyFont="1" applyFill="1" applyBorder="1" applyAlignment="1" applyProtection="1">
      <alignment horizontal="center" vertical="center" shrinkToFit="1"/>
      <protection hidden="1"/>
    </xf>
    <xf numFmtId="3" fontId="66" fillId="4" borderId="39" xfId="0" applyNumberFormat="1" applyFont="1" applyFill="1" applyBorder="1" applyAlignment="1" applyProtection="1">
      <alignment horizontal="right" vertical="center" shrinkToFit="1"/>
      <protection hidden="1"/>
    </xf>
    <xf numFmtId="0" fontId="9" fillId="13" borderId="39" xfId="1" applyFont="1" applyFill="1" applyBorder="1" applyAlignment="1" applyProtection="1">
      <alignment horizontal="center" vertical="center" shrinkToFit="1"/>
      <protection hidden="1"/>
    </xf>
    <xf numFmtId="3" fontId="9" fillId="13" borderId="24" xfId="1" applyNumberFormat="1" applyFont="1" applyFill="1" applyBorder="1" applyAlignment="1" applyProtection="1">
      <alignment horizontal="right" vertical="center" shrinkToFit="1"/>
      <protection hidden="1"/>
    </xf>
    <xf numFmtId="0" fontId="3" fillId="0" borderId="114" xfId="1" applyFont="1" applyBorder="1" applyAlignment="1" applyProtection="1">
      <alignment horizontal="center" vertical="center"/>
      <protection hidden="1"/>
    </xf>
    <xf numFmtId="0" fontId="9" fillId="0" borderId="27" xfId="0" applyFont="1" applyBorder="1" applyAlignment="1" applyProtection="1">
      <alignment horizontal="left" vertical="center" shrinkToFit="1"/>
      <protection hidden="1"/>
    </xf>
    <xf numFmtId="3" fontId="25" fillId="4" borderId="121" xfId="1" applyNumberFormat="1" applyFont="1" applyFill="1" applyBorder="1" applyAlignment="1">
      <alignment horizontal="center"/>
    </xf>
    <xf numFmtId="3" fontId="25" fillId="4" borderId="122" xfId="1" applyNumberFormat="1" applyFont="1" applyFill="1" applyBorder="1" applyAlignment="1">
      <alignment horizontal="center"/>
    </xf>
    <xf numFmtId="0" fontId="25" fillId="13" borderId="20" xfId="1" applyFont="1" applyFill="1" applyBorder="1" applyAlignment="1">
      <alignment horizontal="center"/>
    </xf>
    <xf numFmtId="0" fontId="25" fillId="13" borderId="122" xfId="1" applyFont="1" applyFill="1" applyBorder="1" applyAlignment="1">
      <alignment horizontal="center"/>
    </xf>
    <xf numFmtId="0" fontId="9" fillId="13" borderId="38" xfId="1" applyFont="1" applyFill="1" applyBorder="1" applyAlignment="1" applyProtection="1">
      <alignment horizontal="center" vertical="center"/>
      <protection hidden="1"/>
    </xf>
    <xf numFmtId="0" fontId="25" fillId="13" borderId="31" xfId="1" applyFont="1" applyFill="1" applyBorder="1" applyAlignment="1">
      <alignment horizontal="center"/>
    </xf>
    <xf numFmtId="0" fontId="25" fillId="13" borderId="32" xfId="1" applyFont="1" applyFill="1" applyBorder="1" applyAlignment="1">
      <alignment horizontal="center"/>
    </xf>
    <xf numFmtId="0" fontId="9" fillId="13" borderId="28" xfId="1" applyFont="1" applyFill="1" applyBorder="1" applyAlignment="1" applyProtection="1">
      <alignment horizontal="center" vertical="center"/>
      <protection hidden="1"/>
    </xf>
    <xf numFmtId="0" fontId="19" fillId="13" borderId="110" xfId="1" applyFont="1" applyFill="1" applyBorder="1" applyAlignment="1" applyProtection="1">
      <alignment horizontal="left" vertical="center" shrinkToFit="1"/>
      <protection hidden="1"/>
    </xf>
    <xf numFmtId="0" fontId="19" fillId="13" borderId="108" xfId="1" applyFont="1" applyFill="1" applyBorder="1" applyAlignment="1" applyProtection="1">
      <alignment horizontal="left" vertical="center" shrinkToFit="1"/>
      <protection hidden="1"/>
    </xf>
    <xf numFmtId="0" fontId="19" fillId="0" borderId="153" xfId="1" applyFont="1" applyBorder="1" applyAlignment="1" applyProtection="1">
      <alignment horizontal="left" vertical="center" shrinkToFit="1"/>
      <protection hidden="1"/>
    </xf>
    <xf numFmtId="0" fontId="25" fillId="0" borderId="115" xfId="1" applyFont="1" applyBorder="1" applyAlignment="1">
      <alignment horizontal="center" vertical="center"/>
    </xf>
    <xf numFmtId="0" fontId="25" fillId="0" borderId="116" xfId="1" applyFont="1" applyBorder="1" applyAlignment="1">
      <alignment horizontal="center" vertical="center"/>
    </xf>
    <xf numFmtId="3" fontId="25" fillId="0" borderId="153" xfId="1" applyNumberFormat="1" applyFont="1" applyBorder="1" applyAlignment="1">
      <alignment horizontal="center" vertical="center"/>
    </xf>
    <xf numFmtId="0" fontId="25" fillId="0" borderId="118" xfId="1" applyFont="1" applyBorder="1" applyAlignment="1">
      <alignment horizontal="center" vertical="center"/>
    </xf>
    <xf numFmtId="3" fontId="25" fillId="0" borderId="118" xfId="1" applyNumberFormat="1" applyFont="1" applyBorder="1" applyAlignment="1">
      <alignment horizontal="center" vertical="center"/>
    </xf>
    <xf numFmtId="3" fontId="23" fillId="0" borderId="116" xfId="1" applyNumberFormat="1" applyFont="1" applyBorder="1" applyAlignment="1" applyProtection="1">
      <alignment horizontal="right" vertical="center" shrinkToFit="1"/>
      <protection hidden="1"/>
    </xf>
    <xf numFmtId="3" fontId="23" fillId="0" borderId="118" xfId="1" applyNumberFormat="1" applyFont="1" applyBorder="1" applyAlignment="1" applyProtection="1">
      <alignment horizontal="right" vertical="center" shrinkToFit="1"/>
      <protection hidden="1"/>
    </xf>
    <xf numFmtId="3" fontId="25" fillId="0" borderId="90" xfId="1" applyNumberFormat="1" applyFont="1" applyBorder="1" applyAlignment="1">
      <alignment horizontal="center" vertical="center"/>
    </xf>
    <xf numFmtId="3" fontId="25" fillId="0" borderId="24" xfId="1" applyNumberFormat="1" applyFont="1" applyBorder="1" applyAlignment="1">
      <alignment horizontal="center" vertical="center"/>
    </xf>
    <xf numFmtId="3" fontId="25" fillId="0" borderId="116" xfId="1" applyNumberFormat="1" applyFont="1" applyBorder="1" applyAlignment="1">
      <alignment horizontal="center" vertical="center"/>
    </xf>
    <xf numFmtId="0" fontId="9" fillId="2" borderId="97" xfId="1" applyFont="1" applyFill="1" applyBorder="1" applyAlignment="1" applyProtection="1">
      <alignment horizontal="center" vertical="center" shrinkToFit="1"/>
      <protection hidden="1"/>
    </xf>
    <xf numFmtId="3" fontId="9" fillId="2" borderId="97" xfId="1" applyNumberFormat="1" applyFont="1" applyFill="1" applyBorder="1" applyAlignment="1" applyProtection="1">
      <alignment horizontal="right" vertical="center" shrinkToFit="1"/>
      <protection hidden="1"/>
    </xf>
    <xf numFmtId="0" fontId="10" fillId="10" borderId="97" xfId="1" applyFont="1" applyFill="1" applyBorder="1" applyAlignment="1" applyProtection="1">
      <alignment horizontal="center" vertical="center" shrinkToFit="1"/>
      <protection hidden="1"/>
    </xf>
    <xf numFmtId="0" fontId="3" fillId="5" borderId="21" xfId="1" applyFont="1" applyFill="1" applyBorder="1" applyAlignment="1" applyProtection="1">
      <alignment horizontal="center" vertical="center" wrapText="1"/>
      <protection hidden="1"/>
    </xf>
    <xf numFmtId="0" fontId="3" fillId="5" borderId="114" xfId="1" applyFont="1" applyFill="1" applyBorder="1" applyAlignment="1" applyProtection="1">
      <alignment horizontal="center" vertical="center" wrapText="1"/>
      <protection hidden="1"/>
    </xf>
    <xf numFmtId="0" fontId="67" fillId="7" borderId="49" xfId="1" applyFont="1" applyFill="1" applyBorder="1" applyAlignment="1">
      <alignment horizontal="center" vertical="center"/>
    </xf>
    <xf numFmtId="0" fontId="8" fillId="0" borderId="0" xfId="1" applyFont="1" applyBorder="1"/>
    <xf numFmtId="0" fontId="37" fillId="0" borderId="0" xfId="1" applyFont="1" applyBorder="1"/>
    <xf numFmtId="0" fontId="37" fillId="0" borderId="0" xfId="1" applyFont="1" applyBorder="1" applyAlignment="1">
      <alignment horizontal="center"/>
    </xf>
    <xf numFmtId="0" fontId="37" fillId="0" borderId="0" xfId="1" applyFont="1" applyBorder="1" applyAlignment="1">
      <alignment horizontal="center" vertical="center"/>
    </xf>
    <xf numFmtId="0" fontId="37" fillId="0" borderId="0" xfId="1" applyFont="1" applyBorder="1" applyAlignment="1">
      <alignment horizontal="center" vertical="top"/>
    </xf>
    <xf numFmtId="3" fontId="8" fillId="0" borderId="0" xfId="1" applyNumberFormat="1" applyFont="1" applyBorder="1"/>
    <xf numFmtId="3" fontId="68" fillId="0" borderId="0" xfId="1" applyNumberFormat="1" applyFont="1" applyBorder="1" applyAlignment="1">
      <alignment horizontal="center"/>
    </xf>
    <xf numFmtId="3" fontId="68" fillId="0" borderId="0" xfId="1" applyNumberFormat="1" applyFont="1" applyBorder="1"/>
    <xf numFmtId="0" fontId="68" fillId="0" borderId="0" xfId="1" applyFont="1" applyBorder="1"/>
    <xf numFmtId="0" fontId="69" fillId="0" borderId="0" xfId="2" applyFont="1"/>
    <xf numFmtId="0" fontId="70" fillId="0" borderId="0" xfId="2" applyFont="1"/>
    <xf numFmtId="0" fontId="71" fillId="0" borderId="0" xfId="2" applyFont="1"/>
    <xf numFmtId="0" fontId="25" fillId="11" borderId="11" xfId="8" applyFill="1" applyBorder="1" applyAlignment="1">
      <alignment horizontal="center" vertical="center"/>
    </xf>
    <xf numFmtId="0" fontId="25" fillId="11" borderId="12" xfId="8" applyFill="1" applyBorder="1" applyAlignment="1">
      <alignment horizontal="center" vertical="center"/>
    </xf>
    <xf numFmtId="0" fontId="8" fillId="19" borderId="103" xfId="8" applyFont="1" applyFill="1" applyBorder="1" applyAlignment="1">
      <alignment horizontal="center" vertical="center"/>
    </xf>
    <xf numFmtId="0" fontId="8" fillId="19" borderId="103" xfId="8" applyFont="1" applyFill="1" applyBorder="1" applyAlignment="1">
      <alignment horizontal="center" vertical="center" shrinkToFit="1"/>
    </xf>
    <xf numFmtId="0" fontId="8" fillId="19" borderId="7" xfId="8" applyFont="1" applyFill="1" applyBorder="1" applyAlignment="1">
      <alignment horizontal="center" vertical="center"/>
    </xf>
    <xf numFmtId="0" fontId="8" fillId="19" borderId="10" xfId="8" applyFont="1" applyFill="1" applyBorder="1" applyAlignment="1">
      <alignment horizontal="center" vertical="center"/>
    </xf>
    <xf numFmtId="0" fontId="8" fillId="19" borderId="35" xfId="8" applyFont="1" applyFill="1" applyBorder="1" applyAlignment="1">
      <alignment horizontal="center" vertical="center"/>
    </xf>
    <xf numFmtId="0" fontId="9" fillId="0" borderId="66" xfId="8" applyFont="1" applyBorder="1" applyAlignment="1" applyProtection="1">
      <alignment horizontal="center" vertical="center"/>
      <protection locked="0"/>
    </xf>
    <xf numFmtId="0" fontId="9" fillId="0" borderId="37" xfId="8" applyFont="1" applyBorder="1" applyAlignment="1" applyProtection="1">
      <alignment vertical="center" shrinkToFit="1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24" xfId="8" applyFont="1" applyBorder="1" applyAlignment="1" applyProtection="1">
      <alignment horizontal="center" vertical="center" shrinkToFit="1"/>
      <protection locked="0"/>
    </xf>
    <xf numFmtId="0" fontId="9" fillId="0" borderId="39" xfId="8" applyFont="1" applyBorder="1" applyAlignment="1" applyProtection="1">
      <alignment horizontal="center" vertical="center" shrinkToFit="1"/>
      <protection locked="0"/>
    </xf>
    <xf numFmtId="0" fontId="9" fillId="0" borderId="40" xfId="8" applyFont="1" applyBorder="1" applyAlignment="1" applyProtection="1">
      <alignment horizontal="center" vertical="center" shrinkToFit="1"/>
      <protection locked="0"/>
    </xf>
    <xf numFmtId="0" fontId="9" fillId="0" borderId="20" xfId="8" applyFont="1" applyBorder="1" applyAlignment="1" applyProtection="1">
      <alignment horizontal="center" vertical="center" shrinkToFit="1"/>
      <protection locked="0"/>
    </xf>
    <xf numFmtId="0" fontId="9" fillId="0" borderId="68" xfId="8" applyFont="1" applyBorder="1" applyAlignment="1" applyProtection="1">
      <alignment horizontal="center" vertical="center"/>
      <protection locked="0"/>
    </xf>
    <xf numFmtId="0" fontId="9" fillId="0" borderId="41" xfId="8" applyFont="1" applyBorder="1" applyAlignment="1" applyProtection="1">
      <alignment vertical="center" shrinkToFit="1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26" xfId="8" applyFont="1" applyBorder="1" applyAlignment="1" applyProtection="1">
      <alignment horizontal="center" vertical="center" shrinkToFit="1"/>
      <protection locked="0"/>
    </xf>
    <xf numFmtId="0" fontId="9" fillId="0" borderId="23" xfId="8" applyFont="1" applyBorder="1" applyAlignment="1" applyProtection="1">
      <alignment horizontal="center" vertical="center" shrinkToFit="1"/>
      <protection locked="0"/>
    </xf>
    <xf numFmtId="0" fontId="9" fillId="0" borderId="58" xfId="8" applyFont="1" applyBorder="1" applyAlignment="1" applyProtection="1">
      <alignment horizontal="center" vertical="center" shrinkToFit="1"/>
      <protection locked="0"/>
    </xf>
    <xf numFmtId="0" fontId="9" fillId="0" borderId="22" xfId="8" applyFont="1" applyBorder="1" applyAlignment="1" applyProtection="1">
      <alignment horizontal="center" vertical="center" shrinkToFit="1"/>
      <protection locked="0"/>
    </xf>
    <xf numFmtId="0" fontId="6" fillId="0" borderId="26" xfId="8" applyFont="1" applyBorder="1" applyAlignment="1" applyProtection="1">
      <alignment horizontal="center" vertical="center" shrinkToFit="1"/>
      <protection hidden="1"/>
    </xf>
    <xf numFmtId="0" fontId="37" fillId="0" borderId="0" xfId="0" applyFont="1"/>
    <xf numFmtId="0" fontId="25" fillId="11" borderId="11" xfId="0" applyFont="1" applyFill="1" applyBorder="1" applyAlignment="1">
      <alignment horizontal="center"/>
    </xf>
    <xf numFmtId="3" fontId="25" fillId="11" borderId="157" xfId="0" applyNumberFormat="1" applyFont="1" applyFill="1" applyBorder="1" applyAlignment="1">
      <alignment horizontal="center"/>
    </xf>
    <xf numFmtId="3" fontId="25" fillId="11" borderId="12" xfId="0" applyNumberFormat="1" applyFont="1" applyFill="1" applyBorder="1" applyAlignment="1">
      <alignment horizontal="center"/>
    </xf>
    <xf numFmtId="0" fontId="8" fillId="11" borderId="13" xfId="0" applyFont="1" applyFill="1" applyBorder="1" applyAlignment="1">
      <alignment horizontal="center"/>
    </xf>
    <xf numFmtId="0" fontId="5" fillId="11" borderId="19" xfId="0" applyFont="1" applyFill="1" applyBorder="1" applyAlignment="1">
      <alignment horizontal="center" vertical="center" wrapText="1"/>
    </xf>
    <xf numFmtId="0" fontId="3" fillId="11" borderId="0" xfId="0" applyFont="1" applyFill="1" applyAlignment="1">
      <alignment horizontal="center" vertical="center" wrapText="1"/>
    </xf>
    <xf numFmtId="0" fontId="3" fillId="11" borderId="19" xfId="0" applyFont="1" applyFill="1" applyBorder="1" applyAlignment="1">
      <alignment horizontal="center" vertical="center"/>
    </xf>
    <xf numFmtId="0" fontId="8" fillId="11" borderId="49" xfId="0" applyFont="1" applyFill="1" applyBorder="1" applyAlignment="1">
      <alignment horizontal="center"/>
    </xf>
    <xf numFmtId="0" fontId="5" fillId="11" borderId="56" xfId="0" applyFont="1" applyFill="1" applyBorder="1" applyAlignment="1">
      <alignment horizontal="center" vertical="center" wrapText="1"/>
    </xf>
    <xf numFmtId="0" fontId="3" fillId="11" borderId="160" xfId="0" applyFont="1" applyFill="1" applyBorder="1" applyAlignment="1">
      <alignment horizontal="center" vertical="center" wrapText="1"/>
    </xf>
    <xf numFmtId="0" fontId="3" fillId="11" borderId="56" xfId="0" applyFont="1" applyFill="1" applyBorder="1" applyAlignment="1">
      <alignment horizontal="center" vertical="center"/>
    </xf>
    <xf numFmtId="0" fontId="8" fillId="11" borderId="29" xfId="0" applyFont="1" applyFill="1" applyBorder="1" applyAlignment="1">
      <alignment horizontal="center" vertical="center"/>
    </xf>
    <xf numFmtId="0" fontId="9" fillId="0" borderId="14" xfId="0" applyFont="1" applyBorder="1" applyAlignment="1" applyProtection="1">
      <alignment horizontal="center" vertical="center"/>
      <protection hidden="1"/>
    </xf>
    <xf numFmtId="0" fontId="3" fillId="0" borderId="38" xfId="0" applyFont="1" applyBorder="1" applyAlignment="1" applyProtection="1">
      <alignment horizontal="center" vertical="center" shrinkToFit="1"/>
      <protection hidden="1"/>
    </xf>
    <xf numFmtId="0" fontId="9" fillId="0" borderId="39" xfId="0" applyFont="1" applyBorder="1" applyAlignment="1" applyProtection="1">
      <alignment horizontal="center" vertical="center" shrinkToFit="1"/>
      <protection hidden="1"/>
    </xf>
    <xf numFmtId="3" fontId="9" fillId="0" borderId="39" xfId="0" applyNumberFormat="1" applyFont="1" applyBorder="1" applyAlignment="1" applyProtection="1">
      <alignment horizontal="right" vertical="center" shrinkToFit="1"/>
      <protection hidden="1"/>
    </xf>
    <xf numFmtId="0" fontId="9" fillId="0" borderId="27" xfId="0" applyFont="1" applyBorder="1" applyAlignment="1" applyProtection="1">
      <alignment horizontal="center" vertical="center"/>
      <protection hidden="1"/>
    </xf>
    <xf numFmtId="0" fontId="9" fillId="0" borderId="38" xfId="0" applyFont="1" applyBorder="1" applyAlignment="1" applyProtection="1">
      <alignment horizontal="center" vertical="center"/>
      <protection hidden="1"/>
    </xf>
    <xf numFmtId="0" fontId="3" fillId="0" borderId="41" xfId="0" applyFont="1" applyBorder="1" applyAlignment="1" applyProtection="1">
      <alignment horizontal="left" vertical="center" shrinkToFit="1"/>
      <protection hidden="1"/>
    </xf>
    <xf numFmtId="0" fontId="9" fillId="0" borderId="28" xfId="0" applyFont="1" applyBorder="1" applyAlignment="1" applyProtection="1">
      <alignment horizontal="center" vertical="center"/>
      <protection hidden="1"/>
    </xf>
    <xf numFmtId="0" fontId="3" fillId="0" borderId="65" xfId="0" applyFont="1" applyBorder="1" applyAlignment="1" applyProtection="1">
      <alignment horizontal="left" vertical="center" shrinkToFit="1"/>
      <protection hidden="1"/>
    </xf>
    <xf numFmtId="0" fontId="9" fillId="0" borderId="28" xfId="0" applyFont="1" applyBorder="1" applyAlignment="1" applyProtection="1">
      <alignment horizontal="left" vertical="center" shrinkToFit="1"/>
      <protection hidden="1"/>
    </xf>
    <xf numFmtId="0" fontId="3" fillId="0" borderId="44" xfId="0" applyFont="1" applyBorder="1" applyAlignment="1" applyProtection="1">
      <alignment horizontal="center" vertical="center" shrinkToFit="1"/>
      <protection hidden="1"/>
    </xf>
    <xf numFmtId="3" fontId="9" fillId="0" borderId="60" xfId="0" applyNumberFormat="1" applyFont="1" applyBorder="1" applyAlignment="1" applyProtection="1">
      <alignment horizontal="right" vertical="center" shrinkToFit="1"/>
      <protection hidden="1"/>
    </xf>
    <xf numFmtId="0" fontId="3" fillId="0" borderId="31" xfId="0" applyFont="1" applyBorder="1" applyAlignment="1" applyProtection="1">
      <alignment horizontal="center" vertical="center" shrinkToFit="1"/>
      <protection hidden="1"/>
    </xf>
    <xf numFmtId="3" fontId="9" fillId="0" borderId="45" xfId="0" applyNumberFormat="1" applyFont="1" applyBorder="1" applyAlignment="1" applyProtection="1">
      <alignment horizontal="right" vertical="center" shrinkToFit="1"/>
      <protection hidden="1"/>
    </xf>
    <xf numFmtId="0" fontId="3" fillId="0" borderId="28" xfId="0" applyFont="1" applyBorder="1" applyAlignment="1" applyProtection="1">
      <alignment horizontal="center" vertical="center" shrinkToFit="1"/>
      <protection hidden="1"/>
    </xf>
    <xf numFmtId="0" fontId="9" fillId="0" borderId="44" xfId="0" applyFont="1" applyBorder="1" applyAlignment="1" applyProtection="1">
      <alignment horizontal="center" vertical="center" shrinkToFit="1"/>
      <protection hidden="1"/>
    </xf>
    <xf numFmtId="3" fontId="9" fillId="0" borderId="44" xfId="0" applyNumberFormat="1" applyFont="1" applyBorder="1" applyAlignment="1" applyProtection="1">
      <alignment horizontal="right" vertical="center" shrinkToFit="1"/>
      <protection hidden="1"/>
    </xf>
    <xf numFmtId="0" fontId="10" fillId="0" borderId="45" xfId="0" applyFont="1" applyBorder="1" applyAlignment="1" applyProtection="1">
      <alignment horizontal="center" vertical="center" shrinkToFit="1"/>
      <protection hidden="1"/>
    </xf>
    <xf numFmtId="0" fontId="0" fillId="11" borderId="51" xfId="0" applyFill="1" applyBorder="1" applyAlignment="1">
      <alignment horizontal="center"/>
    </xf>
    <xf numFmtId="3" fontId="0" fillId="11" borderId="50" xfId="0" applyNumberFormat="1" applyFill="1" applyBorder="1" applyAlignment="1">
      <alignment horizontal="center"/>
    </xf>
    <xf numFmtId="3" fontId="0" fillId="11" borderId="63" xfId="0" applyNumberFormat="1" applyFill="1" applyBorder="1" applyAlignment="1">
      <alignment horizontal="center"/>
    </xf>
    <xf numFmtId="0" fontId="0" fillId="11" borderId="11" xfId="0" applyFill="1" applyBorder="1" applyAlignment="1">
      <alignment horizontal="center"/>
    </xf>
    <xf numFmtId="3" fontId="0" fillId="11" borderId="13" xfId="0" applyNumberFormat="1" applyFill="1" applyBorder="1" applyAlignment="1">
      <alignment horizontal="center"/>
    </xf>
    <xf numFmtId="0" fontId="0" fillId="11" borderId="48" xfId="0" applyFill="1" applyBorder="1" applyAlignment="1">
      <alignment horizontal="center"/>
    </xf>
    <xf numFmtId="3" fontId="0" fillId="11" borderId="54" xfId="0" applyNumberFormat="1" applyFill="1" applyBorder="1" applyAlignment="1">
      <alignment horizontal="center"/>
    </xf>
    <xf numFmtId="3" fontId="0" fillId="11" borderId="52" xfId="0" applyNumberFormat="1" applyFill="1" applyBorder="1" applyAlignment="1">
      <alignment horizontal="center"/>
    </xf>
    <xf numFmtId="0" fontId="0" fillId="11" borderId="53" xfId="0" applyFill="1" applyBorder="1" applyAlignment="1">
      <alignment horizontal="center"/>
    </xf>
    <xf numFmtId="3" fontId="0" fillId="11" borderId="49" xfId="0" applyNumberFormat="1" applyFill="1" applyBorder="1" applyAlignment="1">
      <alignment horizontal="center"/>
    </xf>
    <xf numFmtId="0" fontId="0" fillId="11" borderId="5" xfId="0" applyFill="1" applyBorder="1" applyAlignment="1">
      <alignment horizontal="center" vertical="center"/>
    </xf>
    <xf numFmtId="3" fontId="0" fillId="11" borderId="29" xfId="0" applyNumberFormat="1" applyFill="1" applyBorder="1" applyAlignment="1">
      <alignment horizontal="center" vertical="center"/>
    </xf>
    <xf numFmtId="3" fontId="0" fillId="11" borderId="34" xfId="0" applyNumberFormat="1" applyFill="1" applyBorder="1" applyAlignment="1">
      <alignment horizontal="center" vertical="center"/>
    </xf>
    <xf numFmtId="9" fontId="8" fillId="11" borderId="159" xfId="0" applyNumberFormat="1" applyFont="1" applyFill="1" applyBorder="1" applyAlignment="1" applyProtection="1">
      <alignment horizontal="center" vertical="center" wrapText="1"/>
      <protection locked="0"/>
    </xf>
    <xf numFmtId="0" fontId="67" fillId="11" borderId="36" xfId="0" applyFont="1" applyFill="1" applyBorder="1" applyAlignment="1">
      <alignment horizontal="center" vertical="center" wrapText="1"/>
    </xf>
    <xf numFmtId="3" fontId="0" fillId="11" borderId="19" xfId="0" applyNumberFormat="1" applyFill="1" applyBorder="1" applyAlignment="1">
      <alignment horizontal="center"/>
    </xf>
    <xf numFmtId="3" fontId="0" fillId="11" borderId="55" xfId="0" applyNumberFormat="1" applyFill="1" applyBorder="1" applyAlignment="1">
      <alignment horizontal="center"/>
    </xf>
    <xf numFmtId="3" fontId="0" fillId="11" borderId="56" xfId="0" applyNumberFormat="1" applyFill="1" applyBorder="1" applyAlignment="1">
      <alignment horizontal="center" vertical="center"/>
    </xf>
    <xf numFmtId="0" fontId="0" fillId="11" borderId="161" xfId="0" applyFill="1" applyBorder="1" applyAlignment="1">
      <alignment horizontal="center" vertical="center"/>
    </xf>
    <xf numFmtId="3" fontId="0" fillId="11" borderId="57" xfId="0" applyNumberFormat="1" applyFill="1" applyBorder="1" applyAlignment="1">
      <alignment horizontal="center" vertical="center"/>
    </xf>
    <xf numFmtId="0" fontId="0" fillId="0" borderId="38" xfId="0" applyBorder="1" applyAlignment="1" applyProtection="1">
      <alignment horizontal="left" vertical="center" shrinkToFit="1"/>
      <protection hidden="1"/>
    </xf>
    <xf numFmtId="0" fontId="0" fillId="0" borderId="19" xfId="0" applyBorder="1" applyAlignment="1" applyProtection="1">
      <alignment horizontal="left" vertical="center" shrinkToFit="1"/>
      <protection hidden="1"/>
    </xf>
    <xf numFmtId="0" fontId="0" fillId="0" borderId="27" xfId="0" applyBorder="1" applyAlignment="1" applyProtection="1">
      <alignment horizontal="left" vertical="center" shrinkToFit="1"/>
      <protection hidden="1"/>
    </xf>
    <xf numFmtId="0" fontId="8" fillId="5" borderId="37" xfId="0" applyFont="1" applyFill="1" applyBorder="1" applyAlignment="1" applyProtection="1">
      <alignment horizontal="left" vertical="center" shrinkToFit="1"/>
      <protection hidden="1"/>
    </xf>
    <xf numFmtId="0" fontId="8" fillId="5" borderId="24" xfId="0" applyFont="1" applyFill="1" applyBorder="1" applyAlignment="1" applyProtection="1">
      <alignment horizontal="center" vertical="center" shrinkToFit="1"/>
      <protection hidden="1"/>
    </xf>
    <xf numFmtId="0" fontId="11" fillId="0" borderId="0" xfId="0" applyFont="1"/>
    <xf numFmtId="0" fontId="4" fillId="0" borderId="0" xfId="0" applyFont="1"/>
    <xf numFmtId="0" fontId="25" fillId="11" borderId="51" xfId="0" applyFont="1" applyFill="1" applyBorder="1" applyAlignment="1">
      <alignment horizontal="center"/>
    </xf>
    <xf numFmtId="3" fontId="25" fillId="11" borderId="50" xfId="0" applyNumberFormat="1" applyFont="1" applyFill="1" applyBorder="1" applyAlignment="1">
      <alignment horizontal="center"/>
    </xf>
    <xf numFmtId="3" fontId="25" fillId="11" borderId="63" xfId="0" applyNumberFormat="1" applyFont="1" applyFill="1" applyBorder="1" applyAlignment="1">
      <alignment horizontal="center"/>
    </xf>
    <xf numFmtId="3" fontId="25" fillId="11" borderId="13" xfId="0" applyNumberFormat="1" applyFont="1" applyFill="1" applyBorder="1" applyAlignment="1">
      <alignment horizontal="center"/>
    </xf>
    <xf numFmtId="3" fontId="9" fillId="0" borderId="102" xfId="0" applyNumberFormat="1" applyFont="1" applyBorder="1" applyAlignment="1" applyProtection="1">
      <alignment horizontal="right" vertical="center" shrinkToFit="1"/>
      <protection hidden="1"/>
    </xf>
    <xf numFmtId="3" fontId="9" fillId="0" borderId="52" xfId="0" applyNumberFormat="1" applyFont="1" applyBorder="1" applyAlignment="1" applyProtection="1">
      <alignment horizontal="right" vertical="center" shrinkToFit="1"/>
      <protection hidden="1"/>
    </xf>
    <xf numFmtId="0" fontId="9" fillId="20" borderId="27" xfId="0" applyFont="1" applyFill="1" applyBorder="1" applyAlignment="1" applyProtection="1">
      <alignment shrinkToFit="1"/>
      <protection hidden="1"/>
    </xf>
    <xf numFmtId="0" fontId="9" fillId="0" borderId="23" xfId="0" applyFont="1" applyBorder="1" applyAlignment="1" applyProtection="1">
      <alignment horizontal="center" vertical="center" shrinkToFit="1"/>
      <protection hidden="1"/>
    </xf>
    <xf numFmtId="0" fontId="25" fillId="20" borderId="27" xfId="0" applyFont="1" applyFill="1" applyBorder="1" applyAlignment="1" applyProtection="1">
      <alignment shrinkToFit="1"/>
      <protection hidden="1"/>
    </xf>
    <xf numFmtId="0" fontId="3" fillId="0" borderId="28" xfId="0" applyFont="1" applyBorder="1" applyAlignment="1" applyProtection="1">
      <alignment horizontal="left" vertical="center" shrinkToFit="1"/>
      <protection hidden="1"/>
    </xf>
    <xf numFmtId="9" fontId="67" fillId="11" borderId="159" xfId="0" applyNumberFormat="1" applyFont="1" applyFill="1" applyBorder="1" applyAlignment="1" applyProtection="1">
      <alignment horizontal="center" vertical="center" wrapText="1"/>
      <protection locked="0"/>
    </xf>
    <xf numFmtId="0" fontId="7" fillId="11" borderId="48" xfId="0" applyFont="1" applyFill="1" applyBorder="1" applyAlignment="1">
      <alignment horizontal="center"/>
    </xf>
    <xf numFmtId="3" fontId="7" fillId="11" borderId="54" xfId="0" applyNumberFormat="1" applyFont="1" applyFill="1" applyBorder="1" applyAlignment="1">
      <alignment horizontal="center"/>
    </xf>
    <xf numFmtId="3" fontId="7" fillId="11" borderId="52" xfId="0" applyNumberFormat="1" applyFont="1" applyFill="1" applyBorder="1" applyAlignment="1">
      <alignment horizontal="center"/>
    </xf>
    <xf numFmtId="0" fontId="7" fillId="11" borderId="53" xfId="0" applyFont="1" applyFill="1" applyBorder="1" applyAlignment="1">
      <alignment horizontal="center"/>
    </xf>
    <xf numFmtId="3" fontId="7" fillId="11" borderId="49" xfId="0" applyNumberFormat="1" applyFont="1" applyFill="1" applyBorder="1" applyAlignment="1">
      <alignment horizontal="center"/>
    </xf>
    <xf numFmtId="3" fontId="7" fillId="11" borderId="19" xfId="0" applyNumberFormat="1" applyFont="1" applyFill="1" applyBorder="1" applyAlignment="1">
      <alignment horizontal="center"/>
    </xf>
    <xf numFmtId="3" fontId="7" fillId="11" borderId="55" xfId="0" applyNumberFormat="1" applyFont="1" applyFill="1" applyBorder="1" applyAlignment="1">
      <alignment horizontal="center"/>
    </xf>
    <xf numFmtId="0" fontId="72" fillId="11" borderId="49" xfId="0" applyFont="1" applyFill="1" applyBorder="1" applyAlignment="1">
      <alignment horizontal="center"/>
    </xf>
    <xf numFmtId="0" fontId="7" fillId="11" borderId="5" xfId="0" applyFont="1" applyFill="1" applyBorder="1" applyAlignment="1">
      <alignment horizontal="center" vertical="center"/>
    </xf>
    <xf numFmtId="3" fontId="7" fillId="11" borderId="34" xfId="0" applyNumberFormat="1" applyFont="1" applyFill="1" applyBorder="1" applyAlignment="1">
      <alignment horizontal="center" vertical="center"/>
    </xf>
    <xf numFmtId="3" fontId="7" fillId="11" borderId="29" xfId="0" applyNumberFormat="1" applyFont="1" applyFill="1" applyBorder="1" applyAlignment="1">
      <alignment horizontal="center" vertical="center"/>
    </xf>
    <xf numFmtId="3" fontId="7" fillId="11" borderId="56" xfId="0" applyNumberFormat="1" applyFont="1" applyFill="1" applyBorder="1" applyAlignment="1">
      <alignment horizontal="center" vertical="center"/>
    </xf>
    <xf numFmtId="0" fontId="7" fillId="11" borderId="161" xfId="0" applyFont="1" applyFill="1" applyBorder="1" applyAlignment="1">
      <alignment horizontal="center" vertical="center"/>
    </xf>
    <xf numFmtId="3" fontId="7" fillId="11" borderId="57" xfId="0" applyNumberFormat="1" applyFont="1" applyFill="1" applyBorder="1" applyAlignment="1">
      <alignment horizontal="center" vertical="center"/>
    </xf>
    <xf numFmtId="0" fontId="72" fillId="11" borderId="29" xfId="0" applyFont="1" applyFill="1" applyBorder="1" applyAlignment="1">
      <alignment horizontal="center" vertical="center"/>
    </xf>
    <xf numFmtId="0" fontId="3" fillId="5" borderId="27" xfId="0" applyFont="1" applyFill="1" applyBorder="1" applyAlignment="1" applyProtection="1">
      <alignment shrinkToFit="1"/>
      <protection hidden="1"/>
    </xf>
    <xf numFmtId="0" fontId="3" fillId="5" borderId="27" xfId="0" applyFont="1" applyFill="1" applyBorder="1" applyAlignment="1" applyProtection="1">
      <alignment horizontal="left" vertical="center" shrinkToFit="1"/>
      <protection hidden="1"/>
    </xf>
    <xf numFmtId="0" fontId="3" fillId="5" borderId="24" xfId="0" applyFont="1" applyFill="1" applyBorder="1" applyAlignment="1" applyProtection="1">
      <alignment horizontal="center" vertical="center" shrinkToFit="1"/>
      <protection hidden="1"/>
    </xf>
    <xf numFmtId="0" fontId="9" fillId="4" borderId="39" xfId="0" applyFont="1" applyFill="1" applyBorder="1" applyAlignment="1" applyProtection="1">
      <alignment horizontal="center" vertical="center" shrinkToFit="1"/>
      <protection hidden="1"/>
    </xf>
    <xf numFmtId="0" fontId="25" fillId="11" borderId="48" xfId="0" applyFont="1" applyFill="1" applyBorder="1" applyAlignment="1">
      <alignment horizontal="center"/>
    </xf>
    <xf numFmtId="3" fontId="25" fillId="11" borderId="54" xfId="0" applyNumberFormat="1" applyFont="1" applyFill="1" applyBorder="1" applyAlignment="1">
      <alignment horizontal="center"/>
    </xf>
    <xf numFmtId="3" fontId="25" fillId="11" borderId="52" xfId="0" applyNumberFormat="1" applyFont="1" applyFill="1" applyBorder="1" applyAlignment="1">
      <alignment horizontal="center"/>
    </xf>
    <xf numFmtId="0" fontId="25" fillId="11" borderId="53" xfId="0" applyFont="1" applyFill="1" applyBorder="1" applyAlignment="1">
      <alignment horizontal="center"/>
    </xf>
    <xf numFmtId="3" fontId="25" fillId="11" borderId="49" xfId="0" applyNumberFormat="1" applyFont="1" applyFill="1" applyBorder="1" applyAlignment="1">
      <alignment horizontal="center"/>
    </xf>
    <xf numFmtId="3" fontId="25" fillId="11" borderId="19" xfId="0" applyNumberFormat="1" applyFont="1" applyFill="1" applyBorder="1" applyAlignment="1">
      <alignment horizontal="center"/>
    </xf>
    <xf numFmtId="3" fontId="25" fillId="11" borderId="55" xfId="0" applyNumberFormat="1" applyFont="1" applyFill="1" applyBorder="1" applyAlignment="1">
      <alignment horizontal="center"/>
    </xf>
    <xf numFmtId="0" fontId="3" fillId="11" borderId="34" xfId="0" applyFont="1" applyFill="1" applyBorder="1" applyAlignment="1">
      <alignment horizontal="center" vertical="center" wrapText="1"/>
    </xf>
    <xf numFmtId="0" fontId="25" fillId="11" borderId="5" xfId="0" applyFont="1" applyFill="1" applyBorder="1" applyAlignment="1">
      <alignment horizontal="center" vertical="center"/>
    </xf>
    <xf numFmtId="3" fontId="25" fillId="11" borderId="34" xfId="0" applyNumberFormat="1" applyFont="1" applyFill="1" applyBorder="1" applyAlignment="1">
      <alignment horizontal="center" vertical="center"/>
    </xf>
    <xf numFmtId="3" fontId="25" fillId="11" borderId="29" xfId="0" applyNumberFormat="1" applyFont="1" applyFill="1" applyBorder="1" applyAlignment="1">
      <alignment horizontal="center" vertical="center"/>
    </xf>
    <xf numFmtId="3" fontId="25" fillId="11" borderId="56" xfId="0" applyNumberFormat="1" applyFont="1" applyFill="1" applyBorder="1" applyAlignment="1">
      <alignment horizontal="center" vertical="center"/>
    </xf>
    <xf numFmtId="0" fontId="25" fillId="11" borderId="161" xfId="0" applyFont="1" applyFill="1" applyBorder="1" applyAlignment="1">
      <alignment horizontal="center" vertical="center"/>
    </xf>
    <xf numFmtId="3" fontId="25" fillId="11" borderId="57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shrinkToFit="1"/>
    </xf>
    <xf numFmtId="0" fontId="9" fillId="0" borderId="38" xfId="0" applyFont="1" applyBorder="1" applyAlignment="1" applyProtection="1">
      <alignment horizontal="left" vertical="center" shrinkToFit="1"/>
      <protection hidden="1"/>
    </xf>
    <xf numFmtId="3" fontId="9" fillId="0" borderId="15" xfId="0" applyNumberFormat="1" applyFont="1" applyBorder="1" applyAlignment="1" applyProtection="1">
      <alignment horizontal="right" vertical="center" shrinkToFit="1"/>
      <protection hidden="1"/>
    </xf>
    <xf numFmtId="0" fontId="73" fillId="11" borderId="36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shrinkToFit="1"/>
    </xf>
    <xf numFmtId="0" fontId="10" fillId="5" borderId="24" xfId="0" applyFont="1" applyFill="1" applyBorder="1" applyAlignment="1" applyProtection="1">
      <alignment horizontal="center" vertical="center" shrinkToFit="1"/>
      <protection hidden="1"/>
    </xf>
    <xf numFmtId="0" fontId="67" fillId="11" borderId="49" xfId="0" applyFont="1" applyFill="1" applyBorder="1" applyAlignment="1">
      <alignment horizontal="center"/>
    </xf>
    <xf numFmtId="0" fontId="74" fillId="11" borderId="36" xfId="0" applyFont="1" applyFill="1" applyBorder="1" applyAlignment="1">
      <alignment horizontal="center" vertical="center" wrapText="1"/>
    </xf>
    <xf numFmtId="0" fontId="9" fillId="5" borderId="41" xfId="0" applyFont="1" applyFill="1" applyBorder="1" applyAlignment="1">
      <alignment shrinkToFit="1"/>
    </xf>
    <xf numFmtId="0" fontId="9" fillId="0" borderId="31" xfId="0" applyFont="1" applyBorder="1" applyAlignment="1" applyProtection="1">
      <alignment horizontal="center" vertical="center" shrinkToFit="1"/>
      <protection hidden="1"/>
    </xf>
    <xf numFmtId="0" fontId="4" fillId="0" borderId="0" xfId="1" applyFont="1" applyBorder="1"/>
    <xf numFmtId="0" fontId="3" fillId="10" borderId="164" xfId="1" applyFont="1" applyFill="1" applyBorder="1" applyAlignment="1" applyProtection="1">
      <alignment horizontal="left" vertical="center" shrinkToFit="1"/>
      <protection hidden="1"/>
    </xf>
    <xf numFmtId="0" fontId="9" fillId="0" borderId="25" xfId="1" applyFont="1" applyBorder="1" applyAlignment="1" applyProtection="1">
      <alignment horizontal="left" vertical="center" shrinkToFit="1"/>
      <protection hidden="1"/>
    </xf>
    <xf numFmtId="0" fontId="3" fillId="0" borderId="147" xfId="1" applyFont="1" applyBorder="1" applyAlignment="1" applyProtection="1">
      <alignment horizontal="center" vertical="center" shrinkToFit="1"/>
      <protection hidden="1"/>
    </xf>
    <xf numFmtId="3" fontId="9" fillId="0" borderId="67" xfId="1" applyNumberFormat="1" applyFont="1" applyBorder="1" applyAlignment="1" applyProtection="1">
      <alignment horizontal="right" vertical="center" shrinkToFit="1"/>
      <protection hidden="1"/>
    </xf>
    <xf numFmtId="0" fontId="3" fillId="0" borderId="146" xfId="1" applyFont="1" applyBorder="1" applyAlignment="1" applyProtection="1">
      <alignment horizontal="center" vertical="center" shrinkToFit="1"/>
      <protection hidden="1"/>
    </xf>
    <xf numFmtId="0" fontId="3" fillId="0" borderId="162" xfId="1" applyFont="1" applyBorder="1" applyAlignment="1" applyProtection="1">
      <alignment horizontal="center" vertical="center" shrinkToFit="1"/>
      <protection hidden="1"/>
    </xf>
    <xf numFmtId="3" fontId="9" fillId="0" borderId="163" xfId="1" applyNumberFormat="1" applyFont="1" applyBorder="1" applyAlignment="1" applyProtection="1">
      <alignment horizontal="right" vertical="center" shrinkToFit="1"/>
      <protection hidden="1"/>
    </xf>
    <xf numFmtId="0" fontId="20" fillId="0" borderId="0" xfId="1" applyFont="1" applyBorder="1"/>
    <xf numFmtId="0" fontId="3" fillId="0" borderId="0" xfId="0" applyFont="1"/>
    <xf numFmtId="0" fontId="8" fillId="0" borderId="0" xfId="0" applyFont="1"/>
    <xf numFmtId="0" fontId="0" fillId="9" borderId="51" xfId="1" applyFont="1" applyFill="1" applyBorder="1"/>
    <xf numFmtId="0" fontId="3" fillId="0" borderId="97" xfId="1" applyFont="1" applyBorder="1" applyAlignment="1" applyProtection="1">
      <alignment horizontal="center" vertical="center"/>
      <protection hidden="1"/>
    </xf>
    <xf numFmtId="0" fontId="21" fillId="12" borderId="173" xfId="1" applyFont="1" applyFill="1" applyBorder="1" applyAlignment="1" applyProtection="1">
      <alignment horizontal="center" vertical="center" wrapText="1"/>
      <protection hidden="1"/>
    </xf>
    <xf numFmtId="0" fontId="21" fillId="12" borderId="166" xfId="1" applyFont="1" applyFill="1" applyBorder="1" applyAlignment="1" applyProtection="1">
      <alignment horizontal="center" vertical="center" wrapText="1"/>
      <protection hidden="1"/>
    </xf>
    <xf numFmtId="0" fontId="21" fillId="12" borderId="80" xfId="1" applyFont="1" applyFill="1" applyBorder="1" applyAlignment="1" applyProtection="1">
      <alignment horizontal="center" vertical="center" wrapText="1"/>
      <protection hidden="1"/>
    </xf>
    <xf numFmtId="0" fontId="3" fillId="0" borderId="172" xfId="1" applyFont="1" applyBorder="1" applyAlignment="1" applyProtection="1">
      <alignment horizontal="center" vertical="center"/>
      <protection hidden="1"/>
    </xf>
    <xf numFmtId="0" fontId="75" fillId="0" borderId="97" xfId="1" applyFont="1" applyBorder="1" applyAlignment="1" applyProtection="1">
      <alignment horizontal="center" vertical="center" shrinkToFit="1"/>
      <protection hidden="1"/>
    </xf>
    <xf numFmtId="0" fontId="75" fillId="0" borderId="23" xfId="1" applyFont="1" applyBorder="1" applyAlignment="1" applyProtection="1">
      <alignment horizontal="center" vertical="center" shrinkToFit="1"/>
      <protection hidden="1"/>
    </xf>
    <xf numFmtId="0" fontId="75" fillId="0" borderId="20" xfId="1" applyFont="1" applyBorder="1" applyAlignment="1" applyProtection="1">
      <alignment horizontal="center" vertical="center" shrinkToFit="1"/>
      <protection hidden="1"/>
    </xf>
    <xf numFmtId="0" fontId="75" fillId="0" borderId="39" xfId="1" applyFont="1" applyBorder="1" applyAlignment="1" applyProtection="1">
      <alignment horizontal="center" vertical="center" shrinkToFit="1"/>
      <protection hidden="1"/>
    </xf>
    <xf numFmtId="0" fontId="65" fillId="2" borderId="97" xfId="1" applyFont="1" applyFill="1" applyBorder="1" applyAlignment="1" applyProtection="1">
      <alignment horizontal="center" vertical="center" shrinkToFit="1"/>
      <protection hidden="1"/>
    </xf>
    <xf numFmtId="0" fontId="75" fillId="10" borderId="97" xfId="1" applyFont="1" applyFill="1" applyBorder="1" applyAlignment="1" applyProtection="1">
      <alignment horizontal="center" vertical="center" shrinkToFit="1"/>
      <protection hidden="1"/>
    </xf>
    <xf numFmtId="0" fontId="75" fillId="0" borderId="172" xfId="1" applyFont="1" applyBorder="1" applyAlignment="1" applyProtection="1">
      <alignment horizontal="center" vertical="center" shrinkToFit="1"/>
      <protection hidden="1"/>
    </xf>
    <xf numFmtId="0" fontId="75" fillId="0" borderId="117" xfId="1" applyFont="1" applyBorder="1" applyAlignment="1" applyProtection="1">
      <alignment horizontal="center" vertical="center" shrinkToFit="1"/>
      <protection hidden="1"/>
    </xf>
    <xf numFmtId="0" fontId="75" fillId="0" borderId="149" xfId="1" applyFont="1" applyBorder="1" applyAlignment="1" applyProtection="1">
      <alignment horizontal="center" vertical="center" shrinkToFit="1"/>
      <protection hidden="1"/>
    </xf>
    <xf numFmtId="0" fontId="75" fillId="0" borderId="151" xfId="1" applyFont="1" applyBorder="1" applyAlignment="1" applyProtection="1">
      <alignment horizontal="center" vertical="center" shrinkToFit="1"/>
      <protection hidden="1"/>
    </xf>
    <xf numFmtId="0" fontId="75" fillId="10" borderId="172" xfId="1" applyFont="1" applyFill="1" applyBorder="1" applyAlignment="1" applyProtection="1">
      <alignment horizontal="center" vertical="center" shrinkToFit="1"/>
      <protection hidden="1"/>
    </xf>
    <xf numFmtId="3" fontId="65" fillId="0" borderId="15" xfId="1" applyNumberFormat="1" applyFont="1" applyBorder="1" applyAlignment="1" applyProtection="1">
      <alignment horizontal="center" vertical="center" shrinkToFit="1"/>
      <protection hidden="1"/>
    </xf>
    <xf numFmtId="3" fontId="65" fillId="0" borderId="58" xfId="1" applyNumberFormat="1" applyFont="1" applyBorder="1" applyAlignment="1" applyProtection="1">
      <alignment horizontal="center" vertical="center" shrinkToFit="1"/>
      <protection hidden="1"/>
    </xf>
    <xf numFmtId="3" fontId="65" fillId="0" borderId="24" xfId="1" applyNumberFormat="1" applyFont="1" applyBorder="1" applyAlignment="1" applyProtection="1">
      <alignment horizontal="center" vertical="center" shrinkToFit="1"/>
      <protection hidden="1"/>
    </xf>
    <xf numFmtId="3" fontId="65" fillId="0" borderId="40" xfId="1" applyNumberFormat="1" applyFont="1" applyBorder="1" applyAlignment="1" applyProtection="1">
      <alignment horizontal="center" vertical="center" shrinkToFit="1"/>
      <protection hidden="1"/>
    </xf>
    <xf numFmtId="3" fontId="65" fillId="0" borderId="83" xfId="1" applyNumberFormat="1" applyFont="1" applyBorder="1" applyAlignment="1" applyProtection="1">
      <alignment horizontal="center" vertical="center" shrinkToFit="1"/>
      <protection hidden="1"/>
    </xf>
    <xf numFmtId="3" fontId="65" fillId="0" borderId="116" xfId="1" applyNumberFormat="1" applyFont="1" applyBorder="1" applyAlignment="1" applyProtection="1">
      <alignment horizontal="center" vertical="center" shrinkToFit="1"/>
      <protection hidden="1"/>
    </xf>
    <xf numFmtId="3" fontId="65" fillId="0" borderId="150" xfId="1" applyNumberFormat="1" applyFont="1" applyBorder="1" applyAlignment="1" applyProtection="1">
      <alignment horizontal="center" vertical="center" shrinkToFit="1"/>
      <protection hidden="1"/>
    </xf>
    <xf numFmtId="3" fontId="65" fillId="0" borderId="152" xfId="1" applyNumberFormat="1" applyFont="1" applyBorder="1" applyAlignment="1" applyProtection="1">
      <alignment horizontal="center" vertical="center" shrinkToFit="1"/>
      <protection hidden="1"/>
    </xf>
    <xf numFmtId="0" fontId="25" fillId="13" borderId="115" xfId="1" applyFont="1" applyFill="1" applyBorder="1" applyAlignment="1">
      <alignment horizontal="center"/>
    </xf>
    <xf numFmtId="3" fontId="25" fillId="13" borderId="154" xfId="1" applyNumberFormat="1" applyFont="1" applyFill="1" applyBorder="1" applyAlignment="1">
      <alignment horizontal="center"/>
    </xf>
    <xf numFmtId="0" fontId="9" fillId="13" borderId="114" xfId="1" applyFont="1" applyFill="1" applyBorder="1" applyAlignment="1" applyProtection="1">
      <alignment horizontal="center" vertical="center"/>
      <protection hidden="1"/>
    </xf>
    <xf numFmtId="0" fontId="19" fillId="13" borderId="113" xfId="1" applyFont="1" applyFill="1" applyBorder="1" applyAlignment="1" applyProtection="1">
      <alignment horizontal="left" vertical="center" shrinkToFit="1"/>
      <protection hidden="1"/>
    </xf>
    <xf numFmtId="0" fontId="19" fillId="17" borderId="87" xfId="1" applyFont="1" applyFill="1" applyBorder="1" applyAlignment="1" applyProtection="1">
      <alignment horizontal="left" vertical="center" shrinkToFit="1"/>
      <protection hidden="1"/>
    </xf>
    <xf numFmtId="0" fontId="5" fillId="7" borderId="48" xfId="1" applyFont="1" applyFill="1" applyBorder="1" applyAlignment="1">
      <alignment horizontal="center" vertical="center"/>
    </xf>
    <xf numFmtId="0" fontId="5" fillId="7" borderId="49" xfId="1" applyFont="1" applyFill="1" applyBorder="1" applyAlignment="1">
      <alignment horizontal="center" vertical="center"/>
    </xf>
    <xf numFmtId="0" fontId="5" fillId="7" borderId="53" xfId="1" applyFont="1" applyFill="1" applyBorder="1" applyAlignment="1">
      <alignment horizontal="center" vertical="center"/>
    </xf>
    <xf numFmtId="0" fontId="5" fillId="7" borderId="54" xfId="1" applyFont="1" applyFill="1" applyBorder="1" applyAlignment="1">
      <alignment horizontal="center" vertical="center"/>
    </xf>
    <xf numFmtId="0" fontId="5" fillId="7" borderId="55" xfId="1" applyFont="1" applyFill="1" applyBorder="1" applyAlignment="1">
      <alignment horizontal="center" vertical="center"/>
    </xf>
    <xf numFmtId="0" fontId="67" fillId="7" borderId="78" xfId="1" applyFont="1" applyFill="1" applyBorder="1" applyAlignment="1">
      <alignment horizontal="center" vertical="center"/>
    </xf>
    <xf numFmtId="0" fontId="73" fillId="7" borderId="78" xfId="1" applyFont="1" applyFill="1" applyBorder="1" applyAlignment="1">
      <alignment horizontal="center"/>
    </xf>
    <xf numFmtId="0" fontId="77" fillId="12" borderId="21" xfId="1" applyFont="1" applyFill="1" applyBorder="1" applyAlignment="1" applyProtection="1">
      <alignment vertical="center" wrapText="1"/>
      <protection hidden="1"/>
    </xf>
    <xf numFmtId="0" fontId="77" fillId="12" borderId="88" xfId="1" applyFont="1" applyFill="1" applyBorder="1" applyAlignment="1" applyProtection="1">
      <alignment vertical="center" wrapText="1"/>
      <protection hidden="1"/>
    </xf>
    <xf numFmtId="0" fontId="9" fillId="0" borderId="0" xfId="12" applyFont="1" applyAlignment="1">
      <alignment horizontal="center"/>
    </xf>
    <xf numFmtId="0" fontId="25" fillId="0" borderId="0" xfId="12"/>
    <xf numFmtId="3" fontId="25" fillId="0" borderId="0" xfId="12" applyNumberFormat="1"/>
    <xf numFmtId="3" fontId="4" fillId="0" borderId="0" xfId="12" applyNumberFormat="1" applyFont="1" applyAlignment="1">
      <alignment horizontal="center"/>
    </xf>
    <xf numFmtId="0" fontId="8" fillId="0" borderId="0" xfId="12" applyFont="1" applyAlignment="1">
      <alignment horizontal="center"/>
    </xf>
    <xf numFmtId="0" fontId="9" fillId="0" borderId="38" xfId="12" applyFont="1" applyBorder="1" applyAlignment="1" applyProtection="1">
      <alignment horizontal="center" vertical="center"/>
      <protection hidden="1"/>
    </xf>
    <xf numFmtId="0" fontId="9" fillId="0" borderId="38" xfId="12" applyFont="1" applyBorder="1" applyAlignment="1" applyProtection="1">
      <alignment horizontal="left" vertical="center" shrinkToFit="1"/>
      <protection hidden="1"/>
    </xf>
    <xf numFmtId="3" fontId="9" fillId="0" borderId="40" xfId="12" applyNumberFormat="1" applyFont="1" applyBorder="1" applyAlignment="1" applyProtection="1">
      <alignment horizontal="right" vertical="center" shrinkToFit="1"/>
      <protection hidden="1"/>
    </xf>
    <xf numFmtId="3" fontId="9" fillId="0" borderId="15" xfId="12" applyNumberFormat="1" applyFont="1" applyBorder="1" applyAlignment="1" applyProtection="1">
      <alignment horizontal="right" vertical="center" shrinkToFit="1"/>
      <protection hidden="1"/>
    </xf>
    <xf numFmtId="3" fontId="9" fillId="0" borderId="24" xfId="12" applyNumberFormat="1" applyFont="1" applyBorder="1" applyAlignment="1" applyProtection="1">
      <alignment horizontal="right" vertical="center" shrinkToFit="1"/>
      <protection hidden="1"/>
    </xf>
    <xf numFmtId="3" fontId="9" fillId="0" borderId="39" xfId="12" applyNumberFormat="1" applyFont="1" applyBorder="1" applyAlignment="1" applyProtection="1">
      <alignment horizontal="right" vertical="center" shrinkToFit="1"/>
      <protection hidden="1"/>
    </xf>
    <xf numFmtId="0" fontId="9" fillId="0" borderId="27" xfId="12" applyFont="1" applyBorder="1" applyAlignment="1" applyProtection="1">
      <alignment horizontal="center" vertical="center"/>
      <protection hidden="1"/>
    </xf>
    <xf numFmtId="0" fontId="3" fillId="0" borderId="41" xfId="12" applyFont="1" applyBorder="1" applyAlignment="1" applyProtection="1">
      <alignment horizontal="left" vertical="center" shrinkToFit="1"/>
      <protection hidden="1"/>
    </xf>
    <xf numFmtId="0" fontId="9" fillId="0" borderId="27" xfId="12" applyFont="1" applyBorder="1" applyAlignment="1" applyProtection="1">
      <alignment horizontal="left" vertical="center" shrinkToFit="1"/>
      <protection hidden="1"/>
    </xf>
    <xf numFmtId="3" fontId="9" fillId="0" borderId="58" xfId="12" applyNumberFormat="1" applyFont="1" applyBorder="1" applyAlignment="1" applyProtection="1">
      <alignment horizontal="right" vertical="center" shrinkToFit="1"/>
      <protection hidden="1"/>
    </xf>
    <xf numFmtId="3" fontId="9" fillId="0" borderId="26" xfId="12" applyNumberFormat="1" applyFont="1" applyBorder="1" applyAlignment="1" applyProtection="1">
      <alignment horizontal="right" vertical="center" shrinkToFit="1"/>
      <protection hidden="1"/>
    </xf>
    <xf numFmtId="0" fontId="3" fillId="0" borderId="65" xfId="12" applyFont="1" applyBorder="1" applyAlignment="1" applyProtection="1">
      <alignment horizontal="left" vertical="center" shrinkToFit="1"/>
      <protection hidden="1"/>
    </xf>
    <xf numFmtId="0" fontId="9" fillId="0" borderId="28" xfId="12" applyFont="1" applyBorder="1" applyAlignment="1" applyProtection="1">
      <alignment horizontal="left" vertical="center" shrinkToFit="1"/>
      <protection hidden="1"/>
    </xf>
    <xf numFmtId="3" fontId="9" fillId="0" borderId="60" xfId="12" applyNumberFormat="1" applyFont="1" applyBorder="1" applyAlignment="1" applyProtection="1">
      <alignment horizontal="right" vertical="center" shrinkToFit="1"/>
      <protection hidden="1"/>
    </xf>
    <xf numFmtId="3" fontId="9" fillId="0" borderId="45" xfId="12" applyNumberFormat="1" applyFont="1" applyBorder="1" applyAlignment="1" applyProtection="1">
      <alignment horizontal="right" vertical="center" shrinkToFit="1"/>
      <protection hidden="1"/>
    </xf>
    <xf numFmtId="0" fontId="3" fillId="0" borderId="23" xfId="12" applyFont="1" applyBorder="1" applyAlignment="1" applyProtection="1">
      <alignment horizontal="center" vertical="center" shrinkToFit="1"/>
      <protection hidden="1"/>
    </xf>
    <xf numFmtId="0" fontId="3" fillId="0" borderId="22" xfId="12" applyFont="1" applyBorder="1" applyAlignment="1" applyProtection="1">
      <alignment horizontal="center" vertical="center" shrinkToFit="1"/>
      <protection hidden="1"/>
    </xf>
    <xf numFmtId="0" fontId="3" fillId="0" borderId="39" xfId="12" applyFont="1" applyBorder="1" applyAlignment="1" applyProtection="1">
      <alignment horizontal="center" vertical="center" shrinkToFit="1"/>
      <protection hidden="1"/>
    </xf>
    <xf numFmtId="0" fontId="3" fillId="0" borderId="20" xfId="12" applyFont="1" applyBorder="1" applyAlignment="1" applyProtection="1">
      <alignment horizontal="center" vertical="center" shrinkToFit="1"/>
      <protection hidden="1"/>
    </xf>
    <xf numFmtId="0" fontId="25" fillId="6" borderId="48" xfId="12" applyFill="1" applyBorder="1" applyAlignment="1">
      <alignment horizontal="center" vertical="center"/>
    </xf>
    <xf numFmtId="0" fontId="25" fillId="6" borderId="49" xfId="12" applyFill="1" applyBorder="1" applyAlignment="1">
      <alignment horizontal="center" vertical="center"/>
    </xf>
    <xf numFmtId="0" fontId="25" fillId="6" borderId="11" xfId="12" applyFill="1" applyBorder="1" applyAlignment="1">
      <alignment horizontal="center" vertical="center"/>
    </xf>
    <xf numFmtId="0" fontId="25" fillId="6" borderId="50" xfId="12" applyFill="1" applyBorder="1" applyAlignment="1">
      <alignment horizontal="center" vertical="center"/>
    </xf>
    <xf numFmtId="0" fontId="25" fillId="6" borderId="51" xfId="12" applyFill="1" applyBorder="1" applyAlignment="1">
      <alignment horizontal="center" vertical="center"/>
    </xf>
    <xf numFmtId="0" fontId="25" fillId="6" borderId="13" xfId="12" applyFill="1" applyBorder="1" applyAlignment="1">
      <alignment horizontal="center" vertical="center"/>
    </xf>
    <xf numFmtId="0" fontId="25" fillId="6" borderId="12" xfId="12" applyFill="1" applyBorder="1" applyAlignment="1">
      <alignment horizontal="center" vertical="center"/>
    </xf>
    <xf numFmtId="0" fontId="8" fillId="6" borderId="13" xfId="12" applyFont="1" applyFill="1" applyBorder="1" applyAlignment="1">
      <alignment horizontal="center" vertical="center"/>
    </xf>
    <xf numFmtId="0" fontId="5" fillId="6" borderId="19" xfId="12" applyFont="1" applyFill="1" applyBorder="1" applyAlignment="1">
      <alignment horizontal="center" vertical="center" wrapText="1"/>
    </xf>
    <xf numFmtId="0" fontId="3" fillId="6" borderId="52" xfId="12" applyFont="1" applyFill="1" applyBorder="1" applyAlignment="1">
      <alignment horizontal="center" vertical="center"/>
    </xf>
    <xf numFmtId="0" fontId="25" fillId="6" borderId="53" xfId="12" applyFill="1" applyBorder="1" applyAlignment="1">
      <alignment horizontal="center" vertical="center"/>
    </xf>
    <xf numFmtId="0" fontId="25" fillId="6" borderId="54" xfId="12" applyFill="1" applyBorder="1" applyAlignment="1">
      <alignment horizontal="center" vertical="center"/>
    </xf>
    <xf numFmtId="0" fontId="25" fillId="6" borderId="55" xfId="12" applyFill="1" applyBorder="1" applyAlignment="1">
      <alignment horizontal="center" vertical="center"/>
    </xf>
    <xf numFmtId="0" fontId="5" fillId="6" borderId="56" xfId="12" applyFont="1" applyFill="1" applyBorder="1" applyAlignment="1">
      <alignment horizontal="center" vertical="center" wrapText="1"/>
    </xf>
    <xf numFmtId="0" fontId="3" fillId="6" borderId="29" xfId="12" applyFont="1" applyFill="1" applyBorder="1" applyAlignment="1">
      <alignment horizontal="center" vertical="center"/>
    </xf>
    <xf numFmtId="0" fontId="25" fillId="6" borderId="5" xfId="12" applyFill="1" applyBorder="1" applyAlignment="1">
      <alignment horizontal="center" vertical="center"/>
    </xf>
    <xf numFmtId="0" fontId="25" fillId="6" borderId="29" xfId="12" applyFill="1" applyBorder="1" applyAlignment="1">
      <alignment horizontal="center" vertical="center"/>
    </xf>
    <xf numFmtId="0" fontId="25" fillId="6" borderId="34" xfId="12" applyFill="1" applyBorder="1" applyAlignment="1">
      <alignment horizontal="center" vertical="center"/>
    </xf>
    <xf numFmtId="0" fontId="25" fillId="6" borderId="57" xfId="12" applyFill="1" applyBorder="1" applyAlignment="1">
      <alignment horizontal="center" vertical="center"/>
    </xf>
    <xf numFmtId="0" fontId="8" fillId="6" borderId="29" xfId="12" applyFont="1" applyFill="1" applyBorder="1" applyAlignment="1">
      <alignment horizontal="center" vertical="center"/>
    </xf>
    <xf numFmtId="0" fontId="8" fillId="6" borderId="13" xfId="12" applyFont="1" applyFill="1" applyBorder="1" applyAlignment="1">
      <alignment horizontal="center"/>
    </xf>
    <xf numFmtId="0" fontId="3" fillId="6" borderId="19" xfId="12" applyFont="1" applyFill="1" applyBorder="1" applyAlignment="1">
      <alignment horizontal="center" vertical="center"/>
    </xf>
    <xf numFmtId="0" fontId="3" fillId="6" borderId="34" xfId="12" applyFont="1" applyFill="1" applyBorder="1" applyAlignment="1">
      <alignment horizontal="center" vertical="center" wrapText="1"/>
    </xf>
    <xf numFmtId="0" fontId="3" fillId="6" borderId="56" xfId="12" applyFont="1" applyFill="1" applyBorder="1" applyAlignment="1">
      <alignment horizontal="center" vertical="center"/>
    </xf>
    <xf numFmtId="3" fontId="9" fillId="4" borderId="39" xfId="12" applyNumberFormat="1" applyFont="1" applyFill="1" applyBorder="1" applyAlignment="1" applyProtection="1">
      <alignment horizontal="right" vertical="center" shrinkToFit="1"/>
      <protection hidden="1"/>
    </xf>
    <xf numFmtId="0" fontId="9" fillId="4" borderId="20" xfId="12" applyFont="1" applyFill="1" applyBorder="1" applyAlignment="1" applyProtection="1">
      <alignment horizontal="center" vertical="center" shrinkToFit="1"/>
      <protection hidden="1"/>
    </xf>
    <xf numFmtId="0" fontId="9" fillId="0" borderId="114" xfId="12" applyFont="1" applyBorder="1" applyAlignment="1" applyProtection="1">
      <alignment horizontal="center" vertical="center"/>
      <protection hidden="1"/>
    </xf>
    <xf numFmtId="0" fontId="3" fillId="0" borderId="115" xfId="12" applyFont="1" applyBorder="1" applyAlignment="1" applyProtection="1">
      <alignment horizontal="center" vertical="center" shrinkToFit="1"/>
      <protection hidden="1"/>
    </xf>
    <xf numFmtId="3" fontId="9" fillId="0" borderId="116" xfId="12" applyNumberFormat="1" applyFont="1" applyBorder="1" applyAlignment="1" applyProtection="1">
      <alignment horizontal="right" vertical="center" shrinkToFit="1"/>
      <protection hidden="1"/>
    </xf>
    <xf numFmtId="0" fontId="3" fillId="0" borderId="117" xfId="12" applyFont="1" applyBorder="1" applyAlignment="1" applyProtection="1">
      <alignment horizontal="center" vertical="center" shrinkToFit="1"/>
      <protection hidden="1"/>
    </xf>
    <xf numFmtId="3" fontId="9" fillId="0" borderId="118" xfId="12" applyNumberFormat="1" applyFont="1" applyBorder="1" applyAlignment="1" applyProtection="1">
      <alignment horizontal="right" vertical="center" shrinkToFit="1"/>
      <protection hidden="1"/>
    </xf>
    <xf numFmtId="0" fontId="9" fillId="4" borderId="115" xfId="12" applyFont="1" applyFill="1" applyBorder="1" applyAlignment="1" applyProtection="1">
      <alignment horizontal="center" vertical="center" shrinkToFit="1"/>
      <protection hidden="1"/>
    </xf>
    <xf numFmtId="3" fontId="9" fillId="4" borderId="174" xfId="12" applyNumberFormat="1" applyFont="1" applyFill="1" applyBorder="1" applyAlignment="1" applyProtection="1">
      <alignment horizontal="right" vertical="center" shrinkToFit="1"/>
      <protection hidden="1"/>
    </xf>
    <xf numFmtId="0" fontId="3" fillId="12" borderId="15" xfId="12" applyFont="1" applyFill="1" applyBorder="1" applyAlignment="1" applyProtection="1">
      <alignment horizontal="center" vertical="center" wrapText="1"/>
      <protection hidden="1"/>
    </xf>
    <xf numFmtId="0" fontId="3" fillId="12" borderId="21" xfId="12" applyFont="1" applyFill="1" applyBorder="1" applyAlignment="1" applyProtection="1">
      <alignment horizontal="center" vertical="center" wrapText="1"/>
      <protection hidden="1"/>
    </xf>
    <xf numFmtId="0" fontId="3" fillId="12" borderId="134" xfId="12" applyFont="1" applyFill="1" applyBorder="1" applyAlignment="1" applyProtection="1">
      <alignment horizontal="center" vertical="center" wrapText="1"/>
      <protection hidden="1"/>
    </xf>
    <xf numFmtId="0" fontId="10" fillId="12" borderId="24" xfId="12" applyFont="1" applyFill="1" applyBorder="1" applyAlignment="1" applyProtection="1">
      <alignment horizontal="center" vertical="center" shrinkToFit="1"/>
      <protection hidden="1"/>
    </xf>
    <xf numFmtId="0" fontId="10" fillId="12" borderId="116" xfId="12" applyFont="1" applyFill="1" applyBorder="1" applyAlignment="1" applyProtection="1">
      <alignment horizontal="center" vertical="center" shrinkToFit="1"/>
      <protection hidden="1"/>
    </xf>
    <xf numFmtId="0" fontId="3" fillId="22" borderId="37" xfId="12" applyFont="1" applyFill="1" applyBorder="1" applyAlignment="1" applyProtection="1">
      <alignment horizontal="left" vertical="center" shrinkToFit="1"/>
      <protection hidden="1"/>
    </xf>
    <xf numFmtId="0" fontId="3" fillId="22" borderId="41" xfId="12" applyFont="1" applyFill="1" applyBorder="1" applyAlignment="1" applyProtection="1">
      <alignment horizontal="left" vertical="center" shrinkToFit="1"/>
      <protection hidden="1"/>
    </xf>
    <xf numFmtId="0" fontId="74" fillId="6" borderId="49" xfId="12" applyFont="1" applyFill="1" applyBorder="1" applyAlignment="1">
      <alignment horizontal="center" vertical="center"/>
    </xf>
    <xf numFmtId="0" fontId="8" fillId="0" borderId="0" xfId="12" applyFont="1"/>
    <xf numFmtId="3" fontId="8" fillId="0" borderId="0" xfId="12" applyNumberFormat="1" applyFont="1"/>
    <xf numFmtId="3" fontId="4" fillId="0" borderId="0" xfId="12" applyNumberFormat="1" applyFont="1"/>
    <xf numFmtId="0" fontId="6" fillId="0" borderId="0" xfId="12" applyFont="1"/>
    <xf numFmtId="0" fontId="37" fillId="0" borderId="0" xfId="12" applyFont="1"/>
    <xf numFmtId="3" fontId="37" fillId="0" borderId="0" xfId="12" applyNumberFormat="1" applyFont="1"/>
    <xf numFmtId="0" fontId="25" fillId="6" borderId="51" xfId="12" applyFill="1" applyBorder="1" applyAlignment="1">
      <alignment horizontal="center"/>
    </xf>
    <xf numFmtId="3" fontId="25" fillId="6" borderId="50" xfId="12" applyNumberFormat="1" applyFill="1" applyBorder="1" applyAlignment="1">
      <alignment horizontal="center"/>
    </xf>
    <xf numFmtId="3" fontId="25" fillId="6" borderId="63" xfId="12" applyNumberFormat="1" applyFill="1" applyBorder="1" applyAlignment="1">
      <alignment horizontal="center"/>
    </xf>
    <xf numFmtId="0" fontId="25" fillId="6" borderId="11" xfId="12" applyFill="1" applyBorder="1" applyAlignment="1">
      <alignment horizontal="center"/>
    </xf>
    <xf numFmtId="3" fontId="25" fillId="6" borderId="13" xfId="12" applyNumberFormat="1" applyFill="1" applyBorder="1" applyAlignment="1">
      <alignment horizontal="center"/>
    </xf>
    <xf numFmtId="3" fontId="25" fillId="6" borderId="12" xfId="12" applyNumberFormat="1" applyFill="1" applyBorder="1" applyAlignment="1">
      <alignment horizontal="center"/>
    </xf>
    <xf numFmtId="0" fontId="3" fillId="6" borderId="0" xfId="12" applyFont="1" applyFill="1" applyAlignment="1">
      <alignment horizontal="center" vertical="center" wrapText="1"/>
    </xf>
    <xf numFmtId="0" fontId="25" fillId="6" borderId="48" xfId="12" applyFill="1" applyBorder="1" applyAlignment="1">
      <alignment horizontal="center"/>
    </xf>
    <xf numFmtId="3" fontId="25" fillId="6" borderId="54" xfId="12" applyNumberFormat="1" applyFill="1" applyBorder="1" applyAlignment="1">
      <alignment horizontal="center"/>
    </xf>
    <xf numFmtId="3" fontId="25" fillId="6" borderId="52" xfId="12" applyNumberFormat="1" applyFill="1" applyBorder="1" applyAlignment="1">
      <alignment horizontal="center"/>
    </xf>
    <xf numFmtId="0" fontId="25" fillId="6" borderId="53" xfId="12" applyFill="1" applyBorder="1" applyAlignment="1">
      <alignment horizontal="center"/>
    </xf>
    <xf numFmtId="3" fontId="25" fillId="6" borderId="49" xfId="12" applyNumberFormat="1" applyFill="1" applyBorder="1" applyAlignment="1">
      <alignment horizontal="center"/>
    </xf>
    <xf numFmtId="3" fontId="25" fillId="6" borderId="55" xfId="12" applyNumberFormat="1" applyFill="1" applyBorder="1" applyAlignment="1">
      <alignment horizontal="center"/>
    </xf>
    <xf numFmtId="3" fontId="25" fillId="6" borderId="34" xfId="12" applyNumberFormat="1" applyFill="1" applyBorder="1" applyAlignment="1">
      <alignment horizontal="center" vertical="center"/>
    </xf>
    <xf numFmtId="3" fontId="25" fillId="6" borderId="29" xfId="12" applyNumberFormat="1" applyFill="1" applyBorder="1" applyAlignment="1">
      <alignment horizontal="center" vertical="center"/>
    </xf>
    <xf numFmtId="3" fontId="25" fillId="6" borderId="57" xfId="12" applyNumberFormat="1" applyFill="1" applyBorder="1" applyAlignment="1">
      <alignment horizontal="center" vertical="center"/>
    </xf>
    <xf numFmtId="0" fontId="9" fillId="4" borderId="39" xfId="12" applyFont="1" applyFill="1" applyBorder="1" applyAlignment="1" applyProtection="1">
      <alignment horizontal="center" vertical="center" shrinkToFit="1"/>
      <protection hidden="1"/>
    </xf>
    <xf numFmtId="0" fontId="9" fillId="0" borderId="39" xfId="12" applyFont="1" applyBorder="1" applyAlignment="1" applyProtection="1">
      <alignment horizontal="center" vertical="center" shrinkToFit="1"/>
      <protection hidden="1"/>
    </xf>
    <xf numFmtId="0" fontId="3" fillId="0" borderId="44" xfId="12" applyFont="1" applyBorder="1" applyAlignment="1" applyProtection="1">
      <alignment horizontal="center" vertical="center" shrinkToFit="1"/>
      <protection hidden="1"/>
    </xf>
    <xf numFmtId="0" fontId="3" fillId="0" borderId="31" xfId="12" applyFont="1" applyBorder="1" applyAlignment="1" applyProtection="1">
      <alignment horizontal="center" vertical="center" shrinkToFit="1"/>
      <protection hidden="1"/>
    </xf>
    <xf numFmtId="0" fontId="9" fillId="0" borderId="44" xfId="12" applyFont="1" applyBorder="1" applyAlignment="1" applyProtection="1">
      <alignment horizontal="center" vertical="center" shrinkToFit="1"/>
      <protection hidden="1"/>
    </xf>
    <xf numFmtId="0" fontId="74" fillId="6" borderId="49" xfId="12" applyFont="1" applyFill="1" applyBorder="1" applyAlignment="1">
      <alignment horizontal="center"/>
    </xf>
    <xf numFmtId="0" fontId="3" fillId="22" borderId="38" xfId="12" applyFont="1" applyFill="1" applyBorder="1" applyAlignment="1" applyProtection="1">
      <alignment horizontal="center" vertical="center"/>
      <protection hidden="1"/>
    </xf>
    <xf numFmtId="0" fontId="3" fillId="13" borderId="38" xfId="12" applyFont="1" applyFill="1" applyBorder="1" applyAlignment="1" applyProtection="1">
      <alignment horizontal="center" vertical="center"/>
      <protection hidden="1"/>
    </xf>
    <xf numFmtId="0" fontId="3" fillId="13" borderId="113" xfId="1" applyFont="1" applyFill="1" applyBorder="1" applyAlignment="1" applyProtection="1">
      <alignment horizontal="center" vertical="center"/>
      <protection hidden="1"/>
    </xf>
    <xf numFmtId="0" fontId="20" fillId="13" borderId="134" xfId="1" applyFont="1" applyFill="1" applyBorder="1" applyAlignment="1" applyProtection="1">
      <alignment vertical="center" wrapText="1"/>
      <protection hidden="1"/>
    </xf>
    <xf numFmtId="0" fontId="3" fillId="13" borderId="149" xfId="1" applyFont="1" applyFill="1" applyBorder="1" applyAlignment="1" applyProtection="1">
      <alignment horizontal="center" vertical="center" shrinkToFit="1"/>
      <protection hidden="1"/>
    </xf>
    <xf numFmtId="3" fontId="9" fillId="13" borderId="150" xfId="1" applyNumberFormat="1" applyFont="1" applyFill="1" applyBorder="1" applyAlignment="1" applyProtection="1">
      <alignment horizontal="right" vertical="center" shrinkToFit="1"/>
      <protection hidden="1"/>
    </xf>
    <xf numFmtId="0" fontId="3" fillId="13" borderId="117" xfId="1" applyFont="1" applyFill="1" applyBorder="1" applyAlignment="1" applyProtection="1">
      <alignment horizontal="center" vertical="center" shrinkToFit="1"/>
      <protection hidden="1"/>
    </xf>
    <xf numFmtId="3" fontId="9" fillId="13" borderId="118" xfId="1" applyNumberFormat="1" applyFont="1" applyFill="1" applyBorder="1" applyAlignment="1" applyProtection="1">
      <alignment horizontal="right" vertical="center" shrinkToFit="1"/>
      <protection hidden="1"/>
    </xf>
    <xf numFmtId="0" fontId="3" fillId="13" borderId="151" xfId="1" applyFont="1" applyFill="1" applyBorder="1" applyAlignment="1" applyProtection="1">
      <alignment horizontal="center" vertical="center" shrinkToFit="1"/>
      <protection hidden="1"/>
    </xf>
    <xf numFmtId="3" fontId="9" fillId="13" borderId="152" xfId="1" applyNumberFormat="1" applyFont="1" applyFill="1" applyBorder="1" applyAlignment="1" applyProtection="1">
      <alignment horizontal="right" vertical="center" shrinkToFit="1"/>
      <protection hidden="1"/>
    </xf>
    <xf numFmtId="0" fontId="9" fillId="18" borderId="172" xfId="1" applyFont="1" applyFill="1" applyBorder="1" applyAlignment="1" applyProtection="1">
      <alignment horizontal="center" vertical="center" shrinkToFit="1"/>
      <protection hidden="1"/>
    </xf>
    <xf numFmtId="3" fontId="9" fillId="18" borderId="172" xfId="1" applyNumberFormat="1" applyFont="1" applyFill="1" applyBorder="1" applyAlignment="1" applyProtection="1">
      <alignment horizontal="right" vertical="center" shrinkToFit="1"/>
      <protection hidden="1"/>
    </xf>
    <xf numFmtId="0" fontId="10" fillId="18" borderId="172" xfId="1" applyFont="1" applyFill="1" applyBorder="1" applyAlignment="1" applyProtection="1">
      <alignment horizontal="center" vertical="center" shrinkToFit="1"/>
      <protection hidden="1"/>
    </xf>
    <xf numFmtId="0" fontId="19" fillId="17" borderId="19" xfId="1" applyFont="1" applyFill="1" applyBorder="1" applyAlignment="1" applyProtection="1">
      <alignment horizontal="left" vertical="center" shrinkToFit="1"/>
      <protection hidden="1"/>
    </xf>
    <xf numFmtId="0" fontId="19" fillId="0" borderId="0" xfId="1" applyFont="1" applyBorder="1" applyAlignment="1" applyProtection="1">
      <alignment horizontal="left" vertical="center" shrinkToFit="1"/>
      <protection hidden="1"/>
    </xf>
    <xf numFmtId="0" fontId="25" fillId="0" borderId="48" xfId="1" applyFont="1" applyBorder="1" applyAlignment="1">
      <alignment horizontal="center" vertical="center"/>
    </xf>
    <xf numFmtId="3" fontId="25" fillId="0" borderId="52" xfId="1" applyNumberFormat="1" applyFont="1" applyBorder="1" applyAlignment="1">
      <alignment horizontal="center" vertical="center"/>
    </xf>
    <xf numFmtId="0" fontId="25" fillId="0" borderId="53" xfId="1" applyFont="1" applyBorder="1" applyAlignment="1">
      <alignment horizontal="center" vertical="center"/>
    </xf>
    <xf numFmtId="3" fontId="25" fillId="0" borderId="0" xfId="1" applyNumberFormat="1" applyFont="1" applyBorder="1" applyAlignment="1">
      <alignment horizontal="center" vertical="center"/>
    </xf>
    <xf numFmtId="0" fontId="25" fillId="0" borderId="52" xfId="1" applyFont="1" applyBorder="1" applyAlignment="1">
      <alignment horizontal="center" vertical="center"/>
    </xf>
    <xf numFmtId="0" fontId="25" fillId="0" borderId="0" xfId="1" applyFont="1" applyBorder="1" applyAlignment="1">
      <alignment horizontal="center" vertical="center"/>
    </xf>
    <xf numFmtId="0" fontId="23" fillId="0" borderId="48" xfId="1" applyFont="1" applyBorder="1" applyAlignment="1" applyProtection="1">
      <alignment horizontal="center" vertical="center" shrinkToFit="1"/>
      <protection hidden="1"/>
    </xf>
    <xf numFmtId="3" fontId="23" fillId="0" borderId="52" xfId="1" applyNumberFormat="1" applyFont="1" applyBorder="1" applyAlignment="1" applyProtection="1">
      <alignment horizontal="right" vertical="center" shrinkToFit="1"/>
      <protection hidden="1"/>
    </xf>
    <xf numFmtId="0" fontId="23" fillId="0" borderId="53" xfId="1" applyFont="1" applyBorder="1" applyAlignment="1" applyProtection="1">
      <alignment horizontal="center" vertical="center" shrinkToFit="1"/>
      <protection hidden="1"/>
    </xf>
    <xf numFmtId="3" fontId="23" fillId="0" borderId="0" xfId="1" applyNumberFormat="1" applyFont="1" applyBorder="1" applyAlignment="1" applyProtection="1">
      <alignment horizontal="right" vertical="center" shrinkToFit="1"/>
      <protection hidden="1"/>
    </xf>
    <xf numFmtId="0" fontId="25" fillId="4" borderId="48" xfId="1" applyFont="1" applyFill="1" applyBorder="1" applyAlignment="1">
      <alignment horizontal="center"/>
    </xf>
    <xf numFmtId="3" fontId="25" fillId="4" borderId="54" xfId="1" applyNumberFormat="1" applyFont="1" applyFill="1" applyBorder="1" applyAlignment="1">
      <alignment horizontal="center"/>
    </xf>
    <xf numFmtId="0" fontId="3" fillId="13" borderId="38" xfId="1" applyFont="1" applyFill="1" applyBorder="1" applyAlignment="1" applyProtection="1">
      <alignment horizontal="center" vertical="center"/>
      <protection hidden="1"/>
    </xf>
    <xf numFmtId="0" fontId="27" fillId="13" borderId="39" xfId="1" applyFont="1" applyFill="1" applyBorder="1" applyAlignment="1" applyProtection="1">
      <alignment horizontal="center" vertical="center" shrinkToFit="1"/>
      <protection hidden="1"/>
    </xf>
    <xf numFmtId="3" fontId="26" fillId="13" borderId="40" xfId="1" applyNumberFormat="1" applyFont="1" applyFill="1" applyBorder="1" applyAlignment="1" applyProtection="1">
      <alignment horizontal="right" vertical="center" shrinkToFit="1"/>
      <protection hidden="1"/>
    </xf>
    <xf numFmtId="0" fontId="27" fillId="13" borderId="20" xfId="1" applyFont="1" applyFill="1" applyBorder="1" applyAlignment="1" applyProtection="1">
      <alignment horizontal="center" vertical="center" shrinkToFit="1"/>
      <protection hidden="1"/>
    </xf>
    <xf numFmtId="3" fontId="26" fillId="13" borderId="15" xfId="1" applyNumberFormat="1" applyFont="1" applyFill="1" applyBorder="1" applyAlignment="1" applyProtection="1">
      <alignment horizontal="right" vertical="center" shrinkToFit="1"/>
      <protection hidden="1"/>
    </xf>
    <xf numFmtId="3" fontId="26" fillId="13" borderId="24" xfId="1" applyNumberFormat="1" applyFont="1" applyFill="1" applyBorder="1" applyAlignment="1" applyProtection="1">
      <alignment horizontal="right" vertical="center" shrinkToFit="1"/>
      <protection hidden="1"/>
    </xf>
    <xf numFmtId="0" fontId="3" fillId="5" borderId="0" xfId="0" applyFont="1" applyFill="1" applyAlignment="1" applyProtection="1">
      <alignment shrinkToFit="1"/>
      <protection hidden="1"/>
    </xf>
    <xf numFmtId="0" fontId="9" fillId="20" borderId="19" xfId="0" applyFont="1" applyFill="1" applyBorder="1" applyAlignment="1" applyProtection="1">
      <alignment shrinkToFit="1"/>
      <protection hidden="1"/>
    </xf>
    <xf numFmtId="3" fontId="9" fillId="20" borderId="102" xfId="0" applyNumberFormat="1" applyFont="1" applyFill="1" applyBorder="1" applyAlignment="1" applyProtection="1">
      <alignment horizontal="right" shrinkToFit="1"/>
      <protection hidden="1"/>
    </xf>
    <xf numFmtId="0" fontId="8" fillId="0" borderId="89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39" xfId="1" applyFont="1" applyBorder="1" applyAlignment="1">
      <alignment horizontal="center" vertical="center"/>
    </xf>
    <xf numFmtId="0" fontId="8" fillId="0" borderId="91" xfId="1" applyFont="1" applyBorder="1" applyAlignment="1">
      <alignment horizontal="center" vertical="center"/>
    </xf>
    <xf numFmtId="0" fontId="8" fillId="0" borderId="117" xfId="1" applyFont="1" applyBorder="1" applyAlignment="1">
      <alignment horizontal="center" vertical="center"/>
    </xf>
    <xf numFmtId="0" fontId="8" fillId="0" borderId="115" xfId="1" applyFont="1" applyBorder="1" applyAlignment="1">
      <alignment horizontal="center" vertical="center"/>
    </xf>
    <xf numFmtId="0" fontId="77" fillId="0" borderId="89" xfId="1" applyFont="1" applyBorder="1" applyAlignment="1" applyProtection="1">
      <alignment horizontal="center" vertical="center" shrinkToFit="1"/>
      <protection hidden="1"/>
    </xf>
    <xf numFmtId="0" fontId="77" fillId="0" borderId="20" xfId="1" applyFont="1" applyBorder="1" applyAlignment="1" applyProtection="1">
      <alignment horizontal="center" vertical="center" shrinkToFit="1"/>
      <protection hidden="1"/>
    </xf>
    <xf numFmtId="0" fontId="77" fillId="0" borderId="115" xfId="1" applyFont="1" applyBorder="1" applyAlignment="1" applyProtection="1">
      <alignment horizontal="center" vertical="center" shrinkToFit="1"/>
      <protection hidden="1"/>
    </xf>
    <xf numFmtId="0" fontId="77" fillId="0" borderId="91" xfId="1" applyFont="1" applyBorder="1" applyAlignment="1" applyProtection="1">
      <alignment horizontal="center" vertical="center" shrinkToFit="1"/>
      <protection hidden="1"/>
    </xf>
    <xf numFmtId="0" fontId="77" fillId="0" borderId="39" xfId="1" applyFont="1" applyBorder="1" applyAlignment="1" applyProtection="1">
      <alignment horizontal="center" vertical="center" shrinkToFit="1"/>
      <protection hidden="1"/>
    </xf>
    <xf numFmtId="0" fontId="77" fillId="0" borderId="117" xfId="1" applyFont="1" applyBorder="1" applyAlignment="1" applyProtection="1">
      <alignment horizontal="center" vertical="center" shrinkToFit="1"/>
      <protection hidden="1"/>
    </xf>
    <xf numFmtId="0" fontId="3" fillId="3" borderId="134" xfId="1" applyFont="1" applyFill="1" applyBorder="1" applyAlignment="1">
      <alignment horizontal="center" vertical="center"/>
    </xf>
    <xf numFmtId="0" fontId="0" fillId="3" borderId="149" xfId="1" applyFont="1" applyFill="1" applyBorder="1" applyAlignment="1">
      <alignment horizontal="center" vertical="center"/>
    </xf>
    <xf numFmtId="0" fontId="0" fillId="3" borderId="150" xfId="1" applyFont="1" applyFill="1" applyBorder="1" applyAlignment="1">
      <alignment horizontal="center" vertical="center"/>
    </xf>
    <xf numFmtId="0" fontId="0" fillId="3" borderId="117" xfId="1" applyFont="1" applyFill="1" applyBorder="1" applyAlignment="1">
      <alignment horizontal="center" vertical="center"/>
    </xf>
    <xf numFmtId="0" fontId="0" fillId="3" borderId="118" xfId="1" applyFont="1" applyFill="1" applyBorder="1" applyAlignment="1">
      <alignment horizontal="center" vertical="center"/>
    </xf>
    <xf numFmtId="0" fontId="0" fillId="3" borderId="151" xfId="1" applyFont="1" applyFill="1" applyBorder="1" applyAlignment="1">
      <alignment horizontal="center" vertical="center"/>
    </xf>
    <xf numFmtId="0" fontId="0" fillId="3" borderId="152" xfId="1" applyFont="1" applyFill="1" applyBorder="1" applyAlignment="1">
      <alignment horizontal="center" vertical="center"/>
    </xf>
    <xf numFmtId="0" fontId="0" fillId="18" borderId="152" xfId="1" applyFont="1" applyFill="1" applyBorder="1" applyAlignment="1">
      <alignment horizontal="center" vertical="center"/>
    </xf>
    <xf numFmtId="0" fontId="0" fillId="18" borderId="172" xfId="1" applyFont="1" applyFill="1" applyBorder="1" applyAlignment="1">
      <alignment horizontal="center" vertical="center"/>
    </xf>
    <xf numFmtId="0" fontId="3" fillId="7" borderId="81" xfId="1" applyFont="1" applyFill="1" applyBorder="1" applyAlignment="1">
      <alignment horizontal="center" vertical="center"/>
    </xf>
    <xf numFmtId="0" fontId="10" fillId="10" borderId="141" xfId="1" applyFont="1" applyFill="1" applyBorder="1" applyAlignment="1" applyProtection="1">
      <alignment horizontal="center" vertical="center" shrinkToFit="1"/>
      <protection hidden="1"/>
    </xf>
    <xf numFmtId="0" fontId="67" fillId="7" borderId="144" xfId="1" applyFont="1" applyFill="1" applyBorder="1" applyAlignment="1">
      <alignment horizontal="center" vertical="center"/>
    </xf>
    <xf numFmtId="0" fontId="20" fillId="12" borderId="15" xfId="1" applyFont="1" applyFill="1" applyBorder="1" applyAlignment="1" applyProtection="1">
      <alignment vertical="center" wrapText="1"/>
      <protection hidden="1"/>
    </xf>
    <xf numFmtId="0" fontId="3" fillId="0" borderId="110" xfId="1" applyFont="1" applyBorder="1" applyAlignment="1" applyProtection="1">
      <alignment horizontal="center" vertical="center"/>
      <protection hidden="1"/>
    </xf>
    <xf numFmtId="0" fontId="5" fillId="7" borderId="81" xfId="1" applyFont="1" applyFill="1" applyBorder="1" applyAlignment="1">
      <alignment horizontal="center" vertical="center" wrapText="1"/>
    </xf>
    <xf numFmtId="1" fontId="25" fillId="0" borderId="90" xfId="1" applyNumberFormat="1" applyFont="1" applyBorder="1" applyAlignment="1">
      <alignment horizontal="center" vertical="center"/>
    </xf>
    <xf numFmtId="1" fontId="25" fillId="0" borderId="24" xfId="1" applyNumberFormat="1" applyFont="1" applyBorder="1" applyAlignment="1">
      <alignment horizontal="center" vertical="center"/>
    </xf>
    <xf numFmtId="3" fontId="65" fillId="2" borderId="97" xfId="1" applyNumberFormat="1" applyFont="1" applyFill="1" applyBorder="1" applyAlignment="1" applyProtection="1">
      <alignment horizontal="center" vertical="center" shrinkToFit="1"/>
      <protection hidden="1"/>
    </xf>
    <xf numFmtId="0" fontId="6" fillId="0" borderId="0" xfId="0" applyFont="1"/>
    <xf numFmtId="0" fontId="11" fillId="4" borderId="115" xfId="1" applyFont="1" applyFill="1" applyBorder="1" applyAlignment="1" applyProtection="1">
      <alignment horizontal="center" vertical="center" shrinkToFit="1"/>
      <protection hidden="1"/>
    </xf>
    <xf numFmtId="3" fontId="11" fillId="4" borderId="134" xfId="1" applyNumberFormat="1" applyFont="1" applyFill="1" applyBorder="1" applyAlignment="1" applyProtection="1">
      <alignment horizontal="center" vertical="center" shrinkToFit="1"/>
      <protection hidden="1"/>
    </xf>
    <xf numFmtId="0" fontId="8" fillId="5" borderId="15" xfId="0" applyFont="1" applyFill="1" applyBorder="1" applyAlignment="1" applyProtection="1">
      <alignment horizontal="center" vertical="center" wrapText="1"/>
      <protection hidden="1"/>
    </xf>
    <xf numFmtId="0" fontId="8" fillId="5" borderId="21" xfId="0" applyFont="1" applyFill="1" applyBorder="1" applyAlignment="1" applyProtection="1">
      <alignment horizontal="center" vertical="center" wrapText="1"/>
      <protection hidden="1"/>
    </xf>
    <xf numFmtId="0" fontId="8" fillId="5" borderId="114" xfId="0" applyFont="1" applyFill="1" applyBorder="1" applyAlignment="1" applyProtection="1">
      <alignment horizontal="center" vertical="center" wrapText="1"/>
      <protection hidden="1"/>
    </xf>
    <xf numFmtId="0" fontId="8" fillId="5" borderId="21" xfId="1" applyFont="1" applyFill="1" applyBorder="1" applyAlignment="1" applyProtection="1">
      <alignment horizontal="center" vertical="center" wrapText="1"/>
      <protection hidden="1"/>
    </xf>
    <xf numFmtId="0" fontId="8" fillId="5" borderId="114" xfId="1" applyFont="1" applyFill="1" applyBorder="1" applyAlignment="1" applyProtection="1">
      <alignment horizontal="center" vertical="center" wrapText="1"/>
      <protection hidden="1"/>
    </xf>
    <xf numFmtId="0" fontId="9" fillId="18" borderId="97" xfId="1" applyFont="1" applyFill="1" applyBorder="1" applyAlignment="1" applyProtection="1">
      <alignment horizontal="center" vertical="center" shrinkToFit="1"/>
      <protection hidden="1"/>
    </xf>
    <xf numFmtId="3" fontId="9" fillId="18" borderId="97" xfId="1" applyNumberFormat="1" applyFont="1" applyFill="1" applyBorder="1" applyAlignment="1" applyProtection="1">
      <alignment horizontal="right" vertical="center" shrinkToFit="1"/>
      <protection hidden="1"/>
    </xf>
    <xf numFmtId="0" fontId="10" fillId="18" borderId="97" xfId="1" applyFont="1" applyFill="1" applyBorder="1" applyAlignment="1" applyProtection="1">
      <alignment horizontal="center" vertical="center" shrinkToFit="1"/>
      <protection hidden="1"/>
    </xf>
    <xf numFmtId="0" fontId="79" fillId="16" borderId="139" xfId="0" applyFont="1" applyFill="1" applyBorder="1" applyAlignment="1">
      <alignment horizontal="center" vertical="center"/>
    </xf>
    <xf numFmtId="0" fontId="79" fillId="16" borderId="142" xfId="0" applyFont="1" applyFill="1" applyBorder="1" applyAlignment="1">
      <alignment horizontal="center" vertical="center"/>
    </xf>
    <xf numFmtId="0" fontId="61" fillId="0" borderId="97" xfId="0" applyFont="1" applyBorder="1" applyAlignment="1">
      <alignment vertical="center" wrapText="1"/>
    </xf>
    <xf numFmtId="0" fontId="61" fillId="0" borderId="167" xfId="0" applyFont="1" applyBorder="1" applyAlignment="1">
      <alignment horizontal="center" vertical="center"/>
    </xf>
    <xf numFmtId="0" fontId="61" fillId="14" borderId="12" xfId="0" applyFont="1" applyFill="1" applyBorder="1" applyAlignment="1">
      <alignment horizontal="center" vertical="center"/>
    </xf>
    <xf numFmtId="0" fontId="62" fillId="15" borderId="12" xfId="0" applyFont="1" applyFill="1" applyBorder="1" applyAlignment="1">
      <alignment horizontal="center" vertical="center" wrapText="1"/>
    </xf>
    <xf numFmtId="0" fontId="79" fillId="16" borderId="76" xfId="0" applyFont="1" applyFill="1" applyBorder="1" applyAlignment="1">
      <alignment horizontal="center" vertical="center"/>
    </xf>
    <xf numFmtId="44" fontId="82" fillId="11" borderId="168" xfId="0" applyNumberFormat="1" applyFont="1" applyFill="1" applyBorder="1" applyAlignment="1">
      <alignment horizontal="center" vertical="center" wrapText="1"/>
    </xf>
    <xf numFmtId="0" fontId="61" fillId="0" borderId="140" xfId="0" applyFont="1" applyBorder="1" applyAlignment="1">
      <alignment horizontal="center"/>
    </xf>
    <xf numFmtId="0" fontId="61" fillId="21" borderId="97" xfId="0" applyFont="1" applyFill="1" applyBorder="1" applyAlignment="1">
      <alignment horizontal="center" vertical="center"/>
    </xf>
    <xf numFmtId="0" fontId="61" fillId="21" borderId="155" xfId="0" applyFont="1" applyFill="1" applyBorder="1" applyAlignment="1">
      <alignment horizontal="center" vertical="center"/>
    </xf>
    <xf numFmtId="0" fontId="62" fillId="15" borderId="97" xfId="0" applyFont="1" applyFill="1" applyBorder="1" applyAlignment="1">
      <alignment horizontal="center" vertical="center"/>
    </xf>
    <xf numFmtId="0" fontId="61" fillId="0" borderId="167" xfId="0" applyFont="1" applyBorder="1" applyAlignment="1">
      <alignment horizontal="center"/>
    </xf>
    <xf numFmtId="0" fontId="61" fillId="0" borderId="169" xfId="0" applyFont="1" applyBorder="1" applyAlignment="1">
      <alignment horizontal="center"/>
    </xf>
    <xf numFmtId="0" fontId="61" fillId="21" borderId="172" xfId="0" applyFont="1" applyFill="1" applyBorder="1" applyAlignment="1">
      <alignment horizontal="center" vertical="center"/>
    </xf>
    <xf numFmtId="0" fontId="61" fillId="21" borderId="170" xfId="0" applyFont="1" applyFill="1" applyBorder="1" applyAlignment="1">
      <alignment horizontal="center" vertical="center"/>
    </xf>
    <xf numFmtId="0" fontId="83" fillId="15" borderId="172" xfId="0" applyFont="1" applyFill="1" applyBorder="1" applyAlignment="1">
      <alignment horizontal="center" vertical="center"/>
    </xf>
    <xf numFmtId="0" fontId="79" fillId="16" borderId="171" xfId="0" applyFont="1" applyFill="1" applyBorder="1" applyAlignment="1">
      <alignment horizontal="center" vertical="center"/>
    </xf>
    <xf numFmtId="0" fontId="0" fillId="24" borderId="165" xfId="0" applyFill="1" applyBorder="1"/>
    <xf numFmtId="0" fontId="0" fillId="24" borderId="173" xfId="0" applyFill="1" applyBorder="1"/>
    <xf numFmtId="0" fontId="0" fillId="24" borderId="173" xfId="0" applyFill="1" applyBorder="1" applyAlignment="1">
      <alignment wrapText="1"/>
    </xf>
    <xf numFmtId="0" fontId="0" fillId="24" borderId="175" xfId="0" applyFill="1" applyBorder="1"/>
    <xf numFmtId="0" fontId="84" fillId="24" borderId="0" xfId="0" applyFont="1" applyFill="1" applyAlignment="1">
      <alignment horizontal="right" vertical="center"/>
    </xf>
    <xf numFmtId="0" fontId="84" fillId="24" borderId="0" xfId="0" applyFont="1" applyFill="1" applyAlignment="1">
      <alignment vertical="center"/>
    </xf>
    <xf numFmtId="0" fontId="84" fillId="24" borderId="176" xfId="0" applyFont="1" applyFill="1" applyBorder="1" applyAlignment="1">
      <alignment vertical="center"/>
    </xf>
    <xf numFmtId="0" fontId="20" fillId="12" borderId="27" xfId="1" applyFont="1" applyFill="1" applyBorder="1" applyAlignment="1" applyProtection="1">
      <alignment vertical="center" wrapText="1"/>
      <protection hidden="1"/>
    </xf>
    <xf numFmtId="164" fontId="85" fillId="11" borderId="51" xfId="8" applyNumberFormat="1" applyFont="1" applyFill="1" applyBorder="1" applyAlignment="1">
      <alignment horizontal="center" vertical="center"/>
    </xf>
    <xf numFmtId="164" fontId="85" fillId="11" borderId="13" xfId="8" applyNumberFormat="1" applyFont="1" applyFill="1" applyBorder="1" applyAlignment="1">
      <alignment horizontal="center" vertical="center"/>
    </xf>
    <xf numFmtId="164" fontId="85" fillId="11" borderId="11" xfId="8" applyNumberFormat="1" applyFont="1" applyFill="1" applyBorder="1" applyAlignment="1">
      <alignment horizontal="center" vertical="center"/>
    </xf>
    <xf numFmtId="164" fontId="85" fillId="11" borderId="50" xfId="8" applyNumberFormat="1" applyFont="1" applyFill="1" applyBorder="1" applyAlignment="1">
      <alignment horizontal="center" vertical="center"/>
    </xf>
    <xf numFmtId="164" fontId="85" fillId="11" borderId="96" xfId="8" applyNumberFormat="1" applyFont="1" applyFill="1" applyBorder="1" applyAlignment="1">
      <alignment horizontal="center" vertical="center"/>
    </xf>
    <xf numFmtId="0" fontId="25" fillId="11" borderId="13" xfId="8" applyFill="1" applyBorder="1" applyAlignment="1">
      <alignment horizontal="center" vertical="center"/>
    </xf>
    <xf numFmtId="0" fontId="3" fillId="0" borderId="38" xfId="8" applyFont="1" applyBorder="1" applyAlignment="1" applyProtection="1">
      <alignment vertical="center" shrinkToFit="1"/>
      <protection locked="0"/>
    </xf>
    <xf numFmtId="0" fontId="9" fillId="0" borderId="39" xfId="8" applyFont="1" applyBorder="1" applyAlignment="1" applyProtection="1">
      <alignment horizontal="center" vertical="center" shrinkToFit="1"/>
      <protection hidden="1"/>
    </xf>
    <xf numFmtId="0" fontId="9" fillId="0" borderId="42" xfId="8" applyFont="1" applyBorder="1" applyAlignment="1" applyProtection="1">
      <alignment horizontal="center" vertical="center" shrinkToFit="1"/>
      <protection hidden="1"/>
    </xf>
    <xf numFmtId="0" fontId="6" fillId="0" borderId="24" xfId="8" applyFont="1" applyBorder="1" applyAlignment="1" applyProtection="1">
      <alignment horizontal="center" vertical="center" shrinkToFit="1"/>
      <protection hidden="1"/>
    </xf>
    <xf numFmtId="0" fontId="3" fillId="0" borderId="27" xfId="8" applyFont="1" applyBorder="1" applyAlignment="1" applyProtection="1">
      <alignment vertical="center" shrinkToFit="1"/>
      <protection locked="0"/>
    </xf>
    <xf numFmtId="0" fontId="87" fillId="0" borderId="37" xfId="8" applyFont="1" applyBorder="1" applyAlignment="1" applyProtection="1">
      <alignment vertical="center" shrinkToFit="1"/>
      <protection locked="0"/>
    </xf>
    <xf numFmtId="0" fontId="33" fillId="0" borderId="27" xfId="0" applyFont="1" applyBorder="1" applyAlignment="1" applyProtection="1">
      <alignment horizontal="left" vertical="center" shrinkToFit="1"/>
      <protection hidden="1"/>
    </xf>
    <xf numFmtId="164" fontId="25" fillId="11" borderId="9" xfId="8" applyNumberFormat="1" applyFill="1" applyBorder="1" applyAlignment="1" applyProtection="1">
      <alignment horizontal="center" vertical="center"/>
      <protection hidden="1"/>
    </xf>
    <xf numFmtId="164" fontId="25" fillId="11" borderId="35" xfId="8" applyNumberFormat="1" applyFill="1" applyBorder="1" applyAlignment="1" applyProtection="1">
      <alignment horizontal="center" vertical="center"/>
      <protection hidden="1"/>
    </xf>
    <xf numFmtId="164" fontId="25" fillId="11" borderId="99" xfId="8" applyNumberFormat="1" applyFill="1" applyBorder="1" applyAlignment="1" applyProtection="1">
      <alignment horizontal="center" vertical="center" wrapText="1"/>
      <protection hidden="1"/>
    </xf>
    <xf numFmtId="164" fontId="25" fillId="11" borderId="35" xfId="8" applyNumberFormat="1" applyFill="1" applyBorder="1" applyAlignment="1" applyProtection="1">
      <alignment horizontal="center" vertical="center" wrapText="1"/>
      <protection hidden="1"/>
    </xf>
    <xf numFmtId="0" fontId="5" fillId="11" borderId="19" xfId="8" applyFont="1" applyFill="1" applyBorder="1" applyAlignment="1" applyProtection="1">
      <alignment horizontal="center" vertical="center"/>
      <protection hidden="1"/>
    </xf>
    <xf numFmtId="0" fontId="3" fillId="11" borderId="0" xfId="8" applyFont="1" applyFill="1" applyAlignment="1" applyProtection="1">
      <alignment horizontal="center" vertical="center" shrinkToFit="1"/>
      <protection hidden="1"/>
    </xf>
    <xf numFmtId="164" fontId="25" fillId="11" borderId="64" xfId="8" applyNumberFormat="1" applyFill="1" applyBorder="1" applyAlignment="1" applyProtection="1">
      <alignment horizontal="center" vertical="center"/>
      <protection hidden="1"/>
    </xf>
    <xf numFmtId="164" fontId="25" fillId="11" borderId="0" xfId="8" applyNumberFormat="1" applyFill="1" applyAlignment="1" applyProtection="1">
      <alignment horizontal="center" vertical="center"/>
      <protection hidden="1"/>
    </xf>
    <xf numFmtId="164" fontId="25" fillId="11" borderId="52" xfId="8" applyNumberFormat="1" applyFill="1" applyBorder="1" applyAlignment="1" applyProtection="1">
      <alignment horizontal="center" vertical="center" wrapText="1"/>
      <protection hidden="1"/>
    </xf>
    <xf numFmtId="164" fontId="25" fillId="11" borderId="61" xfId="8" applyNumberFormat="1" applyFill="1" applyBorder="1" applyAlignment="1" applyProtection="1">
      <alignment horizontal="center" vertical="center"/>
      <protection hidden="1"/>
    </xf>
    <xf numFmtId="164" fontId="25" fillId="11" borderId="61" xfId="8" applyNumberFormat="1" applyFill="1" applyBorder="1" applyAlignment="1" applyProtection="1">
      <alignment horizontal="center" vertical="center" wrapText="1"/>
      <protection hidden="1"/>
    </xf>
    <xf numFmtId="0" fontId="37" fillId="0" borderId="24" xfId="8" applyFont="1" applyBorder="1" applyAlignment="1" applyProtection="1">
      <alignment horizontal="center" vertical="center" shrinkToFit="1"/>
      <protection hidden="1"/>
    </xf>
    <xf numFmtId="0" fontId="65" fillId="0" borderId="38" xfId="8" applyFont="1" applyBorder="1" applyAlignment="1" applyProtection="1">
      <alignment horizontal="center" vertical="center"/>
      <protection hidden="1"/>
    </xf>
    <xf numFmtId="0" fontId="72" fillId="0" borderId="37" xfId="8" applyFont="1" applyBorder="1" applyAlignment="1" applyProtection="1">
      <alignment vertical="center" wrapText="1"/>
      <protection hidden="1"/>
    </xf>
    <xf numFmtId="0" fontId="65" fillId="0" borderId="178" xfId="8" applyFont="1" applyBorder="1" applyAlignment="1" applyProtection="1">
      <alignment horizontal="center" vertical="center"/>
      <protection hidden="1"/>
    </xf>
    <xf numFmtId="0" fontId="37" fillId="0" borderId="15" xfId="8" applyFont="1" applyBorder="1" applyAlignment="1" applyProtection="1">
      <alignment horizontal="center" vertical="center"/>
      <protection hidden="1"/>
    </xf>
    <xf numFmtId="0" fontId="65" fillId="0" borderId="28" xfId="8" applyFont="1" applyBorder="1" applyAlignment="1" applyProtection="1">
      <alignment horizontal="center" vertical="center"/>
      <protection hidden="1"/>
    </xf>
    <xf numFmtId="0" fontId="72" fillId="0" borderId="65" xfId="8" applyFont="1" applyBorder="1" applyAlignment="1" applyProtection="1">
      <alignment vertical="center" wrapText="1"/>
      <protection hidden="1"/>
    </xf>
    <xf numFmtId="0" fontId="65" fillId="0" borderId="180" xfId="8" applyFont="1" applyBorder="1" applyAlignment="1" applyProtection="1">
      <alignment horizontal="center" vertical="center"/>
      <protection hidden="1"/>
    </xf>
    <xf numFmtId="0" fontId="37" fillId="0" borderId="32" xfId="8" applyFont="1" applyBorder="1" applyAlignment="1" applyProtection="1">
      <alignment horizontal="center" vertical="center"/>
      <protection hidden="1"/>
    </xf>
    <xf numFmtId="0" fontId="8" fillId="0" borderId="38" xfId="8" applyFont="1" applyBorder="1" applyAlignment="1" applyProtection="1">
      <alignment shrinkToFit="1"/>
      <protection hidden="1"/>
    </xf>
    <xf numFmtId="0" fontId="25" fillId="0" borderId="42" xfId="8" applyBorder="1" applyAlignment="1" applyProtection="1">
      <alignment horizontal="center" shrinkToFit="1"/>
      <protection hidden="1"/>
    </xf>
    <xf numFmtId="0" fontId="8" fillId="0" borderId="24" xfId="8" applyFont="1" applyBorder="1" applyAlignment="1" applyProtection="1">
      <alignment horizontal="center" shrinkToFit="1"/>
      <protection hidden="1"/>
    </xf>
    <xf numFmtId="0" fontId="25" fillId="0" borderId="177" xfId="8" applyBorder="1" applyAlignment="1" applyProtection="1">
      <alignment horizontal="center"/>
      <protection hidden="1"/>
    </xf>
    <xf numFmtId="0" fontId="25" fillId="0" borderId="153" xfId="8" applyBorder="1" applyAlignment="1" applyProtection="1">
      <alignment shrinkToFit="1"/>
      <protection hidden="1"/>
    </xf>
    <xf numFmtId="0" fontId="25" fillId="0" borderId="115" xfId="8" applyBorder="1" applyAlignment="1" applyProtection="1">
      <alignment horizontal="center" shrinkToFit="1"/>
      <protection hidden="1"/>
    </xf>
    <xf numFmtId="0" fontId="25" fillId="0" borderId="116" xfId="8" applyBorder="1" applyAlignment="1" applyProtection="1">
      <alignment horizontal="center" shrinkToFit="1"/>
      <protection hidden="1"/>
    </xf>
    <xf numFmtId="0" fontId="25" fillId="0" borderId="117" xfId="8" applyBorder="1" applyAlignment="1" applyProtection="1">
      <alignment horizontal="center" shrinkToFit="1"/>
      <protection hidden="1"/>
    </xf>
    <xf numFmtId="0" fontId="25" fillId="0" borderId="118" xfId="8" applyBorder="1" applyAlignment="1" applyProtection="1">
      <alignment horizontal="center" shrinkToFit="1"/>
      <protection hidden="1"/>
    </xf>
    <xf numFmtId="0" fontId="25" fillId="0" borderId="153" xfId="8" applyBorder="1" applyAlignment="1" applyProtection="1">
      <alignment horizontal="center" shrinkToFit="1"/>
      <protection hidden="1"/>
    </xf>
    <xf numFmtId="0" fontId="8" fillId="25" borderId="24" xfId="8" applyFont="1" applyFill="1" applyBorder="1" applyAlignment="1" applyProtection="1">
      <alignment horizontal="center" shrinkToFit="1"/>
      <protection hidden="1"/>
    </xf>
    <xf numFmtId="0" fontId="8" fillId="25" borderId="26" xfId="8" applyFont="1" applyFill="1" applyBorder="1" applyAlignment="1" applyProtection="1">
      <alignment horizontal="center" shrinkToFit="1"/>
      <protection hidden="1"/>
    </xf>
    <xf numFmtId="0" fontId="8" fillId="25" borderId="116" xfId="8" applyFont="1" applyFill="1" applyBorder="1" applyAlignment="1" applyProtection="1">
      <alignment horizontal="center" shrinkToFit="1"/>
      <protection hidden="1"/>
    </xf>
    <xf numFmtId="0" fontId="8" fillId="25" borderId="38" xfId="8" applyFont="1" applyFill="1" applyBorder="1" applyAlignment="1" applyProtection="1">
      <alignment shrinkToFit="1"/>
      <protection hidden="1"/>
    </xf>
    <xf numFmtId="0" fontId="8" fillId="25" borderId="27" xfId="8" applyFont="1" applyFill="1" applyBorder="1" applyAlignment="1" applyProtection="1">
      <alignment shrinkToFit="1"/>
      <protection hidden="1"/>
    </xf>
    <xf numFmtId="0" fontId="8" fillId="25" borderId="114" xfId="8" applyFont="1" applyFill="1" applyBorder="1" applyAlignment="1" applyProtection="1">
      <alignment shrinkToFit="1"/>
      <protection hidden="1"/>
    </xf>
    <xf numFmtId="0" fontId="25" fillId="4" borderId="115" xfId="8" applyFill="1" applyBorder="1" applyAlignment="1" applyProtection="1">
      <alignment horizontal="center" shrinkToFit="1"/>
      <protection hidden="1"/>
    </xf>
    <xf numFmtId="0" fontId="25" fillId="4" borderId="174" xfId="8" applyFill="1" applyBorder="1" applyAlignment="1" applyProtection="1">
      <alignment horizontal="center" shrinkToFit="1"/>
      <protection hidden="1"/>
    </xf>
    <xf numFmtId="0" fontId="9" fillId="20" borderId="147" xfId="0" applyFont="1" applyFill="1" applyBorder="1" applyAlignment="1" applyProtection="1">
      <alignment horizontal="center" shrinkToFit="1"/>
      <protection hidden="1"/>
    </xf>
    <xf numFmtId="0" fontId="9" fillId="0" borderId="147" xfId="0" applyFont="1" applyBorder="1" applyAlignment="1" applyProtection="1">
      <alignment horizontal="center" vertical="center" shrinkToFit="1"/>
      <protection hidden="1"/>
    </xf>
    <xf numFmtId="0" fontId="9" fillId="0" borderId="20" xfId="0" applyFont="1" applyBorder="1" applyAlignment="1" applyProtection="1">
      <alignment horizontal="center" vertical="center" shrinkToFit="1"/>
      <protection hidden="1"/>
    </xf>
    <xf numFmtId="0" fontId="0" fillId="20" borderId="23" xfId="0" applyFill="1" applyBorder="1" applyAlignment="1" applyProtection="1">
      <alignment horizontal="center" shrinkToFit="1"/>
      <protection hidden="1"/>
    </xf>
    <xf numFmtId="0" fontId="0" fillId="20" borderId="26" xfId="0" applyFill="1" applyBorder="1" applyAlignment="1" applyProtection="1">
      <alignment horizontal="right" shrinkToFit="1"/>
      <protection hidden="1"/>
    </xf>
    <xf numFmtId="0" fontId="9" fillId="0" borderId="22" xfId="0" applyFont="1" applyBorder="1" applyAlignment="1" applyProtection="1">
      <alignment horizontal="center" vertical="center" shrinkToFit="1"/>
      <protection hidden="1"/>
    </xf>
    <xf numFmtId="0" fontId="20" fillId="12" borderId="94" xfId="1" applyFont="1" applyFill="1" applyBorder="1" applyAlignment="1" applyProtection="1">
      <alignment vertical="center" wrapText="1"/>
      <protection hidden="1"/>
    </xf>
    <xf numFmtId="0" fontId="20" fillId="12" borderId="21" xfId="1" applyFont="1" applyFill="1" applyBorder="1" applyAlignment="1" applyProtection="1">
      <alignment horizontal="left" vertical="center" wrapText="1"/>
      <protection hidden="1"/>
    </xf>
    <xf numFmtId="164" fontId="8" fillId="11" borderId="99" xfId="8" applyNumberFormat="1" applyFont="1" applyFill="1" applyBorder="1" applyAlignment="1" applyProtection="1">
      <alignment horizontal="center" vertical="center" wrapText="1"/>
      <protection hidden="1"/>
    </xf>
    <xf numFmtId="2" fontId="65" fillId="0" borderId="179" xfId="8" applyNumberFormat="1" applyFont="1" applyBorder="1" applyAlignment="1" applyProtection="1">
      <alignment horizontal="center" vertical="center" shrinkToFit="1"/>
      <protection hidden="1"/>
    </xf>
    <xf numFmtId="2" fontId="65" fillId="0" borderId="15" xfId="8" applyNumberFormat="1" applyFont="1" applyBorder="1" applyAlignment="1" applyProtection="1">
      <alignment horizontal="center" vertical="center" shrinkToFit="1"/>
      <protection hidden="1"/>
    </xf>
    <xf numFmtId="2" fontId="65" fillId="0" borderId="181" xfId="8" applyNumberFormat="1" applyFont="1" applyBorder="1" applyAlignment="1" applyProtection="1">
      <alignment horizontal="center" vertical="center" shrinkToFit="1"/>
      <protection hidden="1"/>
    </xf>
    <xf numFmtId="2" fontId="65" fillId="0" borderId="32" xfId="8" applyNumberFormat="1" applyFont="1" applyBorder="1" applyAlignment="1" applyProtection="1">
      <alignment horizontal="center" vertical="center" shrinkToFit="1"/>
      <protection hidden="1"/>
    </xf>
    <xf numFmtId="2" fontId="65" fillId="22" borderId="179" xfId="8" applyNumberFormat="1" applyFont="1" applyFill="1" applyBorder="1" applyAlignment="1" applyProtection="1">
      <alignment horizontal="center" vertical="center" shrinkToFit="1"/>
      <protection hidden="1"/>
    </xf>
    <xf numFmtId="0" fontId="9" fillId="0" borderId="28" xfId="8" applyFont="1" applyBorder="1" applyAlignment="1" applyProtection="1">
      <alignment horizontal="center" vertical="center"/>
      <protection locked="0"/>
    </xf>
    <xf numFmtId="0" fontId="3" fillId="0" borderId="28" xfId="8" applyFont="1" applyBorder="1" applyAlignment="1" applyProtection="1">
      <alignment vertical="center" shrinkToFit="1"/>
      <protection locked="0"/>
    </xf>
    <xf numFmtId="0" fontId="9" fillId="0" borderId="65" xfId="8" applyFont="1" applyBorder="1" applyAlignment="1" applyProtection="1">
      <alignment vertical="center" shrinkToFit="1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0" fontId="9" fillId="0" borderId="45" xfId="8" applyFont="1" applyBorder="1" applyAlignment="1" applyProtection="1">
      <alignment horizontal="center" vertical="center" shrinkToFit="1"/>
      <protection locked="0"/>
    </xf>
    <xf numFmtId="0" fontId="9" fillId="0" borderId="44" xfId="8" applyFont="1" applyBorder="1" applyAlignment="1" applyProtection="1">
      <alignment horizontal="center" vertical="center" shrinkToFit="1"/>
      <protection locked="0"/>
    </xf>
    <xf numFmtId="0" fontId="9" fillId="0" borderId="60" xfId="8" applyFont="1" applyBorder="1" applyAlignment="1" applyProtection="1">
      <alignment horizontal="center" vertical="center" shrinkToFit="1"/>
      <protection locked="0"/>
    </xf>
    <xf numFmtId="0" fontId="9" fillId="0" borderId="31" xfId="8" applyFont="1" applyBorder="1" applyAlignment="1" applyProtection="1">
      <alignment horizontal="center" vertical="center" shrinkToFit="1"/>
      <protection locked="0"/>
    </xf>
    <xf numFmtId="0" fontId="9" fillId="0" borderId="44" xfId="8" applyFont="1" applyBorder="1" applyAlignment="1" applyProtection="1">
      <alignment horizontal="center" vertical="center" shrinkToFit="1"/>
      <protection hidden="1"/>
    </xf>
    <xf numFmtId="0" fontId="9" fillId="0" borderId="46" xfId="8" applyFont="1" applyBorder="1" applyAlignment="1" applyProtection="1">
      <alignment horizontal="center" vertical="center" shrinkToFit="1"/>
      <protection hidden="1"/>
    </xf>
    <xf numFmtId="0" fontId="6" fillId="0" borderId="45" xfId="8" applyFont="1" applyBorder="1" applyAlignment="1" applyProtection="1">
      <alignment horizontal="center" vertical="center" shrinkToFit="1"/>
      <protection hidden="1"/>
    </xf>
    <xf numFmtId="0" fontId="88" fillId="0" borderId="0" xfId="8" applyFont="1" applyAlignment="1">
      <alignment horizontal="center" vertical="center"/>
    </xf>
    <xf numFmtId="2" fontId="65" fillId="13" borderId="179" xfId="8" applyNumberFormat="1" applyFont="1" applyFill="1" applyBorder="1" applyAlignment="1" applyProtection="1">
      <alignment horizontal="center" vertical="center" shrinkToFit="1"/>
      <protection hidden="1"/>
    </xf>
    <xf numFmtId="0" fontId="24" fillId="0" borderId="27" xfId="0" applyFont="1" applyBorder="1" applyAlignment="1" applyProtection="1">
      <alignment horizontal="left" vertical="center" shrinkToFit="1"/>
      <protection hidden="1"/>
    </xf>
    <xf numFmtId="0" fontId="19" fillId="0" borderId="0" xfId="11" applyFont="1" applyAlignment="1">
      <alignment vertical="center"/>
    </xf>
    <xf numFmtId="0" fontId="53" fillId="0" borderId="0" xfId="11" applyFont="1" applyAlignment="1">
      <alignment vertical="center"/>
    </xf>
    <xf numFmtId="0" fontId="25" fillId="0" borderId="0" xfId="4"/>
    <xf numFmtId="0" fontId="19" fillId="0" borderId="0" xfId="5" applyFont="1" applyAlignment="1">
      <alignment vertical="center"/>
    </xf>
    <xf numFmtId="0" fontId="19" fillId="0" borderId="0" xfId="4" applyFont="1"/>
    <xf numFmtId="0" fontId="9" fillId="5" borderId="41" xfId="1" applyFont="1" applyFill="1" applyBorder="1" applyAlignment="1" applyProtection="1">
      <alignment horizontal="left" vertical="center" shrinkToFit="1"/>
      <protection hidden="1"/>
    </xf>
    <xf numFmtId="0" fontId="3" fillId="13" borderId="41" xfId="1" applyFont="1" applyFill="1" applyBorder="1" applyAlignment="1" applyProtection="1">
      <alignment horizontal="left" vertical="center" shrinkToFit="1"/>
      <protection hidden="1"/>
    </xf>
    <xf numFmtId="0" fontId="9" fillId="13" borderId="27" xfId="1" applyFont="1" applyFill="1" applyBorder="1" applyAlignment="1" applyProtection="1">
      <alignment horizontal="left" vertical="center" shrinkToFit="1"/>
      <protection hidden="1"/>
    </xf>
    <xf numFmtId="0" fontId="26" fillId="13" borderId="39" xfId="1" applyFont="1" applyFill="1" applyBorder="1" applyAlignment="1" applyProtection="1">
      <alignment horizontal="center" vertical="center" shrinkToFit="1"/>
      <protection hidden="1"/>
    </xf>
    <xf numFmtId="3" fontId="26" fillId="13" borderId="39" xfId="1" applyNumberFormat="1" applyFont="1" applyFill="1" applyBorder="1" applyAlignment="1" applyProtection="1">
      <alignment horizontal="right" vertical="center" shrinkToFit="1"/>
      <protection hidden="1"/>
    </xf>
    <xf numFmtId="0" fontId="26" fillId="13" borderId="38" xfId="1" applyFont="1" applyFill="1" applyBorder="1" applyAlignment="1" applyProtection="1">
      <alignment horizontal="center" vertical="center"/>
      <protection hidden="1"/>
    </xf>
    <xf numFmtId="3" fontId="9" fillId="0" borderId="40" xfId="0" applyNumberFormat="1" applyFont="1" applyBorder="1" applyAlignment="1" applyProtection="1">
      <alignment horizontal="center" vertical="center" shrinkToFit="1"/>
      <protection hidden="1"/>
    </xf>
    <xf numFmtId="3" fontId="9" fillId="0" borderId="15" xfId="0" applyNumberFormat="1" applyFont="1" applyBorder="1" applyAlignment="1" applyProtection="1">
      <alignment horizontal="center" vertical="center" shrinkToFit="1"/>
      <protection hidden="1"/>
    </xf>
    <xf numFmtId="0" fontId="9" fillId="0" borderId="16" xfId="0" applyFont="1" applyBorder="1" applyAlignment="1" applyProtection="1">
      <alignment horizontal="center" vertical="center" shrinkToFit="1"/>
      <protection hidden="1"/>
    </xf>
    <xf numFmtId="3" fontId="9" fillId="0" borderId="17" xfId="0" applyNumberFormat="1" applyFont="1" applyBorder="1" applyAlignment="1" applyProtection="1">
      <alignment horizontal="right" vertical="center" shrinkToFit="1"/>
      <protection hidden="1"/>
    </xf>
    <xf numFmtId="3" fontId="9" fillId="4" borderId="39" xfId="0" applyNumberFormat="1" applyFont="1" applyFill="1" applyBorder="1" applyAlignment="1" applyProtection="1">
      <alignment horizontal="center" vertical="center" shrinkToFit="1"/>
      <protection hidden="1"/>
    </xf>
    <xf numFmtId="0" fontId="19" fillId="0" borderId="110" xfId="1" applyFont="1" applyBorder="1" applyAlignment="1" applyProtection="1">
      <alignment horizontal="left" vertical="center" shrinkToFit="1"/>
      <protection hidden="1"/>
    </xf>
    <xf numFmtId="0" fontId="25" fillId="0" borderId="20" xfId="1" applyFont="1" applyBorder="1" applyAlignment="1">
      <alignment horizontal="center"/>
    </xf>
    <xf numFmtId="3" fontId="25" fillId="0" borderId="122" xfId="1" applyNumberFormat="1" applyFont="1" applyBorder="1" applyAlignment="1">
      <alignment horizontal="center"/>
    </xf>
    <xf numFmtId="164" fontId="25" fillId="11" borderId="5" xfId="8" applyNumberFormat="1" applyFill="1" applyBorder="1" applyAlignment="1" applyProtection="1">
      <alignment horizontal="center" vertical="center"/>
      <protection hidden="1"/>
    </xf>
    <xf numFmtId="164" fontId="25" fillId="11" borderId="57" xfId="8" applyNumberFormat="1" applyFill="1" applyBorder="1" applyAlignment="1" applyProtection="1">
      <alignment horizontal="center" vertical="center"/>
      <protection hidden="1"/>
    </xf>
    <xf numFmtId="164" fontId="25" fillId="11" borderId="29" xfId="8" applyNumberFormat="1" applyFill="1" applyBorder="1" applyAlignment="1" applyProtection="1">
      <alignment horizontal="center" vertical="center" wrapText="1"/>
      <protection hidden="1"/>
    </xf>
    <xf numFmtId="0" fontId="9" fillId="0" borderId="26" xfId="12" applyFont="1" applyBorder="1" applyAlignment="1" applyProtection="1">
      <alignment horizontal="right" vertical="center" shrinkToFit="1"/>
      <protection hidden="1"/>
    </xf>
    <xf numFmtId="0" fontId="0" fillId="21" borderId="182" xfId="0" applyFill="1" applyBorder="1"/>
    <xf numFmtId="0" fontId="0" fillId="21" borderId="183" xfId="0" applyFill="1" applyBorder="1"/>
    <xf numFmtId="0" fontId="0" fillId="21" borderId="184" xfId="0" applyFill="1" applyBorder="1" applyAlignment="1">
      <alignment horizontal="left" indent="1"/>
    </xf>
    <xf numFmtId="0" fontId="0" fillId="21" borderId="75" xfId="0" applyFill="1" applyBorder="1"/>
    <xf numFmtId="0" fontId="0" fillId="21" borderId="184" xfId="0" applyFill="1" applyBorder="1"/>
    <xf numFmtId="0" fontId="0" fillId="21" borderId="73" xfId="0" applyFill="1" applyBorder="1"/>
    <xf numFmtId="0" fontId="0" fillId="21" borderId="165" xfId="0" applyFill="1" applyBorder="1"/>
    <xf numFmtId="0" fontId="0" fillId="21" borderId="175" xfId="0" applyFill="1" applyBorder="1"/>
    <xf numFmtId="0" fontId="0" fillId="21" borderId="185" xfId="0" applyFill="1" applyBorder="1"/>
    <xf numFmtId="0" fontId="0" fillId="21" borderId="186" xfId="0" applyFill="1" applyBorder="1"/>
    <xf numFmtId="0" fontId="0" fillId="21" borderId="54" xfId="0" applyFill="1" applyBorder="1"/>
    <xf numFmtId="165" fontId="0" fillId="21" borderId="187" xfId="0" applyNumberFormat="1" applyFill="1" applyBorder="1"/>
    <xf numFmtId="0" fontId="0" fillId="21" borderId="188" xfId="0" applyFill="1" applyBorder="1"/>
    <xf numFmtId="14" fontId="0" fillId="21" borderId="166" xfId="0" applyNumberFormat="1" applyFill="1" applyBorder="1"/>
    <xf numFmtId="0" fontId="0" fillId="21" borderId="166" xfId="0" applyFill="1" applyBorder="1"/>
    <xf numFmtId="0" fontId="0" fillId="21" borderId="187" xfId="0" applyFill="1" applyBorder="1"/>
    <xf numFmtId="0" fontId="0" fillId="21" borderId="155" xfId="0" applyFill="1" applyBorder="1"/>
    <xf numFmtId="14" fontId="0" fillId="21" borderId="128" xfId="0" applyNumberFormat="1" applyFill="1" applyBorder="1"/>
    <xf numFmtId="0" fontId="0" fillId="21" borderId="53" xfId="0" applyFill="1" applyBorder="1"/>
    <xf numFmtId="0" fontId="25" fillId="21" borderId="78" xfId="0" applyFont="1" applyFill="1" applyBorder="1" applyAlignment="1">
      <alignment horizontal="center"/>
    </xf>
    <xf numFmtId="0" fontId="0" fillId="21" borderId="167" xfId="0" applyFill="1" applyBorder="1"/>
    <xf numFmtId="0" fontId="0" fillId="21" borderId="76" xfId="0" applyFill="1" applyBorder="1"/>
    <xf numFmtId="0" fontId="0" fillId="21" borderId="11" xfId="0" applyFill="1" applyBorder="1"/>
    <xf numFmtId="0" fontId="0" fillId="21" borderId="50" xfId="0" applyFill="1" applyBorder="1"/>
    <xf numFmtId="0" fontId="0" fillId="21" borderId="84" xfId="0" applyFill="1" applyBorder="1"/>
    <xf numFmtId="0" fontId="0" fillId="21" borderId="189" xfId="0" applyFill="1" applyBorder="1" applyAlignment="1">
      <alignment horizontal="center"/>
    </xf>
    <xf numFmtId="0" fontId="89" fillId="0" borderId="137" xfId="0" applyFont="1" applyBorder="1"/>
    <xf numFmtId="0" fontId="89" fillId="0" borderId="190" xfId="0" applyFont="1" applyBorder="1"/>
    <xf numFmtId="2" fontId="89" fillId="0" borderId="137" xfId="0" applyNumberFormat="1" applyFont="1" applyBorder="1"/>
    <xf numFmtId="0" fontId="89" fillId="0" borderId="139" xfId="0" applyFont="1" applyBorder="1" applyAlignment="1">
      <alignment horizontal="center"/>
    </xf>
    <xf numFmtId="0" fontId="89" fillId="0" borderId="191" xfId="0" applyFont="1" applyBorder="1"/>
    <xf numFmtId="0" fontId="89" fillId="0" borderId="190" xfId="0" applyFont="1" applyBorder="1" applyAlignment="1">
      <alignment horizontal="center"/>
    </xf>
    <xf numFmtId="0" fontId="89" fillId="0" borderId="97" xfId="0" applyFont="1" applyBorder="1" applyAlignment="1">
      <alignment horizontal="center"/>
    </xf>
    <xf numFmtId="2" fontId="89" fillId="0" borderId="192" xfId="0" applyNumberFormat="1" applyFont="1" applyBorder="1"/>
    <xf numFmtId="0" fontId="90" fillId="0" borderId="193" xfId="0" applyFont="1" applyBorder="1" applyAlignment="1">
      <alignment horizontal="center"/>
    </xf>
    <xf numFmtId="0" fontId="89" fillId="0" borderId="169" xfId="0" applyFont="1" applyBorder="1"/>
    <xf numFmtId="0" fontId="89" fillId="0" borderId="170" xfId="0" applyFont="1" applyBorder="1"/>
    <xf numFmtId="2" fontId="89" fillId="0" borderId="169" xfId="0" applyNumberFormat="1" applyFont="1" applyBorder="1"/>
    <xf numFmtId="0" fontId="89" fillId="0" borderId="171" xfId="0" applyFont="1" applyBorder="1" applyAlignment="1">
      <alignment horizontal="center"/>
    </xf>
    <xf numFmtId="2" fontId="89" fillId="0" borderId="194" xfId="0" applyNumberFormat="1" applyFont="1" applyBorder="1"/>
    <xf numFmtId="0" fontId="89" fillId="0" borderId="170" xfId="0" applyFont="1" applyBorder="1" applyAlignment="1">
      <alignment horizontal="center"/>
    </xf>
    <xf numFmtId="0" fontId="90" fillId="0" borderId="195" xfId="0" applyFont="1" applyBorder="1" applyAlignment="1">
      <alignment horizontal="center"/>
    </xf>
    <xf numFmtId="0" fontId="89" fillId="0" borderId="0" xfId="0" applyFont="1"/>
    <xf numFmtId="2" fontId="89" fillId="0" borderId="0" xfId="0" applyNumberFormat="1" applyFont="1"/>
    <xf numFmtId="0" fontId="89" fillId="0" borderId="0" xfId="0" applyFont="1" applyAlignment="1">
      <alignment horizontal="center"/>
    </xf>
    <xf numFmtId="2" fontId="89" fillId="0" borderId="0" xfId="0" applyNumberFormat="1" applyFont="1" applyAlignment="1">
      <alignment horizontal="center"/>
    </xf>
    <xf numFmtId="0" fontId="0" fillId="21" borderId="184" xfId="0" applyFill="1" applyBorder="1" applyAlignment="1">
      <alignment horizontal="left" vertical="top" indent="2"/>
    </xf>
    <xf numFmtId="0" fontId="0" fillId="21" borderId="75" xfId="0" applyFill="1" applyBorder="1" applyAlignment="1">
      <alignment horizontal="left" vertical="top" indent="2"/>
    </xf>
    <xf numFmtId="0" fontId="0" fillId="0" borderId="137" xfId="0" applyBorder="1"/>
    <xf numFmtId="2" fontId="0" fillId="0" borderId="137" xfId="0" applyNumberFormat="1" applyBorder="1"/>
    <xf numFmtId="0" fontId="0" fillId="0" borderId="139" xfId="0" applyBorder="1" applyAlignment="1">
      <alignment horizontal="center"/>
    </xf>
    <xf numFmtId="0" fontId="0" fillId="0" borderId="140" xfId="0" applyBorder="1"/>
    <xf numFmtId="0" fontId="90" fillId="0" borderId="142" xfId="0" applyFont="1" applyBorder="1" applyAlignment="1">
      <alignment horizontal="center"/>
    </xf>
    <xf numFmtId="0" fontId="0" fillId="0" borderId="169" xfId="0" applyBorder="1"/>
    <xf numFmtId="0" fontId="89" fillId="0" borderId="172" xfId="0" applyFont="1" applyBorder="1"/>
    <xf numFmtId="0" fontId="89" fillId="0" borderId="172" xfId="0" applyFont="1" applyBorder="1" applyAlignment="1">
      <alignment horizontal="center"/>
    </xf>
    <xf numFmtId="2" fontId="89" fillId="0" borderId="172" xfId="0" applyNumberFormat="1" applyFont="1" applyBorder="1"/>
    <xf numFmtId="2" fontId="0" fillId="0" borderId="172" xfId="0" applyNumberFormat="1" applyBorder="1"/>
    <xf numFmtId="0" fontId="0" fillId="0" borderId="172" xfId="0" applyBorder="1" applyAlignment="1">
      <alignment horizontal="center"/>
    </xf>
    <xf numFmtId="0" fontId="90" fillId="0" borderId="171" xfId="0" applyFont="1" applyBorder="1" applyAlignment="1">
      <alignment horizontal="center"/>
    </xf>
    <xf numFmtId="0" fontId="0" fillId="21" borderId="184" xfId="0" applyFill="1" applyBorder="1" applyAlignment="1">
      <alignment horizontal="left" indent="2"/>
    </xf>
    <xf numFmtId="0" fontId="0" fillId="21" borderId="78" xfId="0" applyFill="1" applyBorder="1"/>
    <xf numFmtId="2" fontId="89" fillId="0" borderId="191" xfId="0" applyNumberFormat="1" applyFont="1" applyBorder="1"/>
    <xf numFmtId="0" fontId="0" fillId="0" borderId="184" xfId="0" applyBorder="1" applyAlignment="1">
      <alignment horizontal="center"/>
    </xf>
    <xf numFmtId="0" fontId="0" fillId="0" borderId="170" xfId="0" applyBorder="1"/>
    <xf numFmtId="2" fontId="0" fillId="0" borderId="194" xfId="0" applyNumberFormat="1" applyBorder="1"/>
    <xf numFmtId="0" fontId="0" fillId="0" borderId="171" xfId="0" applyBorder="1" applyAlignment="1">
      <alignment horizontal="center"/>
    </xf>
    <xf numFmtId="0" fontId="0" fillId="21" borderId="196" xfId="0" applyFill="1" applyBorder="1"/>
    <xf numFmtId="0" fontId="0" fillId="21" borderId="136" xfId="0" applyFill="1" applyBorder="1"/>
    <xf numFmtId="0" fontId="0" fillId="21" borderId="197" xfId="0" applyFill="1" applyBorder="1"/>
    <xf numFmtId="0" fontId="0" fillId="21" borderId="128" xfId="0" applyFill="1" applyBorder="1"/>
    <xf numFmtId="0" fontId="0" fillId="21" borderId="198" xfId="0" applyFill="1" applyBorder="1"/>
    <xf numFmtId="0" fontId="0" fillId="21" borderId="199" xfId="0" applyFill="1" applyBorder="1"/>
    <xf numFmtId="0" fontId="0" fillId="21" borderId="200" xfId="0" applyFill="1" applyBorder="1"/>
    <xf numFmtId="0" fontId="0" fillId="21" borderId="143" xfId="0" applyFill="1" applyBorder="1"/>
    <xf numFmtId="0" fontId="0" fillId="0" borderId="168" xfId="0" applyBorder="1"/>
    <xf numFmtId="0" fontId="0" fillId="0" borderId="172" xfId="0" applyBorder="1"/>
    <xf numFmtId="2" fontId="0" fillId="0" borderId="0" xfId="0" applyNumberFormat="1"/>
    <xf numFmtId="0" fontId="0" fillId="0" borderId="0" xfId="0" applyAlignment="1">
      <alignment horizontal="center"/>
    </xf>
    <xf numFmtId="0" fontId="91" fillId="0" borderId="0" xfId="0" applyFont="1"/>
    <xf numFmtId="0" fontId="0" fillId="0" borderId="202" xfId="0" applyBorder="1"/>
    <xf numFmtId="2" fontId="0" fillId="0" borderId="169" xfId="0" applyNumberFormat="1" applyBorder="1"/>
    <xf numFmtId="2" fontId="89" fillId="0" borderId="84" xfId="0" applyNumberFormat="1" applyFont="1" applyBorder="1"/>
    <xf numFmtId="0" fontId="90" fillId="0" borderId="203" xfId="0" applyFont="1" applyBorder="1" applyAlignment="1">
      <alignment horizontal="center"/>
    </xf>
    <xf numFmtId="0" fontId="0" fillId="0" borderId="204" xfId="0" applyBorder="1" applyAlignment="1">
      <alignment horizontal="center"/>
    </xf>
    <xf numFmtId="0" fontId="25" fillId="0" borderId="0" xfId="0" applyFont="1"/>
    <xf numFmtId="0" fontId="52" fillId="0" borderId="0" xfId="0" applyFont="1" applyAlignment="1">
      <alignment horizontal="center"/>
    </xf>
    <xf numFmtId="0" fontId="90" fillId="0" borderId="0" xfId="0" applyFont="1" applyAlignment="1">
      <alignment horizontal="center"/>
    </xf>
    <xf numFmtId="0" fontId="0" fillId="21" borderId="205" xfId="0" applyFill="1" applyBorder="1"/>
    <xf numFmtId="14" fontId="0" fillId="21" borderId="188" xfId="0" applyNumberFormat="1" applyFill="1" applyBorder="1"/>
    <xf numFmtId="0" fontId="0" fillId="21" borderId="169" xfId="0" applyFill="1" applyBorder="1"/>
    <xf numFmtId="0" fontId="0" fillId="21" borderId="171" xfId="0" applyFill="1" applyBorder="1"/>
    <xf numFmtId="0" fontId="0" fillId="21" borderId="194" xfId="0" applyFill="1" applyBorder="1"/>
    <xf numFmtId="0" fontId="0" fillId="21" borderId="170" xfId="0" applyFill="1" applyBorder="1"/>
    <xf numFmtId="0" fontId="0" fillId="21" borderId="172" xfId="0" applyFill="1" applyBorder="1"/>
    <xf numFmtId="0" fontId="0" fillId="0" borderId="97" xfId="0" applyBorder="1"/>
    <xf numFmtId="2" fontId="89" fillId="0" borderId="168" xfId="0" applyNumberFormat="1" applyFont="1" applyBorder="1"/>
    <xf numFmtId="0" fontId="89" fillId="0" borderId="201" xfId="0" applyFont="1" applyBorder="1" applyAlignment="1">
      <alignment horizontal="center"/>
    </xf>
    <xf numFmtId="2" fontId="89" fillId="0" borderId="97" xfId="0" applyNumberFormat="1" applyFont="1" applyBorder="1"/>
    <xf numFmtId="2" fontId="0" fillId="0" borderId="97" xfId="0" applyNumberFormat="1" applyBorder="1"/>
    <xf numFmtId="0" fontId="0" fillId="0" borderId="97" xfId="0" applyBorder="1" applyAlignment="1">
      <alignment horizontal="center"/>
    </xf>
    <xf numFmtId="0" fontId="0" fillId="0" borderId="203" xfId="0" applyBorder="1"/>
    <xf numFmtId="0" fontId="89" fillId="0" borderId="141" xfId="0" applyFont="1" applyBorder="1" applyAlignment="1">
      <alignment horizontal="center"/>
    </xf>
    <xf numFmtId="0" fontId="89" fillId="0" borderId="97" xfId="0" applyFont="1" applyBorder="1"/>
    <xf numFmtId="0" fontId="52" fillId="0" borderId="172" xfId="0" applyFont="1" applyBorder="1" applyAlignment="1">
      <alignment horizontal="center"/>
    </xf>
    <xf numFmtId="0" fontId="89" fillId="0" borderId="85" xfId="0" applyFont="1" applyBorder="1" applyAlignment="1">
      <alignment horizontal="center"/>
    </xf>
    <xf numFmtId="2" fontId="89" fillId="0" borderId="85" xfId="0" applyNumberFormat="1" applyFont="1" applyBorder="1"/>
    <xf numFmtId="2" fontId="0" fillId="0" borderId="85" xfId="0" applyNumberFormat="1" applyBorder="1"/>
    <xf numFmtId="0" fontId="0" fillId="0" borderId="85" xfId="0" applyBorder="1" applyAlignment="1">
      <alignment horizontal="center"/>
    </xf>
    <xf numFmtId="0" fontId="0" fillId="0" borderId="141" xfId="0" applyBorder="1"/>
    <xf numFmtId="2" fontId="89" fillId="0" borderId="141" xfId="0" applyNumberFormat="1" applyFont="1" applyBorder="1"/>
    <xf numFmtId="0" fontId="89" fillId="0" borderId="141" xfId="0" applyFont="1" applyBorder="1"/>
    <xf numFmtId="2" fontId="0" fillId="0" borderId="141" xfId="0" applyNumberFormat="1" applyBorder="1"/>
    <xf numFmtId="0" fontId="0" fillId="0" borderId="141" xfId="0" applyBorder="1" applyAlignment="1">
      <alignment horizontal="center"/>
    </xf>
    <xf numFmtId="0" fontId="0" fillId="0" borderId="143" xfId="0" applyBorder="1"/>
    <xf numFmtId="0" fontId="0" fillId="21" borderId="189" xfId="0" applyFill="1" applyBorder="1"/>
    <xf numFmtId="0" fontId="0" fillId="0" borderId="206" xfId="0" applyBorder="1"/>
    <xf numFmtId="2" fontId="0" fillId="0" borderId="206" xfId="0" applyNumberFormat="1" applyBorder="1"/>
    <xf numFmtId="0" fontId="0" fillId="0" borderId="206" xfId="0" applyBorder="1" applyAlignment="1">
      <alignment horizontal="center"/>
    </xf>
    <xf numFmtId="2" fontId="89" fillId="0" borderId="206" xfId="0" applyNumberFormat="1" applyFont="1" applyBorder="1"/>
    <xf numFmtId="0" fontId="89" fillId="0" borderId="206" xfId="0" applyFont="1" applyBorder="1" applyAlignment="1">
      <alignment horizontal="center"/>
    </xf>
    <xf numFmtId="0" fontId="0" fillId="0" borderId="138" xfId="0" applyBorder="1"/>
    <xf numFmtId="0" fontId="90" fillId="0" borderId="75" xfId="0" applyFont="1" applyBorder="1" applyAlignment="1">
      <alignment horizontal="center"/>
    </xf>
    <xf numFmtId="0" fontId="0" fillId="0" borderId="204" xfId="0" applyBorder="1"/>
    <xf numFmtId="0" fontId="3" fillId="0" borderId="89" xfId="1" applyFont="1" applyBorder="1" applyAlignment="1">
      <alignment horizontal="center" vertical="center"/>
    </xf>
    <xf numFmtId="3" fontId="9" fillId="0" borderId="90" xfId="1" applyNumberFormat="1" applyFont="1" applyBorder="1" applyAlignment="1">
      <alignment horizontal="center" vertical="center"/>
    </xf>
    <xf numFmtId="3" fontId="9" fillId="0" borderId="120" xfId="1" applyNumberFormat="1" applyFont="1" applyBorder="1" applyAlignment="1">
      <alignment horizontal="center" vertical="center"/>
    </xf>
    <xf numFmtId="0" fontId="9" fillId="0" borderId="92" xfId="1" applyFont="1" applyBorder="1" applyAlignment="1">
      <alignment horizontal="center" vertical="center"/>
    </xf>
    <xf numFmtId="3" fontId="9" fillId="0" borderId="92" xfId="1" applyNumberFormat="1" applyFont="1" applyBorder="1" applyAlignment="1">
      <alignment horizontal="center" vertical="center"/>
    </xf>
    <xf numFmtId="3" fontId="19" fillId="0" borderId="90" xfId="1" applyNumberFormat="1" applyFont="1" applyBorder="1" applyAlignment="1" applyProtection="1">
      <alignment horizontal="right" vertical="center" shrinkToFit="1"/>
      <protection hidden="1"/>
    </xf>
    <xf numFmtId="3" fontId="19" fillId="0" borderId="92" xfId="1" applyNumberFormat="1" applyFont="1" applyBorder="1" applyAlignment="1" applyProtection="1">
      <alignment horizontal="right" vertical="center" shrinkToFit="1"/>
      <protection hidden="1"/>
    </xf>
    <xf numFmtId="0" fontId="9" fillId="4" borderId="89" xfId="1" applyFont="1" applyFill="1" applyBorder="1" applyAlignment="1">
      <alignment horizontal="center"/>
    </xf>
    <xf numFmtId="3" fontId="9" fillId="4" borderId="121" xfId="1" applyNumberFormat="1" applyFont="1" applyFill="1" applyBorder="1" applyAlignment="1">
      <alignment horizontal="center"/>
    </xf>
    <xf numFmtId="0" fontId="3" fillId="0" borderId="20" xfId="1" applyFont="1" applyBorder="1" applyAlignment="1">
      <alignment horizontal="center" vertical="center"/>
    </xf>
    <xf numFmtId="3" fontId="9" fillId="0" borderId="24" xfId="1" applyNumberFormat="1" applyFont="1" applyBorder="1" applyAlignment="1">
      <alignment horizontal="center" vertical="center"/>
    </xf>
    <xf numFmtId="3" fontId="9" fillId="0" borderId="37" xfId="1" applyNumberFormat="1" applyFont="1" applyBorder="1" applyAlignment="1">
      <alignment horizontal="center" vertical="center"/>
    </xf>
    <xf numFmtId="0" fontId="9" fillId="0" borderId="40" xfId="1" applyFont="1" applyBorder="1" applyAlignment="1">
      <alignment horizontal="center" vertical="center"/>
    </xf>
    <xf numFmtId="3" fontId="9" fillId="0" borderId="40" xfId="1" applyNumberFormat="1" applyFont="1" applyBorder="1" applyAlignment="1">
      <alignment horizontal="center" vertical="center"/>
    </xf>
    <xf numFmtId="3" fontId="19" fillId="0" borderId="24" xfId="1" applyNumberFormat="1" applyFont="1" applyBorder="1" applyAlignment="1" applyProtection="1">
      <alignment horizontal="right" vertical="center" shrinkToFit="1"/>
      <protection hidden="1"/>
    </xf>
    <xf numFmtId="3" fontId="19" fillId="0" borderId="40" xfId="1" applyNumberFormat="1" applyFont="1" applyBorder="1" applyAlignment="1" applyProtection="1">
      <alignment horizontal="right" vertical="center" shrinkToFit="1"/>
      <protection hidden="1"/>
    </xf>
    <xf numFmtId="0" fontId="9" fillId="4" borderId="20" xfId="1" applyFont="1" applyFill="1" applyBorder="1" applyAlignment="1">
      <alignment horizontal="center"/>
    </xf>
    <xf numFmtId="3" fontId="9" fillId="4" borderId="122" xfId="1" applyNumberFormat="1" applyFont="1" applyFill="1" applyBorder="1" applyAlignment="1">
      <alignment horizontal="center"/>
    </xf>
    <xf numFmtId="0" fontId="9" fillId="0" borderId="24" xfId="1" applyFont="1" applyBorder="1" applyAlignment="1">
      <alignment horizontal="center" vertical="center"/>
    </xf>
    <xf numFmtId="0" fontId="3" fillId="0" borderId="91" xfId="1" applyFont="1" applyBorder="1" applyAlignment="1">
      <alignment horizontal="center" vertical="center"/>
    </xf>
    <xf numFmtId="0" fontId="3" fillId="0" borderId="39" xfId="1" applyFont="1" applyBorder="1" applyAlignment="1">
      <alignment horizontal="center" vertical="center"/>
    </xf>
    <xf numFmtId="0" fontId="20" fillId="0" borderId="89" xfId="1" applyFont="1" applyBorder="1" applyAlignment="1" applyProtection="1">
      <alignment horizontal="center" vertical="center" shrinkToFit="1"/>
      <protection hidden="1"/>
    </xf>
    <xf numFmtId="0" fontId="20" fillId="0" borderId="20" xfId="1" applyFont="1" applyBorder="1" applyAlignment="1" applyProtection="1">
      <alignment horizontal="center" vertical="center" shrinkToFit="1"/>
      <protection hidden="1"/>
    </xf>
    <xf numFmtId="0" fontId="20" fillId="0" borderId="91" xfId="1" applyFont="1" applyBorder="1" applyAlignment="1" applyProtection="1">
      <alignment horizontal="center" vertical="center" shrinkToFit="1"/>
      <protection hidden="1"/>
    </xf>
    <xf numFmtId="0" fontId="20" fillId="0" borderId="39" xfId="1" applyFont="1" applyBorder="1" applyAlignment="1" applyProtection="1">
      <alignment horizontal="center" vertical="center" shrinkToFit="1"/>
      <protection hidden="1"/>
    </xf>
    <xf numFmtId="0" fontId="65" fillId="2" borderId="172" xfId="1" applyFont="1" applyFill="1" applyBorder="1" applyAlignment="1" applyProtection="1">
      <alignment horizontal="center" vertical="center" shrinkToFit="1"/>
      <protection hidden="1"/>
    </xf>
    <xf numFmtId="3" fontId="65" fillId="2" borderId="172" xfId="1" applyNumberFormat="1" applyFont="1" applyFill="1" applyBorder="1" applyAlignment="1" applyProtection="1">
      <alignment horizontal="center" vertical="center" shrinkToFit="1"/>
      <protection hidden="1"/>
    </xf>
    <xf numFmtId="0" fontId="3" fillId="0" borderId="28" xfId="1" applyFont="1" applyBorder="1" applyAlignment="1" applyProtection="1">
      <alignment horizontal="center" vertical="center"/>
      <protection hidden="1"/>
    </xf>
    <xf numFmtId="0" fontId="3" fillId="5" borderId="65" xfId="1" applyFont="1" applyFill="1" applyBorder="1" applyAlignment="1" applyProtection="1">
      <alignment horizontal="left" vertical="center" shrinkToFit="1"/>
      <protection hidden="1"/>
    </xf>
    <xf numFmtId="3" fontId="26" fillId="4" borderId="44" xfId="1" applyNumberFormat="1" applyFont="1" applyFill="1" applyBorder="1" applyAlignment="1" applyProtection="1">
      <alignment horizontal="right" vertical="center" shrinkToFit="1"/>
      <protection hidden="1"/>
    </xf>
    <xf numFmtId="0" fontId="26" fillId="5" borderId="28" xfId="1" applyFont="1" applyFill="1" applyBorder="1" applyAlignment="1" applyProtection="1">
      <alignment horizontal="center" vertical="center"/>
      <protection hidden="1"/>
    </xf>
    <xf numFmtId="0" fontId="26" fillId="4" borderId="44" xfId="1" applyFont="1" applyFill="1" applyBorder="1" applyAlignment="1" applyProtection="1">
      <alignment horizontal="center" vertical="center" shrinkToFit="1"/>
      <protection hidden="1"/>
    </xf>
    <xf numFmtId="0" fontId="17" fillId="0" borderId="22" xfId="1" applyFont="1" applyBorder="1" applyAlignment="1" applyProtection="1">
      <alignment horizontal="center" vertical="center" shrinkToFit="1"/>
      <protection hidden="1"/>
    </xf>
    <xf numFmtId="3" fontId="18" fillId="0" borderId="26" xfId="1" applyNumberFormat="1" applyFont="1" applyBorder="1" applyAlignment="1" applyProtection="1">
      <alignment horizontal="right" vertical="center" shrinkToFit="1"/>
      <protection hidden="1"/>
    </xf>
    <xf numFmtId="49" fontId="93" fillId="27" borderId="0" xfId="0" applyNumberFormat="1" applyFont="1" applyFill="1" applyAlignment="1">
      <alignment vertical="center"/>
    </xf>
    <xf numFmtId="49" fontId="93" fillId="27" borderId="176" xfId="0" applyNumberFormat="1" applyFont="1" applyFill="1" applyBorder="1" applyAlignment="1">
      <alignment vertical="center"/>
    </xf>
    <xf numFmtId="0" fontId="92" fillId="28" borderId="182" xfId="0" applyFont="1" applyFill="1" applyBorder="1" applyAlignment="1">
      <alignment horizontal="center" vertical="center" wrapText="1"/>
    </xf>
    <xf numFmtId="0" fontId="92" fillId="28" borderId="183" xfId="0" applyFont="1" applyFill="1" applyBorder="1" applyAlignment="1">
      <alignment horizontal="center" vertical="center"/>
    </xf>
    <xf numFmtId="0" fontId="92" fillId="28" borderId="207" xfId="0" applyFont="1" applyFill="1" applyBorder="1" applyAlignment="1">
      <alignment horizontal="center" vertical="center"/>
    </xf>
    <xf numFmtId="0" fontId="92" fillId="28" borderId="202" xfId="0" applyFont="1" applyFill="1" applyBorder="1" applyAlignment="1">
      <alignment horizontal="center" vertical="center" wrapText="1"/>
    </xf>
    <xf numFmtId="0" fontId="92" fillId="28" borderId="208" xfId="0" applyFont="1" applyFill="1" applyBorder="1" applyAlignment="1">
      <alignment horizontal="center" vertical="center" wrapText="1"/>
    </xf>
    <xf numFmtId="0" fontId="92" fillId="28" borderId="206" xfId="0" applyFont="1" applyFill="1" applyBorder="1" applyAlignment="1">
      <alignment horizontal="center" vertical="center" wrapText="1"/>
    </xf>
    <xf numFmtId="0" fontId="92" fillId="29" borderId="206" xfId="0" applyFont="1" applyFill="1" applyBorder="1" applyAlignment="1">
      <alignment horizontal="center" vertical="center" wrapText="1"/>
    </xf>
    <xf numFmtId="0" fontId="92" fillId="30" borderId="206" xfId="0" applyFont="1" applyFill="1" applyBorder="1" applyAlignment="1">
      <alignment horizontal="center" vertical="center" wrapText="1"/>
    </xf>
    <xf numFmtId="0" fontId="92" fillId="22" borderId="203" xfId="0" applyFont="1" applyFill="1" applyBorder="1" applyAlignment="1">
      <alignment horizontal="center" vertical="center"/>
    </xf>
    <xf numFmtId="0" fontId="92" fillId="28" borderId="207" xfId="0" applyFont="1" applyFill="1" applyBorder="1" applyAlignment="1">
      <alignment horizontal="center" vertical="center" wrapText="1"/>
    </xf>
    <xf numFmtId="0" fontId="92" fillId="28" borderId="209" xfId="0" applyFont="1" applyFill="1" applyBorder="1" applyAlignment="1">
      <alignment horizontal="center" vertical="center" wrapText="1"/>
    </xf>
    <xf numFmtId="0" fontId="92" fillId="22" borderId="203" xfId="0" applyFont="1" applyFill="1" applyBorder="1" applyAlignment="1">
      <alignment horizontal="center" vertical="center" wrapText="1"/>
    </xf>
    <xf numFmtId="0" fontId="0" fillId="0" borderId="184" xfId="0" applyBorder="1" applyAlignment="1">
      <alignment horizontal="center" vertical="center" wrapText="1"/>
    </xf>
    <xf numFmtId="0" fontId="0" fillId="0" borderId="138" xfId="0" applyBorder="1" applyAlignment="1">
      <alignment horizontal="center" vertical="center"/>
    </xf>
    <xf numFmtId="0" fontId="0" fillId="32" borderId="191" xfId="0" applyFill="1" applyBorder="1" applyAlignment="1">
      <alignment horizontal="center" vertical="center"/>
    </xf>
    <xf numFmtId="3" fontId="0" fillId="32" borderId="138" xfId="0" applyNumberFormat="1" applyFill="1" applyBorder="1" applyAlignment="1">
      <alignment horizontal="center" vertical="center"/>
    </xf>
    <xf numFmtId="0" fontId="0" fillId="0" borderId="173" xfId="0" applyBorder="1" applyAlignment="1">
      <alignment horizontal="center" vertical="center" wrapText="1"/>
    </xf>
    <xf numFmtId="0" fontId="0" fillId="0" borderId="139" xfId="0" applyBorder="1" applyAlignment="1">
      <alignment horizontal="center" vertical="center"/>
    </xf>
    <xf numFmtId="0" fontId="0" fillId="0" borderId="141" xfId="0" applyBorder="1" applyAlignment="1">
      <alignment horizontal="center" vertical="center"/>
    </xf>
    <xf numFmtId="3" fontId="0" fillId="26" borderId="141" xfId="0" applyNumberFormat="1" applyFill="1" applyBorder="1" applyAlignment="1">
      <alignment horizontal="center" vertical="center"/>
    </xf>
    <xf numFmtId="0" fontId="0" fillId="0" borderId="193" xfId="0" applyBorder="1" applyAlignment="1">
      <alignment horizontal="center" vertical="center"/>
    </xf>
    <xf numFmtId="0" fontId="0" fillId="0" borderId="137" xfId="0" applyBorder="1" applyAlignment="1">
      <alignment horizontal="center" vertical="center"/>
    </xf>
    <xf numFmtId="3" fontId="0" fillId="27" borderId="138" xfId="0" applyNumberFormat="1" applyFill="1" applyBorder="1" applyAlignment="1">
      <alignment horizontal="center" vertical="center"/>
    </xf>
    <xf numFmtId="0" fontId="0" fillId="0" borderId="187" xfId="0" applyBorder="1" applyAlignment="1">
      <alignment horizontal="center" vertical="center" wrapText="1"/>
    </xf>
    <xf numFmtId="0" fontId="0" fillId="0" borderId="97" xfId="0" applyBorder="1" applyAlignment="1">
      <alignment horizontal="center" vertical="center"/>
    </xf>
    <xf numFmtId="0" fontId="0" fillId="32" borderId="192" xfId="0" applyFill="1" applyBorder="1" applyAlignment="1">
      <alignment horizontal="center" vertical="center"/>
    </xf>
    <xf numFmtId="0" fontId="0" fillId="32" borderId="128" xfId="0" applyFill="1" applyBorder="1" applyAlignment="1">
      <alignment horizontal="center" vertical="center"/>
    </xf>
    <xf numFmtId="3" fontId="0" fillId="32" borderId="97" xfId="0" applyNumberFormat="1" applyFill="1" applyBorder="1" applyAlignment="1">
      <alignment horizontal="center" vertical="center"/>
    </xf>
    <xf numFmtId="0" fontId="0" fillId="0" borderId="97" xfId="0" applyBorder="1" applyAlignment="1">
      <alignment horizontal="center" vertical="center" wrapText="1"/>
    </xf>
    <xf numFmtId="0" fontId="0" fillId="0" borderId="142" xfId="0" applyBorder="1" applyAlignment="1">
      <alignment horizontal="center" vertical="center"/>
    </xf>
    <xf numFmtId="0" fontId="0" fillId="0" borderId="140" xfId="0" applyBorder="1" applyAlignment="1">
      <alignment horizontal="center" vertical="center"/>
    </xf>
    <xf numFmtId="3" fontId="0" fillId="27" borderId="97" xfId="0" applyNumberFormat="1" applyFill="1" applyBorder="1" applyAlignment="1">
      <alignment horizontal="center" vertical="center"/>
    </xf>
    <xf numFmtId="0" fontId="0" fillId="27" borderId="97" xfId="0" applyFill="1" applyBorder="1" applyAlignment="1">
      <alignment horizontal="center" vertical="center"/>
    </xf>
    <xf numFmtId="0" fontId="92" fillId="22" borderId="211" xfId="0" applyFont="1" applyFill="1" applyBorder="1" applyAlignment="1">
      <alignment vertical="center" wrapText="1"/>
    </xf>
    <xf numFmtId="0" fontId="92" fillId="34" borderId="211" xfId="0" applyFont="1" applyFill="1" applyBorder="1" applyAlignment="1">
      <alignment vertical="center" wrapText="1"/>
    </xf>
    <xf numFmtId="0" fontId="92" fillId="35" borderId="211" xfId="0" applyFont="1" applyFill="1" applyBorder="1" applyAlignment="1">
      <alignment vertical="center" wrapText="1"/>
    </xf>
    <xf numFmtId="0" fontId="92" fillId="36" borderId="211" xfId="0" applyFont="1" applyFill="1" applyBorder="1" applyAlignment="1">
      <alignment vertical="center" wrapText="1"/>
    </xf>
    <xf numFmtId="166" fontId="0" fillId="0" borderId="97" xfId="0" applyNumberFormat="1" applyBorder="1" applyAlignment="1">
      <alignment horizontal="center" vertical="center"/>
    </xf>
    <xf numFmtId="0" fontId="92" fillId="37" borderId="211" xfId="0" applyFont="1" applyFill="1" applyBorder="1" applyAlignment="1">
      <alignment vertical="center" wrapText="1"/>
    </xf>
    <xf numFmtId="0" fontId="92" fillId="27" borderId="211" xfId="0" applyFont="1" applyFill="1" applyBorder="1" applyAlignment="1">
      <alignment vertical="center" wrapText="1"/>
    </xf>
    <xf numFmtId="0" fontId="92" fillId="39" borderId="211" xfId="0" applyFont="1" applyFill="1" applyBorder="1" applyAlignment="1">
      <alignment vertical="center" wrapText="1"/>
    </xf>
    <xf numFmtId="0" fontId="0" fillId="32" borderId="84" xfId="0" applyFill="1" applyBorder="1" applyAlignment="1">
      <alignment horizontal="center" vertical="center"/>
    </xf>
    <xf numFmtId="0" fontId="0" fillId="0" borderId="80" xfId="0" applyBorder="1" applyAlignment="1">
      <alignment horizontal="center" vertical="center" wrapText="1"/>
    </xf>
    <xf numFmtId="0" fontId="3" fillId="7" borderId="36" xfId="1" applyFont="1" applyFill="1" applyBorder="1" applyAlignment="1">
      <alignment horizontal="center"/>
    </xf>
    <xf numFmtId="0" fontId="94" fillId="6" borderId="62" xfId="0" applyFont="1" applyFill="1" applyBorder="1" applyAlignment="1">
      <alignment horizontal="center"/>
    </xf>
    <xf numFmtId="0" fontId="0" fillId="6" borderId="61" xfId="0" applyFill="1" applyBorder="1"/>
    <xf numFmtId="0" fontId="0" fillId="6" borderId="47" xfId="0" applyFill="1" applyBorder="1"/>
    <xf numFmtId="0" fontId="3" fillId="7" borderId="19" xfId="1" applyFont="1" applyFill="1" applyBorder="1" applyAlignment="1">
      <alignment horizontal="center"/>
    </xf>
    <xf numFmtId="0" fontId="0" fillId="6" borderId="130" xfId="0" applyFill="1" applyBorder="1"/>
    <xf numFmtId="0" fontId="0" fillId="6" borderId="129" xfId="0" applyFill="1" applyBorder="1"/>
    <xf numFmtId="0" fontId="0" fillId="6" borderId="131" xfId="0" applyFill="1" applyBorder="1"/>
    <xf numFmtId="0" fontId="3" fillId="7" borderId="0" xfId="1" applyFont="1" applyFill="1" applyBorder="1" applyAlignment="1">
      <alignment horizontal="center" vertical="center"/>
    </xf>
    <xf numFmtId="0" fontId="3" fillId="7" borderId="19" xfId="1" applyFont="1" applyFill="1" applyBorder="1" applyAlignment="1">
      <alignment horizontal="center" vertical="center"/>
    </xf>
    <xf numFmtId="0" fontId="0" fillId="7" borderId="49" xfId="1" applyFont="1" applyFill="1" applyBorder="1" applyAlignment="1">
      <alignment horizontal="center" vertical="center"/>
    </xf>
    <xf numFmtId="0" fontId="0" fillId="6" borderId="127" xfId="0" applyFill="1" applyBorder="1"/>
    <xf numFmtId="0" fontId="0" fillId="6" borderId="128" xfId="0" applyFill="1" applyBorder="1"/>
    <xf numFmtId="0" fontId="0" fillId="6" borderId="96" xfId="0" applyFill="1" applyBorder="1"/>
    <xf numFmtId="0" fontId="3" fillId="7" borderId="34" xfId="1" applyFont="1" applyFill="1" applyBorder="1" applyAlignment="1">
      <alignment horizontal="center" vertical="center"/>
    </xf>
    <xf numFmtId="0" fontId="3" fillId="7" borderId="201" xfId="1" applyFont="1" applyFill="1" applyBorder="1" applyAlignment="1">
      <alignment horizontal="center" vertical="center"/>
    </xf>
    <xf numFmtId="0" fontId="0" fillId="0" borderId="53" xfId="0" applyBorder="1"/>
    <xf numFmtId="0" fontId="0" fillId="0" borderId="55" xfId="0" applyBorder="1"/>
    <xf numFmtId="0" fontId="0" fillId="0" borderId="49" xfId="0" applyBorder="1"/>
    <xf numFmtId="0" fontId="8" fillId="41" borderId="15" xfId="1" applyFont="1" applyFill="1" applyBorder="1" applyAlignment="1" applyProtection="1">
      <alignment horizontal="center" vertical="center" wrapText="1"/>
      <protection hidden="1"/>
    </xf>
    <xf numFmtId="0" fontId="8" fillId="0" borderId="37" xfId="1" applyFont="1" applyBorder="1" applyAlignment="1" applyProtection="1">
      <alignment horizontal="center" vertical="center" wrapText="1"/>
      <protection hidden="1"/>
    </xf>
    <xf numFmtId="0" fontId="95" fillId="4" borderId="212" xfId="0" applyFont="1" applyFill="1" applyBorder="1" applyAlignment="1">
      <alignment horizontal="center" vertical="center"/>
    </xf>
    <xf numFmtId="3" fontId="95" fillId="4" borderId="213" xfId="0" applyNumberFormat="1" applyFont="1" applyFill="1" applyBorder="1" applyAlignment="1">
      <alignment horizontal="center" vertical="center"/>
    </xf>
    <xf numFmtId="0" fontId="95" fillId="41" borderId="214" xfId="0" applyFont="1" applyFill="1" applyBorder="1" applyAlignment="1">
      <alignment horizontal="center" vertical="center"/>
    </xf>
    <xf numFmtId="0" fontId="95" fillId="41" borderId="215" xfId="0" applyFont="1" applyFill="1" applyBorder="1" applyAlignment="1">
      <alignment horizontal="center" vertical="center"/>
    </xf>
    <xf numFmtId="0" fontId="8" fillId="41" borderId="28" xfId="1" applyFont="1" applyFill="1" applyBorder="1" applyAlignment="1" applyProtection="1">
      <alignment horizontal="center" vertical="center" wrapText="1"/>
      <protection hidden="1"/>
    </xf>
    <xf numFmtId="0" fontId="8" fillId="0" borderId="43" xfId="1" applyFont="1" applyBorder="1" applyAlignment="1" applyProtection="1">
      <alignment horizontal="center" vertical="center" wrapText="1"/>
      <protection hidden="1"/>
    </xf>
    <xf numFmtId="0" fontId="95" fillId="4" borderId="216" xfId="0" applyFont="1" applyFill="1" applyBorder="1" applyAlignment="1">
      <alignment horizontal="center" vertical="center"/>
    </xf>
    <xf numFmtId="3" fontId="95" fillId="4" borderId="217" xfId="0" applyNumberFormat="1" applyFont="1" applyFill="1" applyBorder="1" applyAlignment="1">
      <alignment horizontal="center" vertical="center"/>
    </xf>
    <xf numFmtId="0" fontId="95" fillId="41" borderId="218" xfId="0" applyFont="1" applyFill="1" applyBorder="1" applyAlignment="1">
      <alignment horizontal="center" vertical="center"/>
    </xf>
    <xf numFmtId="0" fontId="96" fillId="0" borderId="0" xfId="4" applyFont="1"/>
    <xf numFmtId="0" fontId="22" fillId="0" borderId="0" xfId="4" applyFont="1"/>
    <xf numFmtId="0" fontId="92" fillId="28" borderId="165" xfId="0" applyFont="1" applyFill="1" applyBorder="1" applyAlignment="1">
      <alignment horizontal="center" vertical="center" wrapText="1"/>
    </xf>
    <xf numFmtId="0" fontId="92" fillId="28" borderId="220" xfId="0" applyFont="1" applyFill="1" applyBorder="1" applyAlignment="1">
      <alignment horizontal="center" vertical="center" wrapText="1"/>
    </xf>
    <xf numFmtId="0" fontId="92" fillId="33" borderId="210" xfId="0" applyFont="1" applyFill="1" applyBorder="1" applyAlignment="1">
      <alignment vertical="center" wrapText="1"/>
    </xf>
    <xf numFmtId="0" fontId="0" fillId="32" borderId="97" xfId="0" applyFill="1" applyBorder="1" applyAlignment="1">
      <alignment horizontal="center" vertical="center"/>
    </xf>
    <xf numFmtId="0" fontId="0" fillId="0" borderId="201" xfId="0" applyBorder="1" applyAlignment="1">
      <alignment horizontal="center" vertical="center"/>
    </xf>
    <xf numFmtId="0" fontId="0" fillId="0" borderId="221" xfId="0" applyBorder="1" applyAlignment="1">
      <alignment horizontal="center" vertical="center"/>
    </xf>
    <xf numFmtId="0" fontId="0" fillId="0" borderId="222" xfId="0" applyBorder="1" applyAlignment="1">
      <alignment horizontal="center" vertical="center"/>
    </xf>
    <xf numFmtId="0" fontId="0" fillId="0" borderId="223" xfId="0" applyBorder="1" applyAlignment="1">
      <alignment horizontal="center" vertical="center"/>
    </xf>
    <xf numFmtId="0" fontId="0" fillId="0" borderId="224" xfId="0" applyBorder="1" applyAlignment="1">
      <alignment horizontal="center" vertical="center"/>
    </xf>
    <xf numFmtId="0" fontId="0" fillId="0" borderId="129" xfId="0" applyBorder="1" applyAlignment="1">
      <alignment horizontal="center" vertical="center"/>
    </xf>
    <xf numFmtId="0" fontId="92" fillId="4" borderId="139" xfId="0" applyFont="1" applyFill="1" applyBorder="1" applyAlignment="1">
      <alignment horizontal="center" vertical="center"/>
    </xf>
    <xf numFmtId="0" fontId="0" fillId="0" borderId="155" xfId="0" applyBorder="1" applyAlignment="1">
      <alignment horizontal="center" vertical="center"/>
    </xf>
    <xf numFmtId="0" fontId="0" fillId="0" borderId="225" xfId="0" applyBorder="1" applyAlignment="1">
      <alignment horizontal="center" vertical="center"/>
    </xf>
    <xf numFmtId="0" fontId="0" fillId="0" borderId="226" xfId="0" applyBorder="1" applyAlignment="1">
      <alignment horizontal="center" vertical="center"/>
    </xf>
    <xf numFmtId="0" fontId="0" fillId="0" borderId="227" xfId="0" applyBorder="1" applyAlignment="1">
      <alignment horizontal="center" vertical="center"/>
    </xf>
    <xf numFmtId="0" fontId="0" fillId="0" borderId="228" xfId="0" applyBorder="1" applyAlignment="1">
      <alignment horizontal="center" vertical="center"/>
    </xf>
    <xf numFmtId="0" fontId="0" fillId="0" borderId="166" xfId="0" applyBorder="1" applyAlignment="1">
      <alignment horizontal="center" vertical="center"/>
    </xf>
    <xf numFmtId="0" fontId="92" fillId="4" borderId="142" xfId="0" applyFont="1" applyFill="1" applyBorder="1" applyAlignment="1">
      <alignment horizontal="center" vertical="center"/>
    </xf>
    <xf numFmtId="0" fontId="92" fillId="31" borderId="211" xfId="0" applyFont="1" applyFill="1" applyBorder="1" applyAlignment="1">
      <alignment vertical="center" wrapText="1"/>
    </xf>
    <xf numFmtId="0" fontId="0" fillId="0" borderId="229" xfId="0" applyBorder="1" applyAlignment="1">
      <alignment horizontal="center" vertical="center"/>
    </xf>
    <xf numFmtId="0" fontId="0" fillId="0" borderId="230" xfId="0" applyBorder="1" applyAlignment="1">
      <alignment horizontal="center" vertical="center"/>
    </xf>
    <xf numFmtId="0" fontId="0" fillId="0" borderId="231" xfId="0" applyBorder="1" applyAlignment="1">
      <alignment horizontal="center" vertical="center"/>
    </xf>
    <xf numFmtId="0" fontId="92" fillId="40" borderId="211" xfId="0" applyFont="1" applyFill="1" applyBorder="1" applyAlignment="1">
      <alignment vertical="center" wrapText="1"/>
    </xf>
    <xf numFmtId="3" fontId="0" fillId="0" borderId="140" xfId="0" applyNumberFormat="1" applyBorder="1" applyAlignment="1">
      <alignment horizontal="center" vertical="center"/>
    </xf>
    <xf numFmtId="0" fontId="92" fillId="0" borderId="233" xfId="0" applyFont="1" applyBorder="1" applyAlignment="1">
      <alignment vertical="center" wrapText="1"/>
    </xf>
    <xf numFmtId="0" fontId="0" fillId="0" borderId="172" xfId="0" applyBorder="1" applyAlignment="1">
      <alignment horizontal="center" vertical="center"/>
    </xf>
    <xf numFmtId="0" fontId="0" fillId="32" borderId="194" xfId="0" applyFill="1" applyBorder="1" applyAlignment="1">
      <alignment horizontal="center" vertical="center"/>
    </xf>
    <xf numFmtId="3" fontId="0" fillId="32" borderId="172" xfId="0" applyNumberFormat="1" applyFill="1" applyBorder="1" applyAlignment="1">
      <alignment horizontal="center" vertical="center"/>
    </xf>
    <xf numFmtId="0" fontId="0" fillId="0" borderId="171" xfId="0" applyBorder="1" applyAlignment="1">
      <alignment horizontal="center" vertical="center"/>
    </xf>
    <xf numFmtId="0" fontId="0" fillId="0" borderId="169" xfId="0" applyBorder="1" applyAlignment="1">
      <alignment horizontal="center" vertical="center"/>
    </xf>
    <xf numFmtId="0" fontId="0" fillId="0" borderId="170" xfId="0" applyBorder="1" applyAlignment="1">
      <alignment horizontal="center" vertical="center"/>
    </xf>
    <xf numFmtId="0" fontId="0" fillId="0" borderId="234" xfId="0" applyBorder="1" applyAlignment="1">
      <alignment horizontal="center" vertical="center"/>
    </xf>
    <xf numFmtId="0" fontId="0" fillId="0" borderId="235" xfId="0" applyBorder="1" applyAlignment="1">
      <alignment horizontal="center" vertical="center"/>
    </xf>
    <xf numFmtId="0" fontId="0" fillId="0" borderId="236" xfId="0" applyBorder="1" applyAlignment="1">
      <alignment horizontal="center" vertical="center"/>
    </xf>
    <xf numFmtId="0" fontId="0" fillId="0" borderId="237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238" xfId="0" applyBorder="1" applyAlignment="1">
      <alignment horizontal="center" vertical="center"/>
    </xf>
    <xf numFmtId="3" fontId="0" fillId="27" borderId="172" xfId="0" applyNumberFormat="1" applyFill="1" applyBorder="1" applyAlignment="1">
      <alignment horizontal="center" vertical="center"/>
    </xf>
    <xf numFmtId="0" fontId="92" fillId="4" borderId="171" xfId="0" applyFont="1" applyFill="1" applyBorder="1" applyAlignment="1">
      <alignment horizontal="center" vertical="center"/>
    </xf>
    <xf numFmtId="0" fontId="0" fillId="0" borderId="239" xfId="0" applyBorder="1" applyAlignment="1">
      <alignment horizontal="center" vertical="center" wrapText="1"/>
    </xf>
    <xf numFmtId="0" fontId="92" fillId="38" borderId="240" xfId="0" applyFont="1" applyFill="1" applyBorder="1" applyAlignment="1">
      <alignment vertical="center" wrapText="1"/>
    </xf>
    <xf numFmtId="0" fontId="0" fillId="0" borderId="194" xfId="0" applyBorder="1" applyAlignment="1">
      <alignment horizontal="center" vertical="center"/>
    </xf>
    <xf numFmtId="0" fontId="0" fillId="0" borderId="232" xfId="0" applyBorder="1" applyAlignment="1">
      <alignment horizontal="center"/>
    </xf>
    <xf numFmtId="164" fontId="97" fillId="11" borderId="9" xfId="8" applyNumberFormat="1" applyFont="1" applyFill="1" applyBorder="1" applyAlignment="1">
      <alignment horizontal="center" vertical="center"/>
    </xf>
    <xf numFmtId="164" fontId="97" fillId="11" borderId="10" xfId="8" applyNumberFormat="1" applyFont="1" applyFill="1" applyBorder="1" applyAlignment="1">
      <alignment horizontal="center" vertical="center"/>
    </xf>
    <xf numFmtId="164" fontId="97" fillId="11" borderId="7" xfId="8" applyNumberFormat="1" applyFont="1" applyFill="1" applyBorder="1" applyAlignment="1">
      <alignment horizontal="center" vertical="center"/>
    </xf>
    <xf numFmtId="164" fontId="97" fillId="11" borderId="8" xfId="8" applyNumberFormat="1" applyFont="1" applyFill="1" applyBorder="1" applyAlignment="1">
      <alignment horizontal="center" vertical="center"/>
    </xf>
    <xf numFmtId="0" fontId="3" fillId="0" borderId="38" xfId="8" applyFont="1" applyBorder="1" applyAlignment="1" applyProtection="1">
      <alignment shrinkToFit="1"/>
      <protection hidden="1"/>
    </xf>
    <xf numFmtId="0" fontId="9" fillId="0" borderId="37" xfId="8" applyFont="1" applyBorder="1" applyAlignment="1" applyProtection="1">
      <alignment shrinkToFit="1"/>
      <protection hidden="1"/>
    </xf>
    <xf numFmtId="0" fontId="3" fillId="0" borderId="27" xfId="8" applyFont="1" applyBorder="1" applyAlignment="1" applyProtection="1">
      <alignment shrinkToFit="1"/>
      <protection hidden="1"/>
    </xf>
    <xf numFmtId="0" fontId="9" fillId="0" borderId="41" xfId="8" applyFont="1" applyBorder="1" applyAlignment="1" applyProtection="1">
      <alignment shrinkToFit="1"/>
      <protection hidden="1"/>
    </xf>
    <xf numFmtId="0" fontId="3" fillId="0" borderId="114" xfId="8" applyFont="1" applyBorder="1" applyAlignment="1" applyProtection="1">
      <alignment shrinkToFit="1"/>
      <protection hidden="1"/>
    </xf>
    <xf numFmtId="0" fontId="9" fillId="0" borderId="153" xfId="8" applyFont="1" applyBorder="1" applyAlignment="1" applyProtection="1">
      <alignment shrinkToFit="1"/>
      <protection hidden="1"/>
    </xf>
    <xf numFmtId="0" fontId="25" fillId="0" borderId="174" xfId="8" applyBorder="1" applyAlignment="1" applyProtection="1">
      <alignment horizontal="center" shrinkToFit="1"/>
      <protection hidden="1"/>
    </xf>
    <xf numFmtId="0" fontId="8" fillId="0" borderId="116" xfId="8" applyFont="1" applyBorder="1" applyAlignment="1" applyProtection="1">
      <alignment horizontal="center" shrinkToFit="1"/>
      <protection hidden="1"/>
    </xf>
    <xf numFmtId="0" fontId="5" fillId="11" borderId="36" xfId="9" applyFont="1" applyFill="1" applyBorder="1" applyAlignment="1">
      <alignment horizontal="center" vertical="center" wrapText="1"/>
    </xf>
    <xf numFmtId="0" fontId="5" fillId="11" borderId="19" xfId="9" applyFont="1" applyFill="1" applyBorder="1" applyAlignment="1">
      <alignment horizontal="center" vertical="center" wrapText="1"/>
    </xf>
    <xf numFmtId="0" fontId="5" fillId="11" borderId="56" xfId="9" applyFont="1" applyFill="1" applyBorder="1" applyAlignment="1">
      <alignment horizontal="center" vertical="center" wrapText="1"/>
    </xf>
    <xf numFmtId="0" fontId="3" fillId="11" borderId="36" xfId="9" applyFont="1" applyFill="1" applyBorder="1" applyAlignment="1">
      <alignment horizontal="center" vertical="center"/>
    </xf>
    <xf numFmtId="0" fontId="3" fillId="11" borderId="19" xfId="9" applyFont="1" applyFill="1" applyBorder="1" applyAlignment="1">
      <alignment horizontal="center" vertical="center"/>
    </xf>
    <xf numFmtId="0" fontId="3" fillId="11" borderId="56" xfId="9" applyFont="1" applyFill="1" applyBorder="1" applyAlignment="1">
      <alignment horizontal="center" vertical="center"/>
    </xf>
    <xf numFmtId="0" fontId="6" fillId="11" borderId="101" xfId="9" applyFont="1" applyFill="1" applyBorder="1" applyAlignment="1">
      <alignment horizontal="center" vertical="center"/>
    </xf>
    <xf numFmtId="0" fontId="6" fillId="11" borderId="3" xfId="9" applyFont="1" applyFill="1" applyBorder="1" applyAlignment="1">
      <alignment horizontal="center" vertical="center"/>
    </xf>
    <xf numFmtId="0" fontId="7" fillId="11" borderId="100" xfId="9" applyFont="1" applyFill="1" applyBorder="1" applyAlignment="1" applyProtection="1">
      <alignment horizontal="center" vertical="center" wrapText="1"/>
      <protection hidden="1"/>
    </xf>
    <xf numFmtId="0" fontId="7" fillId="11" borderId="98" xfId="9" applyFont="1" applyFill="1" applyBorder="1" applyAlignment="1" applyProtection="1">
      <alignment horizontal="center" vertical="center" wrapText="1"/>
      <protection hidden="1"/>
    </xf>
    <xf numFmtId="0" fontId="3" fillId="11" borderId="62" xfId="9" applyFont="1" applyFill="1" applyBorder="1" applyAlignment="1">
      <alignment horizontal="center" vertical="center"/>
    </xf>
    <xf numFmtId="0" fontId="3" fillId="11" borderId="61" xfId="9" applyFont="1" applyFill="1" applyBorder="1" applyAlignment="1">
      <alignment horizontal="center" vertical="center"/>
    </xf>
    <xf numFmtId="0" fontId="3" fillId="11" borderId="47" xfId="9" applyFont="1" applyFill="1" applyBorder="1" applyAlignment="1">
      <alignment horizontal="center" vertical="center"/>
    </xf>
    <xf numFmtId="0" fontId="3" fillId="11" borderId="130" xfId="9" applyFont="1" applyFill="1" applyBorder="1" applyAlignment="1">
      <alignment horizontal="center" vertical="center"/>
    </xf>
    <xf numFmtId="0" fontId="3" fillId="11" borderId="129" xfId="9" applyFont="1" applyFill="1" applyBorder="1" applyAlignment="1">
      <alignment horizontal="center" vertical="center"/>
    </xf>
    <xf numFmtId="0" fontId="3" fillId="11" borderId="131" xfId="9" applyFont="1" applyFill="1" applyBorder="1" applyAlignment="1">
      <alignment horizontal="center" vertical="center"/>
    </xf>
    <xf numFmtId="0" fontId="3" fillId="11" borderId="36" xfId="9" applyFont="1" applyFill="1" applyBorder="1" applyAlignment="1">
      <alignment horizontal="center" vertical="center" wrapText="1"/>
    </xf>
    <xf numFmtId="0" fontId="3" fillId="11" borderId="19" xfId="9" applyFont="1" applyFill="1" applyBorder="1" applyAlignment="1">
      <alignment horizontal="center" vertical="center" wrapText="1"/>
    </xf>
    <xf numFmtId="0" fontId="3" fillId="11" borderId="56" xfId="9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 vertical="top"/>
    </xf>
    <xf numFmtId="0" fontId="5" fillId="7" borderId="36" xfId="1" applyFont="1" applyFill="1" applyBorder="1" applyAlignment="1">
      <alignment horizontal="center" wrapText="1"/>
    </xf>
    <xf numFmtId="0" fontId="3" fillId="7" borderId="47" xfId="1" applyFont="1" applyFill="1" applyBorder="1" applyAlignment="1">
      <alignment horizontal="center"/>
    </xf>
    <xf numFmtId="0" fontId="6" fillId="7" borderId="1" xfId="1" applyFont="1" applyFill="1" applyBorder="1" applyAlignment="1">
      <alignment horizontal="center" vertical="center"/>
    </xf>
    <xf numFmtId="0" fontId="6" fillId="7" borderId="2" xfId="1" applyFont="1" applyFill="1" applyBorder="1" applyAlignment="1">
      <alignment horizontal="center" vertical="center"/>
    </xf>
    <xf numFmtId="0" fontId="3" fillId="7" borderId="3" xfId="1" applyFont="1" applyFill="1" applyBorder="1" applyAlignment="1">
      <alignment horizontal="center" vertical="center"/>
    </xf>
    <xf numFmtId="0" fontId="5" fillId="7" borderId="4" xfId="1" applyFont="1" applyFill="1" applyBorder="1" applyAlignment="1" applyProtection="1">
      <alignment horizontal="center" vertical="center" wrapText="1"/>
      <protection locked="0"/>
    </xf>
    <xf numFmtId="0" fontId="5" fillId="6" borderId="4" xfId="1" applyFont="1" applyFill="1" applyBorder="1" applyAlignment="1" applyProtection="1">
      <alignment horizontal="center" vertical="center" wrapText="1"/>
      <protection locked="0"/>
    </xf>
    <xf numFmtId="0" fontId="6" fillId="7" borderId="3" xfId="1" applyFont="1" applyFill="1" applyBorder="1" applyAlignment="1">
      <alignment horizontal="center" vertical="center"/>
    </xf>
    <xf numFmtId="0" fontId="6" fillId="9" borderId="2" xfId="1" applyFont="1" applyFill="1" applyBorder="1" applyAlignment="1">
      <alignment horizontal="center" vertical="center"/>
    </xf>
    <xf numFmtId="0" fontId="5" fillId="9" borderId="36" xfId="1" applyFont="1" applyFill="1" applyBorder="1" applyAlignment="1">
      <alignment horizontal="center" wrapText="1"/>
    </xf>
    <xf numFmtId="0" fontId="3" fillId="9" borderId="62" xfId="1" applyFont="1" applyFill="1" applyBorder="1" applyAlignment="1">
      <alignment horizontal="center" wrapText="1"/>
    </xf>
    <xf numFmtId="0" fontId="3" fillId="9" borderId="36" xfId="1" applyFont="1" applyFill="1" applyBorder="1" applyAlignment="1">
      <alignment horizontal="center"/>
    </xf>
    <xf numFmtId="0" fontId="6" fillId="9" borderId="1" xfId="1" applyFont="1" applyFill="1" applyBorder="1" applyAlignment="1">
      <alignment horizontal="center" vertical="center"/>
    </xf>
    <xf numFmtId="0" fontId="3" fillId="9" borderId="3" xfId="1" applyFont="1" applyFill="1" applyBorder="1" applyAlignment="1">
      <alignment horizontal="center" vertical="center"/>
    </xf>
    <xf numFmtId="0" fontId="0" fillId="7" borderId="4" xfId="1" applyFont="1" applyFill="1" applyBorder="1" applyAlignment="1" applyProtection="1">
      <alignment horizontal="center" vertical="center" wrapText="1"/>
      <protection locked="0"/>
    </xf>
    <xf numFmtId="0" fontId="25" fillId="6" borderId="4" xfId="1" applyFont="1" applyFill="1" applyBorder="1" applyAlignment="1" applyProtection="1">
      <alignment horizontal="center" vertical="center" wrapText="1"/>
      <protection locked="0"/>
    </xf>
    <xf numFmtId="0" fontId="0" fillId="6" borderId="4" xfId="1" applyFont="1" applyFill="1" applyBorder="1" applyAlignment="1" applyProtection="1">
      <alignment horizontal="center" vertical="center" wrapText="1"/>
      <protection locked="0"/>
    </xf>
    <xf numFmtId="0" fontId="76" fillId="6" borderId="4" xfId="1" applyFont="1" applyFill="1" applyBorder="1" applyAlignment="1" applyProtection="1">
      <alignment horizontal="center" vertical="center" wrapText="1"/>
      <protection locked="0"/>
    </xf>
    <xf numFmtId="0" fontId="41" fillId="7" borderId="70" xfId="1" applyFont="1" applyFill="1" applyBorder="1" applyAlignment="1">
      <alignment horizontal="center" wrapText="1"/>
    </xf>
    <xf numFmtId="0" fontId="41" fillId="7" borderId="106" xfId="1" applyFont="1" applyFill="1" applyBorder="1" applyAlignment="1">
      <alignment horizontal="center" wrapText="1"/>
    </xf>
    <xf numFmtId="0" fontId="40" fillId="7" borderId="104" xfId="1" applyFont="1" applyFill="1" applyBorder="1" applyAlignment="1">
      <alignment horizontal="center"/>
    </xf>
    <xf numFmtId="0" fontId="40" fillId="7" borderId="47" xfId="1" applyFont="1" applyFill="1" applyBorder="1" applyAlignment="1">
      <alignment horizontal="center"/>
    </xf>
    <xf numFmtId="0" fontId="42" fillId="7" borderId="74" xfId="1" applyFont="1" applyFill="1" applyBorder="1" applyAlignment="1">
      <alignment horizontal="center" vertical="center"/>
    </xf>
    <xf numFmtId="0" fontId="42" fillId="7" borderId="73" xfId="1" applyFont="1" applyFill="1" applyBorder="1" applyAlignment="1">
      <alignment horizontal="center" vertical="center"/>
    </xf>
    <xf numFmtId="0" fontId="40" fillId="7" borderId="105" xfId="1" applyFont="1" applyFill="1" applyBorder="1" applyAlignment="1">
      <alignment horizontal="center" vertical="center"/>
    </xf>
    <xf numFmtId="0" fontId="40" fillId="7" borderId="75" xfId="1" applyFont="1" applyFill="1" applyBorder="1" applyAlignment="1">
      <alignment horizontal="center" vertical="center"/>
    </xf>
    <xf numFmtId="0" fontId="40" fillId="7" borderId="3" xfId="1" applyFont="1" applyFill="1" applyBorder="1" applyAlignment="1">
      <alignment horizontal="center" vertical="center"/>
    </xf>
    <xf numFmtId="0" fontId="40" fillId="7" borderId="107" xfId="1" applyFont="1" applyFill="1" applyBorder="1" applyAlignment="1">
      <alignment horizontal="center" vertical="center"/>
    </xf>
    <xf numFmtId="0" fontId="39" fillId="7" borderId="4" xfId="1" applyFont="1" applyFill="1" applyBorder="1" applyAlignment="1" applyProtection="1">
      <alignment horizontal="center" vertical="center" wrapText="1"/>
      <protection locked="0"/>
    </xf>
    <xf numFmtId="0" fontId="42" fillId="7" borderId="105" xfId="1" applyFont="1" applyFill="1" applyBorder="1" applyAlignment="1">
      <alignment horizontal="center" vertical="center"/>
    </xf>
    <xf numFmtId="0" fontId="31" fillId="7" borderId="73" xfId="1" applyFont="1" applyFill="1" applyBorder="1" applyAlignment="1">
      <alignment horizontal="center" vertical="center"/>
    </xf>
    <xf numFmtId="0" fontId="27" fillId="0" borderId="0" xfId="1" applyFont="1" applyBorder="1" applyAlignment="1">
      <alignment horizontal="center"/>
    </xf>
    <xf numFmtId="0" fontId="27" fillId="0" borderId="0" xfId="1" applyFont="1" applyBorder="1" applyAlignment="1">
      <alignment horizontal="center" vertical="top"/>
    </xf>
    <xf numFmtId="0" fontId="30" fillId="7" borderId="70" xfId="1" applyFont="1" applyFill="1" applyBorder="1" applyAlignment="1">
      <alignment horizontal="center" wrapText="1"/>
    </xf>
    <xf numFmtId="0" fontId="27" fillId="7" borderId="71" xfId="1" applyFont="1" applyFill="1" applyBorder="1" applyAlignment="1">
      <alignment horizontal="center" wrapText="1"/>
    </xf>
    <xf numFmtId="0" fontId="27" fillId="7" borderId="72" xfId="1" applyFont="1" applyFill="1" applyBorder="1" applyAlignment="1">
      <alignment horizontal="center"/>
    </xf>
    <xf numFmtId="0" fontId="31" fillId="7" borderId="74" xfId="1" applyFont="1" applyFill="1" applyBorder="1" applyAlignment="1">
      <alignment horizontal="center" vertical="center"/>
    </xf>
    <xf numFmtId="0" fontId="27" fillId="7" borderId="75" xfId="1" applyFont="1" applyFill="1" applyBorder="1" applyAlignment="1">
      <alignment horizontal="center" vertical="center"/>
    </xf>
    <xf numFmtId="0" fontId="5" fillId="7" borderId="100" xfId="1" applyFont="1" applyFill="1" applyBorder="1" applyAlignment="1" applyProtection="1">
      <alignment horizontal="center" vertical="center" wrapText="1"/>
      <protection locked="0"/>
    </xf>
    <xf numFmtId="0" fontId="5" fillId="7" borderId="98" xfId="1" applyFont="1" applyFill="1" applyBorder="1" applyAlignment="1" applyProtection="1">
      <alignment horizontal="center" vertical="center" wrapText="1"/>
      <protection locked="0"/>
    </xf>
    <xf numFmtId="0" fontId="76" fillId="7" borderId="4" xfId="1" applyFont="1" applyFill="1" applyBorder="1" applyAlignment="1" applyProtection="1">
      <alignment horizontal="center" vertical="center" wrapText="1"/>
      <protection locked="0"/>
    </xf>
    <xf numFmtId="0" fontId="76" fillId="9" borderId="4" xfId="1" applyFont="1" applyFill="1" applyBorder="1" applyAlignment="1" applyProtection="1">
      <alignment horizontal="center" vertical="center" wrapText="1"/>
      <protection locked="0"/>
    </xf>
    <xf numFmtId="0" fontId="76" fillId="9" borderId="100" xfId="1" applyFont="1" applyFill="1" applyBorder="1" applyAlignment="1" applyProtection="1">
      <alignment horizontal="center" vertical="center" wrapText="1"/>
      <protection locked="0"/>
    </xf>
    <xf numFmtId="0" fontId="76" fillId="9" borderId="98" xfId="1" applyFont="1" applyFill="1" applyBorder="1" applyAlignment="1" applyProtection="1">
      <alignment horizontal="center" vertical="center" wrapText="1"/>
      <protection locked="0"/>
    </xf>
    <xf numFmtId="0" fontId="8" fillId="9" borderId="2" xfId="1" applyFont="1" applyFill="1" applyBorder="1" applyAlignment="1">
      <alignment horizontal="center" vertical="center"/>
    </xf>
    <xf numFmtId="0" fontId="8" fillId="9" borderId="1" xfId="1" applyFont="1" applyFill="1" applyBorder="1" applyAlignment="1">
      <alignment horizontal="center" vertical="center"/>
    </xf>
    <xf numFmtId="0" fontId="8" fillId="9" borderId="3" xfId="1" applyFont="1" applyFill="1" applyBorder="1" applyAlignment="1">
      <alignment horizontal="center" vertical="center"/>
    </xf>
    <xf numFmtId="0" fontId="3" fillId="9" borderId="47" xfId="1" applyFont="1" applyFill="1" applyBorder="1" applyAlignment="1">
      <alignment horizontal="center"/>
    </xf>
    <xf numFmtId="0" fontId="19" fillId="9" borderId="1" xfId="1" applyFont="1" applyFill="1" applyBorder="1" applyAlignment="1">
      <alignment horizontal="center" vertical="center"/>
    </xf>
    <xf numFmtId="0" fontId="7" fillId="9" borderId="4" xfId="1" applyFont="1" applyFill="1" applyBorder="1" applyAlignment="1" applyProtection="1">
      <alignment horizontal="center" vertical="center" wrapText="1"/>
      <protection locked="0"/>
    </xf>
    <xf numFmtId="0" fontId="5" fillId="9" borderId="4" xfId="1" applyFont="1" applyFill="1" applyBorder="1" applyAlignment="1" applyProtection="1">
      <alignment horizontal="center" vertical="center" wrapText="1"/>
      <protection locked="0"/>
    </xf>
    <xf numFmtId="0" fontId="21" fillId="9" borderId="2" xfId="1" applyFont="1" applyFill="1" applyBorder="1" applyAlignment="1">
      <alignment horizontal="center" vertical="center"/>
    </xf>
    <xf numFmtId="0" fontId="21" fillId="9" borderId="1" xfId="1" applyFont="1" applyFill="1" applyBorder="1" applyAlignment="1">
      <alignment horizontal="center" vertical="center"/>
    </xf>
    <xf numFmtId="0" fontId="19" fillId="9" borderId="36" xfId="1" applyFont="1" applyFill="1" applyBorder="1" applyAlignment="1">
      <alignment horizontal="center" wrapText="1"/>
    </xf>
    <xf numFmtId="0" fontId="19" fillId="9" borderId="61" xfId="1" applyFont="1" applyFill="1" applyBorder="1" applyAlignment="1">
      <alignment horizontal="center"/>
    </xf>
    <xf numFmtId="0" fontId="6" fillId="9" borderId="3" xfId="1" applyFont="1" applyFill="1" applyBorder="1" applyAlignment="1">
      <alignment horizontal="center" vertical="center"/>
    </xf>
    <xf numFmtId="0" fontId="21" fillId="0" borderId="0" xfId="1" applyFont="1" applyBorder="1" applyAlignment="1">
      <alignment horizontal="center"/>
    </xf>
    <xf numFmtId="0" fontId="21" fillId="0" borderId="0" xfId="1" applyFont="1" applyBorder="1" applyAlignment="1">
      <alignment horizontal="center" vertical="top"/>
    </xf>
    <xf numFmtId="0" fontId="20" fillId="9" borderId="1" xfId="1" applyFont="1" applyFill="1" applyBorder="1" applyAlignment="1">
      <alignment horizontal="center" vertical="center"/>
    </xf>
    <xf numFmtId="0" fontId="20" fillId="9" borderId="2" xfId="1" applyFont="1" applyFill="1" applyBorder="1" applyAlignment="1">
      <alignment horizontal="center" vertical="center"/>
    </xf>
    <xf numFmtId="0" fontId="8" fillId="11" borderId="101" xfId="0" applyFont="1" applyFill="1" applyBorder="1" applyAlignment="1">
      <alignment horizontal="center" vertical="center"/>
    </xf>
    <xf numFmtId="0" fontId="8" fillId="11" borderId="3" xfId="0" applyFont="1" applyFill="1" applyBorder="1" applyAlignment="1">
      <alignment horizontal="center" vertical="center"/>
    </xf>
    <xf numFmtId="0" fontId="5" fillId="11" borderId="100" xfId="0" applyFont="1" applyFill="1" applyBorder="1" applyAlignment="1" applyProtection="1">
      <alignment horizontal="center" vertical="center" wrapText="1"/>
      <protection locked="0"/>
    </xf>
    <xf numFmtId="0" fontId="5" fillId="11" borderId="98" xfId="0" applyFont="1" applyFill="1" applyBorder="1" applyAlignment="1" applyProtection="1">
      <alignment horizontal="center" vertical="center" wrapText="1"/>
      <protection locked="0"/>
    </xf>
    <xf numFmtId="0" fontId="5" fillId="11" borderId="36" xfId="0" applyFont="1" applyFill="1" applyBorder="1" applyAlignment="1">
      <alignment horizontal="center" wrapText="1"/>
    </xf>
    <xf numFmtId="0" fontId="5" fillId="11" borderId="19" xfId="0" applyFont="1" applyFill="1" applyBorder="1" applyAlignment="1">
      <alignment horizontal="center" wrapText="1"/>
    </xf>
    <xf numFmtId="0" fontId="3" fillId="11" borderId="36" xfId="0" applyFont="1" applyFill="1" applyBorder="1" applyAlignment="1">
      <alignment horizontal="center" wrapText="1"/>
    </xf>
    <xf numFmtId="0" fontId="3" fillId="11" borderId="19" xfId="0" applyFont="1" applyFill="1" applyBorder="1" applyAlignment="1">
      <alignment horizontal="center" wrapText="1"/>
    </xf>
    <xf numFmtId="0" fontId="3" fillId="11" borderId="36" xfId="0" applyFont="1" applyFill="1" applyBorder="1" applyAlignment="1">
      <alignment horizontal="center"/>
    </xf>
    <xf numFmtId="0" fontId="3" fillId="11" borderId="19" xfId="0" applyFont="1" applyFill="1" applyBorder="1" applyAlignment="1">
      <alignment horizontal="center"/>
    </xf>
    <xf numFmtId="0" fontId="8" fillId="11" borderId="62" xfId="0" applyFont="1" applyFill="1" applyBorder="1" applyAlignment="1">
      <alignment horizontal="center" vertical="center"/>
    </xf>
    <xf numFmtId="0" fontId="8" fillId="11" borderId="61" xfId="0" applyFont="1" applyFill="1" applyBorder="1" applyAlignment="1">
      <alignment horizontal="center" vertical="center"/>
    </xf>
    <xf numFmtId="0" fontId="8" fillId="11" borderId="47" xfId="0" applyFont="1" applyFill="1" applyBorder="1" applyAlignment="1">
      <alignment horizontal="center" vertical="center"/>
    </xf>
    <xf numFmtId="0" fontId="8" fillId="11" borderId="130" xfId="0" applyFont="1" applyFill="1" applyBorder="1" applyAlignment="1">
      <alignment horizontal="center" vertical="center"/>
    </xf>
    <xf numFmtId="0" fontId="8" fillId="11" borderId="129" xfId="0" applyFont="1" applyFill="1" applyBorder="1" applyAlignment="1">
      <alignment horizontal="center" vertical="center"/>
    </xf>
    <xf numFmtId="0" fontId="8" fillId="11" borderId="131" xfId="0" applyFont="1" applyFill="1" applyBorder="1" applyAlignment="1">
      <alignment horizontal="center" vertical="center"/>
    </xf>
    <xf numFmtId="0" fontId="8" fillId="11" borderId="123" xfId="0" applyFont="1" applyFill="1" applyBorder="1" applyAlignment="1">
      <alignment horizontal="center" vertical="center"/>
    </xf>
    <xf numFmtId="0" fontId="8" fillId="11" borderId="124" xfId="0" applyFont="1" applyFill="1" applyBorder="1" applyAlignment="1">
      <alignment horizontal="center" vertical="center"/>
    </xf>
    <xf numFmtId="0" fontId="5" fillId="11" borderId="127" xfId="0" applyFont="1" applyFill="1" applyBorder="1" applyAlignment="1" applyProtection="1">
      <alignment horizontal="center" vertical="center" wrapText="1"/>
      <protection locked="0"/>
    </xf>
    <xf numFmtId="0" fontId="5" fillId="11" borderId="96" xfId="0" applyFont="1" applyFill="1" applyBorder="1" applyAlignment="1" applyProtection="1">
      <alignment horizontal="center" vertical="center" wrapText="1"/>
      <protection locked="0"/>
    </xf>
    <xf numFmtId="0" fontId="3" fillId="11" borderId="62" xfId="0" applyFont="1" applyFill="1" applyBorder="1" applyAlignment="1">
      <alignment horizontal="center" wrapText="1"/>
    </xf>
    <xf numFmtId="0" fontId="3" fillId="11" borderId="64" xfId="0" applyFont="1" applyFill="1" applyBorder="1" applyAlignment="1">
      <alignment horizontal="center" wrapText="1"/>
    </xf>
    <xf numFmtId="0" fontId="8" fillId="11" borderId="125" xfId="0" applyFont="1" applyFill="1" applyBorder="1" applyAlignment="1">
      <alignment horizontal="center" vertical="center"/>
    </xf>
    <xf numFmtId="0" fontId="8" fillId="11" borderId="126" xfId="0" applyFont="1" applyFill="1" applyBorder="1" applyAlignment="1">
      <alignment horizontal="center" vertical="center"/>
    </xf>
    <xf numFmtId="0" fontId="8" fillId="11" borderId="158" xfId="0" applyFont="1" applyFill="1" applyBorder="1" applyAlignment="1">
      <alignment horizontal="center" vertical="center"/>
    </xf>
    <xf numFmtId="0" fontId="8" fillId="11" borderId="128" xfId="0" applyFont="1" applyFill="1" applyBorder="1" applyAlignment="1">
      <alignment horizontal="center" vertical="center"/>
    </xf>
    <xf numFmtId="0" fontId="8" fillId="11" borderId="97" xfId="0" applyFont="1" applyFill="1" applyBorder="1" applyAlignment="1">
      <alignment horizontal="center" vertical="center"/>
    </xf>
    <xf numFmtId="0" fontId="8" fillId="11" borderId="96" xfId="0" applyFont="1" applyFill="1" applyBorder="1" applyAlignment="1">
      <alignment horizontal="center" vertical="center"/>
    </xf>
    <xf numFmtId="0" fontId="5" fillId="11" borderId="128" xfId="0" applyFont="1" applyFill="1" applyBorder="1" applyAlignment="1" applyProtection="1">
      <alignment horizontal="center" vertical="center" wrapText="1"/>
      <protection locked="0"/>
    </xf>
    <xf numFmtId="0" fontId="5" fillId="11" borderId="155" xfId="0" applyFont="1" applyFill="1" applyBorder="1" applyAlignment="1" applyProtection="1">
      <alignment horizontal="center" vertical="center" wrapText="1"/>
      <protection locked="0"/>
    </xf>
    <xf numFmtId="0" fontId="3" fillId="11" borderId="123" xfId="0" applyFont="1" applyFill="1" applyBorder="1" applyAlignment="1">
      <alignment horizontal="center" vertical="center"/>
    </xf>
    <xf numFmtId="0" fontId="3" fillId="11" borderId="158" xfId="0" applyFont="1" applyFill="1" applyBorder="1" applyAlignment="1">
      <alignment horizontal="center" vertical="center"/>
    </xf>
    <xf numFmtId="0" fontId="3" fillId="11" borderId="126" xfId="0" applyFont="1" applyFill="1" applyBorder="1" applyAlignment="1">
      <alignment horizontal="center" vertical="center"/>
    </xf>
    <xf numFmtId="0" fontId="3" fillId="11" borderId="128" xfId="0" applyFont="1" applyFill="1" applyBorder="1" applyAlignment="1">
      <alignment horizontal="center" vertical="center"/>
    </xf>
    <xf numFmtId="0" fontId="3" fillId="11" borderId="97" xfId="0" applyFont="1" applyFill="1" applyBorder="1" applyAlignment="1">
      <alignment horizontal="center" vertical="center"/>
    </xf>
    <xf numFmtId="0" fontId="3" fillId="11" borderId="96" xfId="0" applyFont="1" applyFill="1" applyBorder="1" applyAlignment="1">
      <alignment horizontal="center" vertical="center"/>
    </xf>
    <xf numFmtId="0" fontId="5" fillId="6" borderId="1" xfId="12" applyFont="1" applyFill="1" applyBorder="1" applyAlignment="1">
      <alignment horizontal="center" wrapText="1"/>
    </xf>
    <xf numFmtId="0" fontId="5" fillId="6" borderId="4" xfId="12" applyFont="1" applyFill="1" applyBorder="1" applyAlignment="1">
      <alignment horizontal="center" wrapText="1"/>
    </xf>
    <xf numFmtId="0" fontId="5" fillId="6" borderId="157" xfId="12" applyFont="1" applyFill="1" applyBorder="1" applyAlignment="1">
      <alignment horizontal="center" wrapText="1"/>
    </xf>
    <xf numFmtId="0" fontId="3" fillId="6" borderId="3" xfId="12" applyFont="1" applyFill="1" applyBorder="1" applyAlignment="1">
      <alignment horizontal="center"/>
    </xf>
    <xf numFmtId="0" fontId="3" fillId="6" borderId="98" xfId="12" applyFont="1" applyFill="1" applyBorder="1" applyAlignment="1">
      <alignment horizontal="center"/>
    </xf>
    <xf numFmtId="0" fontId="3" fillId="6" borderId="63" xfId="12" applyFont="1" applyFill="1" applyBorder="1" applyAlignment="1">
      <alignment horizontal="center"/>
    </xf>
    <xf numFmtId="0" fontId="3" fillId="6" borderId="125" xfId="12" applyFont="1" applyFill="1" applyBorder="1" applyAlignment="1">
      <alignment horizontal="center" vertical="center"/>
    </xf>
    <xf numFmtId="0" fontId="3" fillId="6" borderId="126" xfId="12" applyFont="1" applyFill="1" applyBorder="1" applyAlignment="1">
      <alignment horizontal="center" vertical="center"/>
    </xf>
    <xf numFmtId="0" fontId="3" fillId="6" borderId="123" xfId="12" applyFont="1" applyFill="1" applyBorder="1" applyAlignment="1">
      <alignment horizontal="center" vertical="center"/>
    </xf>
    <xf numFmtId="0" fontId="3" fillId="6" borderId="124" xfId="12" applyFont="1" applyFill="1" applyBorder="1" applyAlignment="1">
      <alignment horizontal="center" vertical="center"/>
    </xf>
    <xf numFmtId="0" fontId="78" fillId="6" borderId="127" xfId="12" applyFont="1" applyFill="1" applyBorder="1" applyAlignment="1" applyProtection="1">
      <alignment horizontal="center" vertical="center" wrapText="1"/>
      <protection locked="0"/>
    </xf>
    <xf numFmtId="0" fontId="78" fillId="6" borderId="96" xfId="12" applyFont="1" applyFill="1" applyBorder="1" applyAlignment="1" applyProtection="1">
      <alignment horizontal="center" vertical="center" wrapText="1"/>
      <protection locked="0"/>
    </xf>
    <xf numFmtId="0" fontId="78" fillId="6" borderId="128" xfId="12" applyFont="1" applyFill="1" applyBorder="1" applyAlignment="1" applyProtection="1">
      <alignment horizontal="center" vertical="center" wrapText="1"/>
      <protection locked="0"/>
    </xf>
    <xf numFmtId="0" fontId="78" fillId="6" borderId="155" xfId="12" applyFont="1" applyFill="1" applyBorder="1" applyAlignment="1" applyProtection="1">
      <alignment horizontal="center" vertical="center" wrapText="1"/>
      <protection locked="0"/>
    </xf>
    <xf numFmtId="0" fontId="3" fillId="6" borderId="158" xfId="12" applyFont="1" applyFill="1" applyBorder="1" applyAlignment="1">
      <alignment horizontal="center" vertical="center"/>
    </xf>
    <xf numFmtId="0" fontId="3" fillId="6" borderId="128" xfId="12" applyFont="1" applyFill="1" applyBorder="1" applyAlignment="1">
      <alignment horizontal="center" vertical="center"/>
    </xf>
    <xf numFmtId="0" fontId="3" fillId="6" borderId="97" xfId="12" applyFont="1" applyFill="1" applyBorder="1" applyAlignment="1">
      <alignment horizontal="center" vertical="center"/>
    </xf>
    <xf numFmtId="0" fontId="3" fillId="6" borderId="96" xfId="12" applyFont="1" applyFill="1" applyBorder="1" applyAlignment="1">
      <alignment horizontal="center" vertical="center"/>
    </xf>
    <xf numFmtId="0" fontId="3" fillId="6" borderId="101" xfId="12" applyFont="1" applyFill="1" applyBorder="1" applyAlignment="1">
      <alignment horizontal="center" vertical="center"/>
    </xf>
    <xf numFmtId="0" fontId="3" fillId="6" borderId="3" xfId="12" applyFont="1" applyFill="1" applyBorder="1" applyAlignment="1">
      <alignment horizontal="center" vertical="center"/>
    </xf>
    <xf numFmtId="0" fontId="78" fillId="6" borderId="100" xfId="12" applyFont="1" applyFill="1" applyBorder="1" applyAlignment="1" applyProtection="1">
      <alignment horizontal="center" vertical="center" wrapText="1"/>
      <protection locked="0"/>
    </xf>
    <xf numFmtId="0" fontId="78" fillId="6" borderId="98" xfId="12" applyFont="1" applyFill="1" applyBorder="1" applyAlignment="1" applyProtection="1">
      <alignment horizontal="center" vertical="center" wrapText="1"/>
      <protection locked="0"/>
    </xf>
    <xf numFmtId="0" fontId="6" fillId="6" borderId="123" xfId="12" applyFont="1" applyFill="1" applyBorder="1" applyAlignment="1">
      <alignment horizontal="center" vertical="center"/>
    </xf>
    <xf numFmtId="0" fontId="6" fillId="6" borderId="124" xfId="12" applyFont="1" applyFill="1" applyBorder="1" applyAlignment="1">
      <alignment horizontal="center" vertical="center"/>
    </xf>
    <xf numFmtId="0" fontId="6" fillId="6" borderId="125" xfId="12" applyFont="1" applyFill="1" applyBorder="1" applyAlignment="1">
      <alignment horizontal="center" vertical="center"/>
    </xf>
    <xf numFmtId="0" fontId="6" fillId="6" borderId="126" xfId="12" applyFont="1" applyFill="1" applyBorder="1" applyAlignment="1">
      <alignment horizontal="center" vertical="center"/>
    </xf>
    <xf numFmtId="0" fontId="3" fillId="0" borderId="0" xfId="12" applyFont="1" applyAlignment="1">
      <alignment horizontal="center"/>
    </xf>
    <xf numFmtId="0" fontId="3" fillId="0" borderId="0" xfId="12" applyFont="1" applyAlignment="1">
      <alignment horizontal="center" vertical="top"/>
    </xf>
    <xf numFmtId="0" fontId="5" fillId="6" borderId="36" xfId="12" applyFont="1" applyFill="1" applyBorder="1" applyAlignment="1">
      <alignment horizontal="center" wrapText="1"/>
    </xf>
    <xf numFmtId="0" fontId="5" fillId="6" borderId="19" xfId="12" applyFont="1" applyFill="1" applyBorder="1" applyAlignment="1">
      <alignment horizontal="center" wrapText="1"/>
    </xf>
    <xf numFmtId="0" fontId="3" fillId="6" borderId="62" xfId="12" applyFont="1" applyFill="1" applyBorder="1" applyAlignment="1">
      <alignment horizontal="center" wrapText="1"/>
    </xf>
    <xf numFmtId="0" fontId="3" fillId="6" borderId="64" xfId="12" applyFont="1" applyFill="1" applyBorder="1" applyAlignment="1">
      <alignment horizontal="center" wrapText="1"/>
    </xf>
    <xf numFmtId="0" fontId="3" fillId="6" borderId="36" xfId="12" applyFont="1" applyFill="1" applyBorder="1" applyAlignment="1">
      <alignment horizontal="center"/>
    </xf>
    <xf numFmtId="0" fontId="3" fillId="6" borderId="19" xfId="12" applyFont="1" applyFill="1" applyBorder="1" applyAlignment="1">
      <alignment horizontal="center"/>
    </xf>
    <xf numFmtId="0" fontId="67" fillId="11" borderId="123" xfId="0" applyFont="1" applyFill="1" applyBorder="1" applyAlignment="1">
      <alignment horizontal="center" vertical="center"/>
    </xf>
    <xf numFmtId="0" fontId="67" fillId="11" borderId="124" xfId="0" applyFont="1" applyFill="1" applyBorder="1" applyAlignment="1">
      <alignment horizontal="center" vertical="center"/>
    </xf>
    <xf numFmtId="0" fontId="76" fillId="11" borderId="100" xfId="0" applyFont="1" applyFill="1" applyBorder="1" applyAlignment="1" applyProtection="1">
      <alignment horizontal="center" vertical="center" wrapText="1"/>
      <protection locked="0"/>
    </xf>
    <xf numFmtId="0" fontId="76" fillId="11" borderId="98" xfId="0" applyFont="1" applyFill="1" applyBorder="1" applyAlignment="1" applyProtection="1">
      <alignment horizontal="center" vertical="center" wrapText="1"/>
      <protection locked="0"/>
    </xf>
    <xf numFmtId="14" fontId="5" fillId="11" borderId="127" xfId="0" applyNumberFormat="1" applyFont="1" applyFill="1" applyBorder="1" applyAlignment="1" applyProtection="1">
      <alignment horizontal="center" vertical="center" wrapText="1"/>
      <protection locked="0"/>
    </xf>
    <xf numFmtId="0" fontId="67" fillId="11" borderId="125" xfId="0" applyFont="1" applyFill="1" applyBorder="1" applyAlignment="1">
      <alignment horizontal="center" vertical="center"/>
    </xf>
    <xf numFmtId="0" fontId="67" fillId="11" borderId="126" xfId="0" applyFont="1" applyFill="1" applyBorder="1" applyAlignment="1">
      <alignment horizontal="center" vertical="center"/>
    </xf>
    <xf numFmtId="14" fontId="5" fillId="11" borderId="128" xfId="0" applyNumberFormat="1" applyFont="1" applyFill="1" applyBorder="1" applyAlignment="1" applyProtection="1">
      <alignment horizontal="center" vertical="center" wrapText="1"/>
      <protection locked="0"/>
    </xf>
    <xf numFmtId="0" fontId="8" fillId="11" borderId="101" xfId="8" applyFont="1" applyFill="1" applyBorder="1" applyAlignment="1" applyProtection="1">
      <alignment horizontal="center" vertical="center"/>
      <protection hidden="1"/>
    </xf>
    <xf numFmtId="0" fontId="8" fillId="11" borderId="2" xfId="8" applyFont="1" applyFill="1" applyBorder="1" applyAlignment="1" applyProtection="1">
      <alignment horizontal="center" vertical="center"/>
      <protection hidden="1"/>
    </xf>
    <xf numFmtId="0" fontId="8" fillId="11" borderId="3" xfId="8" applyFont="1" applyFill="1" applyBorder="1" applyAlignment="1" applyProtection="1">
      <alignment horizontal="center" vertical="center"/>
      <protection hidden="1"/>
    </xf>
    <xf numFmtId="0" fontId="75" fillId="11" borderId="62" xfId="8" applyFont="1" applyFill="1" applyBorder="1" applyAlignment="1" applyProtection="1">
      <alignment horizontal="center" vertical="center"/>
      <protection hidden="1"/>
    </xf>
    <xf numFmtId="0" fontId="75" fillId="11" borderId="61" xfId="8" applyFont="1" applyFill="1" applyBorder="1" applyAlignment="1" applyProtection="1">
      <alignment horizontal="center" vertical="center"/>
      <protection hidden="1"/>
    </xf>
    <xf numFmtId="0" fontId="75" fillId="11" borderId="47" xfId="8" applyFont="1" applyFill="1" applyBorder="1" applyAlignment="1" applyProtection="1">
      <alignment horizontal="center" vertical="center"/>
      <protection hidden="1"/>
    </xf>
    <xf numFmtId="0" fontId="75" fillId="11" borderId="130" xfId="8" applyFont="1" applyFill="1" applyBorder="1" applyAlignment="1" applyProtection="1">
      <alignment horizontal="center" vertical="center"/>
      <protection hidden="1"/>
    </xf>
    <xf numFmtId="0" fontId="75" fillId="11" borderId="129" xfId="8" applyFont="1" applyFill="1" applyBorder="1" applyAlignment="1" applyProtection="1">
      <alignment horizontal="center" vertical="center"/>
      <protection hidden="1"/>
    </xf>
    <xf numFmtId="0" fontId="75" fillId="11" borderId="131" xfId="8" applyFont="1" applyFill="1" applyBorder="1" applyAlignment="1" applyProtection="1">
      <alignment horizontal="center" vertical="center"/>
      <protection hidden="1"/>
    </xf>
    <xf numFmtId="0" fontId="25" fillId="11" borderId="100" xfId="8" applyFill="1" applyBorder="1" applyAlignment="1" applyProtection="1">
      <alignment horizontal="center" vertical="center" shrinkToFit="1"/>
      <protection hidden="1"/>
    </xf>
    <xf numFmtId="0" fontId="0" fillId="0" borderId="166" xfId="0" applyBorder="1" applyAlignment="1">
      <alignment horizontal="center" vertical="center" shrinkToFit="1"/>
    </xf>
    <xf numFmtId="0" fontId="0" fillId="0" borderId="98" xfId="0" applyBorder="1" applyAlignment="1">
      <alignment horizontal="center" vertical="center" shrinkToFit="1"/>
    </xf>
    <xf numFmtId="0" fontId="25" fillId="11" borderId="166" xfId="8" applyFill="1" applyBorder="1" applyAlignment="1" applyProtection="1">
      <alignment horizontal="center" vertical="center" shrinkToFit="1"/>
      <protection hidden="1"/>
    </xf>
    <xf numFmtId="0" fontId="25" fillId="11" borderId="98" xfId="8" applyFill="1" applyBorder="1" applyAlignment="1" applyProtection="1">
      <alignment horizontal="center" vertical="center" shrinkToFit="1"/>
      <protection hidden="1"/>
    </xf>
    <xf numFmtId="0" fontId="5" fillId="11" borderId="1" xfId="8" applyFont="1" applyFill="1" applyBorder="1" applyAlignment="1" applyProtection="1">
      <alignment horizontal="center" vertical="center"/>
      <protection hidden="1"/>
    </xf>
    <xf numFmtId="0" fontId="5" fillId="11" borderId="4" xfId="8" applyFont="1" applyFill="1" applyBorder="1" applyAlignment="1" applyProtection="1">
      <alignment horizontal="center" vertical="center"/>
      <protection hidden="1"/>
    </xf>
    <xf numFmtId="0" fontId="5" fillId="11" borderId="103" xfId="8" applyFont="1" applyFill="1" applyBorder="1" applyAlignment="1" applyProtection="1">
      <alignment horizontal="center" vertical="center"/>
      <protection hidden="1"/>
    </xf>
    <xf numFmtId="0" fontId="3" fillId="11" borderId="3" xfId="8" applyFont="1" applyFill="1" applyBorder="1" applyAlignment="1" applyProtection="1">
      <alignment horizontal="center" vertical="center" shrinkToFit="1"/>
      <protection hidden="1"/>
    </xf>
    <xf numFmtId="0" fontId="3" fillId="11" borderId="98" xfId="8" applyFont="1" applyFill="1" applyBorder="1" applyAlignment="1" applyProtection="1">
      <alignment horizontal="center" vertical="center" shrinkToFit="1"/>
      <protection hidden="1"/>
    </xf>
    <xf numFmtId="0" fontId="3" fillId="11" borderId="99" xfId="8" applyFont="1" applyFill="1" applyBorder="1" applyAlignment="1" applyProtection="1">
      <alignment horizontal="center" vertical="center" shrinkToFit="1"/>
      <protection hidden="1"/>
    </xf>
    <xf numFmtId="0" fontId="8" fillId="11" borderId="62" xfId="8" applyFont="1" applyFill="1" applyBorder="1" applyAlignment="1" applyProtection="1">
      <alignment horizontal="center" vertical="center"/>
      <protection hidden="1"/>
    </xf>
    <xf numFmtId="0" fontId="8" fillId="11" borderId="61" xfId="8" applyFont="1" applyFill="1" applyBorder="1" applyAlignment="1" applyProtection="1">
      <alignment horizontal="center" vertical="center"/>
      <protection hidden="1"/>
    </xf>
    <xf numFmtId="0" fontId="8" fillId="11" borderId="47" xfId="8" applyFont="1" applyFill="1" applyBorder="1" applyAlignment="1" applyProtection="1">
      <alignment horizontal="center" vertical="center"/>
      <protection hidden="1"/>
    </xf>
    <xf numFmtId="0" fontId="25" fillId="11" borderId="155" xfId="8" applyFill="1" applyBorder="1" applyAlignment="1" applyProtection="1">
      <alignment horizontal="center" vertical="center" shrinkToFit="1"/>
      <protection hidden="1"/>
    </xf>
    <xf numFmtId="0" fontId="25" fillId="11" borderId="128" xfId="8" applyFill="1" applyBorder="1" applyAlignment="1" applyProtection="1">
      <alignment horizontal="center" vertical="center" shrinkToFit="1"/>
      <protection hidden="1"/>
    </xf>
    <xf numFmtId="0" fontId="6" fillId="0" borderId="0" xfId="7" applyFont="1" applyAlignment="1" applyProtection="1">
      <alignment horizontal="center"/>
      <protection hidden="1"/>
    </xf>
    <xf numFmtId="0" fontId="6" fillId="0" borderId="0" xfId="8" applyFont="1" applyAlignment="1">
      <alignment horizontal="center" vertical="center"/>
    </xf>
    <xf numFmtId="0" fontId="5" fillId="11" borderId="101" xfId="8" applyFont="1" applyFill="1" applyBorder="1" applyAlignment="1">
      <alignment horizontal="center" vertical="center"/>
    </xf>
    <xf numFmtId="0" fontId="5" fillId="11" borderId="100" xfId="8" applyFont="1" applyFill="1" applyBorder="1" applyAlignment="1">
      <alignment horizontal="center" vertical="center"/>
    </xf>
    <xf numFmtId="0" fontId="5" fillId="11" borderId="135" xfId="8" applyFont="1" applyFill="1" applyBorder="1" applyAlignment="1">
      <alignment horizontal="center" vertical="center"/>
    </xf>
    <xf numFmtId="0" fontId="25" fillId="11" borderId="1" xfId="8" applyFill="1" applyBorder="1" applyAlignment="1">
      <alignment horizontal="center" vertical="center" shrinkToFit="1"/>
    </xf>
    <xf numFmtId="0" fontId="25" fillId="11" borderId="4" xfId="8" applyFill="1" applyBorder="1" applyAlignment="1">
      <alignment horizontal="center" vertical="center" shrinkToFit="1"/>
    </xf>
    <xf numFmtId="0" fontId="25" fillId="11" borderId="103" xfId="8" applyFill="1" applyBorder="1" applyAlignment="1">
      <alignment horizontal="center" vertical="center" shrinkToFit="1"/>
    </xf>
    <xf numFmtId="0" fontId="25" fillId="11" borderId="3" xfId="8" applyFill="1" applyBorder="1" applyAlignment="1">
      <alignment horizontal="center" vertical="center" shrinkToFit="1"/>
    </xf>
    <xf numFmtId="0" fontId="25" fillId="11" borderId="98" xfId="8" applyFill="1" applyBorder="1" applyAlignment="1">
      <alignment horizontal="center" vertical="center" shrinkToFit="1"/>
    </xf>
    <xf numFmtId="0" fontId="25" fillId="11" borderId="99" xfId="8" applyFill="1" applyBorder="1" applyAlignment="1">
      <alignment horizontal="center" vertical="center" shrinkToFit="1"/>
    </xf>
    <xf numFmtId="0" fontId="25" fillId="11" borderId="125" xfId="8" applyFill="1" applyBorder="1" applyAlignment="1">
      <alignment horizontal="center" vertical="center"/>
    </xf>
    <xf numFmtId="0" fontId="25" fillId="11" borderId="126" xfId="8" applyFill="1" applyBorder="1" applyAlignment="1">
      <alignment horizontal="center" vertical="center"/>
    </xf>
    <xf numFmtId="0" fontId="25" fillId="11" borderId="123" xfId="8" applyFill="1" applyBorder="1" applyAlignment="1">
      <alignment horizontal="center" vertical="center"/>
    </xf>
    <xf numFmtId="0" fontId="25" fillId="11" borderId="124" xfId="8" applyFill="1" applyBorder="1" applyAlignment="1">
      <alignment horizontal="center" vertical="center"/>
    </xf>
    <xf numFmtId="0" fontId="25" fillId="11" borderId="2" xfId="8" applyFill="1" applyBorder="1" applyAlignment="1">
      <alignment horizontal="center" vertical="center"/>
    </xf>
    <xf numFmtId="0" fontId="25" fillId="11" borderId="3" xfId="8" applyFill="1" applyBorder="1" applyAlignment="1">
      <alignment horizontal="center" vertical="center"/>
    </xf>
    <xf numFmtId="0" fontId="25" fillId="11" borderId="62" xfId="8" applyFill="1" applyBorder="1" applyAlignment="1">
      <alignment horizontal="center" vertical="center"/>
    </xf>
    <xf numFmtId="0" fontId="25" fillId="11" borderId="61" xfId="8" applyFill="1" applyBorder="1" applyAlignment="1">
      <alignment horizontal="center" vertical="center"/>
    </xf>
    <xf numFmtId="0" fontId="25" fillId="11" borderId="47" xfId="8" applyFill="1" applyBorder="1" applyAlignment="1">
      <alignment horizontal="center" vertical="center"/>
    </xf>
    <xf numFmtId="0" fontId="25" fillId="11" borderId="64" xfId="8" applyFill="1" applyBorder="1" applyAlignment="1">
      <alignment horizontal="center" vertical="center"/>
    </xf>
    <xf numFmtId="0" fontId="25" fillId="11" borderId="0" xfId="8" applyFill="1" applyAlignment="1">
      <alignment horizontal="center" vertical="center"/>
    </xf>
    <xf numFmtId="0" fontId="25" fillId="11" borderId="52" xfId="8" applyFill="1" applyBorder="1" applyAlignment="1">
      <alignment horizontal="center" vertical="center"/>
    </xf>
    <xf numFmtId="0" fontId="25" fillId="11" borderId="130" xfId="8" applyFill="1" applyBorder="1" applyAlignment="1">
      <alignment horizontal="center" vertical="center"/>
    </xf>
    <xf numFmtId="0" fontId="25" fillId="11" borderId="129" xfId="8" applyFill="1" applyBorder="1" applyAlignment="1">
      <alignment horizontal="center" vertical="center"/>
    </xf>
    <xf numFmtId="0" fontId="25" fillId="11" borderId="131" xfId="8" applyFill="1" applyBorder="1" applyAlignment="1">
      <alignment horizontal="center" vertical="center"/>
    </xf>
    <xf numFmtId="0" fontId="25" fillId="11" borderId="127" xfId="8" applyFill="1" applyBorder="1" applyAlignment="1" applyProtection="1">
      <alignment horizontal="center" vertical="center"/>
      <protection hidden="1"/>
    </xf>
    <xf numFmtId="0" fontId="25" fillId="11" borderId="96" xfId="8" applyFill="1" applyBorder="1" applyAlignment="1" applyProtection="1">
      <alignment horizontal="center" vertical="center"/>
      <protection hidden="1"/>
    </xf>
    <xf numFmtId="0" fontId="25" fillId="11" borderId="128" xfId="8" applyFill="1" applyBorder="1" applyAlignment="1" applyProtection="1">
      <alignment horizontal="center" vertical="center"/>
      <protection hidden="1"/>
    </xf>
    <xf numFmtId="14" fontId="25" fillId="11" borderId="127" xfId="8" applyNumberFormat="1" applyFill="1" applyBorder="1" applyAlignment="1" applyProtection="1">
      <alignment horizontal="center" vertical="center"/>
      <protection hidden="1"/>
    </xf>
    <xf numFmtId="14" fontId="25" fillId="11" borderId="96" xfId="8" applyNumberFormat="1" applyFill="1" applyBorder="1" applyAlignment="1" applyProtection="1">
      <alignment horizontal="center" vertical="center"/>
      <protection hidden="1"/>
    </xf>
    <xf numFmtId="14" fontId="97" fillId="11" borderId="127" xfId="8" applyNumberFormat="1" applyFont="1" applyFill="1" applyBorder="1" applyAlignment="1" applyProtection="1">
      <alignment horizontal="center" vertical="center"/>
      <protection locked="0"/>
    </xf>
    <xf numFmtId="14" fontId="25" fillId="11" borderId="96" xfId="8" applyNumberFormat="1" applyFill="1" applyBorder="1" applyAlignment="1" applyProtection="1">
      <alignment horizontal="center" vertical="center"/>
      <protection locked="0"/>
    </xf>
    <xf numFmtId="0" fontId="97" fillId="11" borderId="2" xfId="8" applyFont="1" applyFill="1" applyBorder="1" applyAlignment="1">
      <alignment horizontal="center" vertical="center"/>
    </xf>
    <xf numFmtId="0" fontId="97" fillId="11" borderId="62" xfId="8" applyFont="1" applyFill="1" applyBorder="1" applyAlignment="1">
      <alignment horizontal="center" vertical="center"/>
    </xf>
    <xf numFmtId="0" fontId="97" fillId="11" borderId="127" xfId="8" applyFont="1" applyFill="1" applyBorder="1" applyAlignment="1" applyProtection="1">
      <alignment horizontal="center" vertical="center"/>
      <protection locked="0"/>
    </xf>
    <xf numFmtId="0" fontId="25" fillId="11" borderId="96" xfId="8" applyFill="1" applyBorder="1" applyAlignment="1" applyProtection="1">
      <alignment horizontal="center" vertical="center"/>
      <protection locked="0"/>
    </xf>
    <xf numFmtId="0" fontId="97" fillId="11" borderId="128" xfId="8" applyFont="1" applyFill="1" applyBorder="1" applyAlignment="1" applyProtection="1">
      <alignment horizontal="center" vertical="center"/>
      <protection locked="0"/>
    </xf>
    <xf numFmtId="0" fontId="98" fillId="11" borderId="101" xfId="8" applyFont="1" applyFill="1" applyBorder="1" applyAlignment="1">
      <alignment horizontal="center" vertical="center"/>
    </xf>
    <xf numFmtId="0" fontId="98" fillId="11" borderId="100" xfId="8" applyFont="1" applyFill="1" applyBorder="1" applyAlignment="1">
      <alignment horizontal="center" vertical="center"/>
    </xf>
    <xf numFmtId="0" fontId="98" fillId="11" borderId="135" xfId="8" applyFont="1" applyFill="1" applyBorder="1" applyAlignment="1">
      <alignment horizontal="center" vertical="center"/>
    </xf>
    <xf numFmtId="0" fontId="97" fillId="11" borderId="1" xfId="8" applyFont="1" applyFill="1" applyBorder="1" applyAlignment="1">
      <alignment horizontal="center" vertical="center" shrinkToFit="1"/>
    </xf>
    <xf numFmtId="0" fontId="97" fillId="11" borderId="4" xfId="8" applyFont="1" applyFill="1" applyBorder="1" applyAlignment="1">
      <alignment horizontal="center" vertical="center" shrinkToFit="1"/>
    </xf>
    <xf numFmtId="0" fontId="97" fillId="11" borderId="103" xfId="8" applyFont="1" applyFill="1" applyBorder="1" applyAlignment="1">
      <alignment horizontal="center" vertical="center" shrinkToFit="1"/>
    </xf>
    <xf numFmtId="0" fontId="97" fillId="11" borderId="125" xfId="8" applyFont="1" applyFill="1" applyBorder="1" applyAlignment="1">
      <alignment horizontal="center" vertical="center"/>
    </xf>
    <xf numFmtId="0" fontId="97" fillId="11" borderId="126" xfId="8" applyFont="1" applyFill="1" applyBorder="1" applyAlignment="1">
      <alignment horizontal="center" vertical="center"/>
    </xf>
    <xf numFmtId="0" fontId="97" fillId="11" borderId="123" xfId="8" applyFont="1" applyFill="1" applyBorder="1" applyAlignment="1">
      <alignment horizontal="center" vertical="center"/>
    </xf>
    <xf numFmtId="0" fontId="37" fillId="7" borderId="74" xfId="1" applyFont="1" applyFill="1" applyBorder="1" applyAlignment="1">
      <alignment horizontal="center" vertical="center"/>
    </xf>
    <xf numFmtId="0" fontId="24" fillId="7" borderId="4" xfId="1" applyFont="1" applyFill="1" applyBorder="1" applyAlignment="1" applyProtection="1">
      <alignment horizontal="center" vertical="center" wrapText="1"/>
      <protection locked="0"/>
    </xf>
    <xf numFmtId="0" fontId="37" fillId="7" borderId="105" xfId="1" applyFont="1" applyFill="1" applyBorder="1" applyAlignment="1">
      <alignment horizontal="center" vertical="center"/>
    </xf>
    <xf numFmtId="0" fontId="37" fillId="7" borderId="75" xfId="1" applyFont="1" applyFill="1" applyBorder="1" applyAlignment="1">
      <alignment horizontal="center" vertical="center"/>
    </xf>
    <xf numFmtId="0" fontId="37" fillId="7" borderId="3" xfId="1" applyFont="1" applyFill="1" applyBorder="1" applyAlignment="1">
      <alignment horizontal="center" vertical="center"/>
    </xf>
    <xf numFmtId="0" fontId="37" fillId="7" borderId="107" xfId="1" applyFont="1" applyFill="1" applyBorder="1" applyAlignment="1">
      <alignment horizontal="center" vertical="center"/>
    </xf>
    <xf numFmtId="0" fontId="37" fillId="7" borderId="73" xfId="1" applyFont="1" applyFill="1" applyBorder="1" applyAlignment="1">
      <alignment horizontal="center" vertical="center"/>
    </xf>
    <xf numFmtId="0" fontId="24" fillId="7" borderId="70" xfId="1" applyFont="1" applyFill="1" applyBorder="1" applyAlignment="1">
      <alignment horizontal="center" wrapText="1"/>
    </xf>
    <xf numFmtId="0" fontId="24" fillId="7" borderId="106" xfId="1" applyFont="1" applyFill="1" applyBorder="1" applyAlignment="1">
      <alignment horizontal="center" wrapText="1"/>
    </xf>
    <xf numFmtId="0" fontId="37" fillId="7" borderId="104" xfId="1" applyFont="1" applyFill="1" applyBorder="1" applyAlignment="1">
      <alignment horizontal="center"/>
    </xf>
    <xf numFmtId="0" fontId="37" fillId="7" borderId="47" xfId="1" applyFont="1" applyFill="1" applyBorder="1" applyAlignment="1">
      <alignment horizontal="center"/>
    </xf>
    <xf numFmtId="0" fontId="3" fillId="8" borderId="3" xfId="1" applyFont="1" applyFill="1" applyBorder="1" applyAlignment="1">
      <alignment horizontal="center" vertical="center"/>
    </xf>
    <xf numFmtId="0" fontId="65" fillId="7" borderId="4" xfId="1" applyFont="1" applyFill="1" applyBorder="1" applyAlignment="1" applyProtection="1">
      <alignment horizontal="center" vertical="center" wrapText="1"/>
      <protection locked="0"/>
    </xf>
    <xf numFmtId="0" fontId="6" fillId="7" borderId="74" xfId="1" applyFont="1" applyFill="1" applyBorder="1" applyAlignment="1">
      <alignment horizontal="center" vertical="center"/>
    </xf>
    <xf numFmtId="0" fontId="6" fillId="7" borderId="105" xfId="1" applyFont="1" applyFill="1" applyBorder="1" applyAlignment="1">
      <alignment horizontal="center" vertical="center"/>
    </xf>
    <xf numFmtId="0" fontId="6" fillId="7" borderId="73" xfId="1" applyFont="1" applyFill="1" applyBorder="1" applyAlignment="1">
      <alignment horizontal="center" vertical="center"/>
    </xf>
    <xf numFmtId="0" fontId="5" fillId="8" borderId="36" xfId="1" applyFont="1" applyFill="1" applyBorder="1" applyAlignment="1">
      <alignment horizontal="center" wrapText="1"/>
    </xf>
    <xf numFmtId="0" fontId="3" fillId="8" borderId="62" xfId="1" applyFont="1" applyFill="1" applyBorder="1" applyAlignment="1">
      <alignment horizontal="center" wrapText="1"/>
    </xf>
    <xf numFmtId="0" fontId="3" fillId="8" borderId="36" xfId="1" applyFont="1" applyFill="1" applyBorder="1" applyAlignment="1">
      <alignment horizontal="center"/>
    </xf>
    <xf numFmtId="0" fontId="84" fillId="24" borderId="136" xfId="0" applyFont="1" applyFill="1" applyBorder="1" applyAlignment="1">
      <alignment horizontal="right" vertical="center"/>
    </xf>
    <xf numFmtId="0" fontId="84" fillId="24" borderId="0" xfId="0" applyFont="1" applyFill="1" applyAlignment="1">
      <alignment horizontal="right" vertical="center"/>
    </xf>
    <xf numFmtId="0" fontId="80" fillId="23" borderId="136" xfId="0" applyFont="1" applyFill="1" applyBorder="1" applyAlignment="1">
      <alignment horizontal="center" vertical="center"/>
    </xf>
    <xf numFmtId="0" fontId="80" fillId="23" borderId="0" xfId="0" applyFont="1" applyFill="1" applyAlignment="1">
      <alignment horizontal="center" vertical="center"/>
    </xf>
    <xf numFmtId="0" fontId="80" fillId="23" borderId="176" xfId="0" applyFont="1" applyFill="1" applyBorder="1" applyAlignment="1">
      <alignment horizontal="center" vertical="center"/>
    </xf>
    <xf numFmtId="44" fontId="80" fillId="23" borderId="136" xfId="0" applyNumberFormat="1" applyFont="1" applyFill="1" applyBorder="1" applyAlignment="1">
      <alignment horizontal="center"/>
    </xf>
    <xf numFmtId="44" fontId="81" fillId="23" borderId="0" xfId="0" applyNumberFormat="1" applyFont="1" applyFill="1" applyAlignment="1">
      <alignment horizontal="center"/>
    </xf>
    <xf numFmtId="44" fontId="81" fillId="23" borderId="176" xfId="0" applyNumberFormat="1" applyFont="1" applyFill="1" applyBorder="1" applyAlignment="1">
      <alignment horizontal="center"/>
    </xf>
    <xf numFmtId="0" fontId="82" fillId="11" borderId="141" xfId="0" applyFont="1" applyFill="1" applyBorder="1" applyAlignment="1">
      <alignment horizontal="center" vertical="center" wrapText="1"/>
    </xf>
    <xf numFmtId="0" fontId="61" fillId="0" borderId="97" xfId="0" applyFont="1" applyBorder="1" applyAlignment="1">
      <alignment horizontal="center"/>
    </xf>
    <xf numFmtId="0" fontId="61" fillId="0" borderId="85" xfId="0" applyFont="1" applyBorder="1" applyAlignment="1">
      <alignment horizontal="center"/>
    </xf>
    <xf numFmtId="0" fontId="86" fillId="11" borderId="101" xfId="8" applyFont="1" applyFill="1" applyBorder="1" applyAlignment="1">
      <alignment horizontal="center" vertical="center"/>
    </xf>
    <xf numFmtId="0" fontId="86" fillId="11" borderId="100" xfId="8" applyFont="1" applyFill="1" applyBorder="1" applyAlignment="1">
      <alignment horizontal="center" vertical="center"/>
    </xf>
    <xf numFmtId="0" fontId="86" fillId="11" borderId="156" xfId="8" applyFont="1" applyFill="1" applyBorder="1" applyAlignment="1">
      <alignment horizontal="center" vertical="center"/>
    </xf>
    <xf numFmtId="0" fontId="85" fillId="11" borderId="1" xfId="8" applyFont="1" applyFill="1" applyBorder="1" applyAlignment="1">
      <alignment horizontal="center" vertical="center" shrinkToFit="1"/>
    </xf>
    <xf numFmtId="0" fontId="85" fillId="11" borderId="4" xfId="8" applyFont="1" applyFill="1" applyBorder="1" applyAlignment="1">
      <alignment horizontal="center" vertical="center" shrinkToFit="1"/>
    </xf>
    <xf numFmtId="0" fontId="85" fillId="11" borderId="157" xfId="8" applyFont="1" applyFill="1" applyBorder="1" applyAlignment="1">
      <alignment horizontal="center" vertical="center" shrinkToFit="1"/>
    </xf>
    <xf numFmtId="0" fontId="25" fillId="11" borderId="63" xfId="8" applyFill="1" applyBorder="1" applyAlignment="1">
      <alignment horizontal="center" vertical="center" shrinkToFit="1"/>
    </xf>
    <xf numFmtId="0" fontId="85" fillId="11" borderId="125" xfId="8" applyFont="1" applyFill="1" applyBorder="1" applyAlignment="1">
      <alignment horizontal="center" vertical="center"/>
    </xf>
    <xf numFmtId="0" fontId="85" fillId="11" borderId="126" xfId="8" applyFont="1" applyFill="1" applyBorder="1" applyAlignment="1">
      <alignment horizontal="center" vertical="center"/>
    </xf>
    <xf numFmtId="0" fontId="85" fillId="11" borderId="123" xfId="8" applyFont="1" applyFill="1" applyBorder="1" applyAlignment="1">
      <alignment horizontal="center" vertical="center"/>
    </xf>
    <xf numFmtId="14" fontId="85" fillId="11" borderId="128" xfId="8" applyNumberFormat="1" applyFont="1" applyFill="1" applyBorder="1" applyAlignment="1" applyProtection="1">
      <alignment horizontal="center" vertical="center"/>
      <protection locked="0"/>
    </xf>
    <xf numFmtId="14" fontId="25" fillId="11" borderId="155" xfId="8" applyNumberFormat="1" applyFill="1" applyBorder="1" applyAlignment="1" applyProtection="1">
      <alignment horizontal="center" vertical="center"/>
      <protection locked="0"/>
    </xf>
    <xf numFmtId="0" fontId="85" fillId="11" borderId="62" xfId="8" applyFont="1" applyFill="1" applyBorder="1" applyAlignment="1">
      <alignment horizontal="center" vertical="center"/>
    </xf>
    <xf numFmtId="14" fontId="85" fillId="11" borderId="127" xfId="8" applyNumberFormat="1" applyFont="1" applyFill="1" applyBorder="1" applyAlignment="1" applyProtection="1">
      <alignment horizontal="center" vertical="center"/>
      <protection locked="0"/>
    </xf>
    <xf numFmtId="0" fontId="85" fillId="11" borderId="127" xfId="8" applyFont="1" applyFill="1" applyBorder="1" applyAlignment="1" applyProtection="1">
      <alignment horizontal="center" vertical="center"/>
      <protection locked="0"/>
    </xf>
    <xf numFmtId="0" fontId="85" fillId="11" borderId="2" xfId="8" applyFont="1" applyFill="1" applyBorder="1" applyAlignment="1">
      <alignment horizontal="center" vertical="center"/>
    </xf>
    <xf numFmtId="0" fontId="85" fillId="11" borderId="128" xfId="8" applyFont="1" applyFill="1" applyBorder="1" applyAlignment="1" applyProtection="1">
      <alignment horizontal="center" vertical="center"/>
      <protection locked="0"/>
    </xf>
    <xf numFmtId="0" fontId="25" fillId="11" borderId="127" xfId="8" applyFill="1" applyBorder="1" applyAlignment="1" applyProtection="1">
      <alignment horizontal="center" vertical="center"/>
      <protection locked="0"/>
    </xf>
    <xf numFmtId="14" fontId="85" fillId="11" borderId="95" xfId="8" applyNumberFormat="1" applyFont="1" applyFill="1" applyBorder="1" applyAlignment="1" applyProtection="1">
      <alignment horizontal="center" vertical="center"/>
      <protection locked="0"/>
    </xf>
    <xf numFmtId="14" fontId="25" fillId="11" borderId="63" xfId="8" applyNumberFormat="1" applyFill="1" applyBorder="1" applyAlignment="1" applyProtection="1">
      <alignment horizontal="center" vertical="center"/>
      <protection locked="0"/>
    </xf>
    <xf numFmtId="0" fontId="0" fillId="13" borderId="165" xfId="0" applyFill="1" applyBorder="1" applyAlignment="1">
      <alignment horizontal="center"/>
    </xf>
    <xf numFmtId="0" fontId="0" fillId="13" borderId="175" xfId="0" applyFill="1" applyBorder="1" applyAlignment="1">
      <alignment horizontal="center"/>
    </xf>
    <xf numFmtId="0" fontId="0" fillId="13" borderId="136" xfId="0" applyFill="1" applyBorder="1" applyAlignment="1">
      <alignment horizontal="center"/>
    </xf>
    <xf numFmtId="0" fontId="0" fillId="13" borderId="176" xfId="0" applyFill="1" applyBorder="1" applyAlignment="1">
      <alignment horizontal="center"/>
    </xf>
    <xf numFmtId="0" fontId="0" fillId="13" borderId="198" xfId="0" applyFill="1" applyBorder="1" applyAlignment="1">
      <alignment horizontal="center"/>
    </xf>
    <xf numFmtId="0" fontId="0" fillId="13" borderId="86" xfId="0" applyFill="1" applyBorder="1" applyAlignment="1">
      <alignment horizontal="center"/>
    </xf>
    <xf numFmtId="49" fontId="93" fillId="6" borderId="198" xfId="0" applyNumberFormat="1" applyFont="1" applyFill="1" applyBorder="1" applyAlignment="1">
      <alignment horizontal="center" vertical="center"/>
    </xf>
    <xf numFmtId="49" fontId="93" fillId="6" borderId="80" xfId="0" applyNumberFormat="1" applyFont="1" applyFill="1" applyBorder="1" applyAlignment="1">
      <alignment horizontal="center" vertical="center"/>
    </xf>
    <xf numFmtId="49" fontId="93" fillId="6" borderId="86" xfId="0" applyNumberFormat="1" applyFont="1" applyFill="1" applyBorder="1" applyAlignment="1">
      <alignment horizontal="center" vertical="center"/>
    </xf>
    <xf numFmtId="49" fontId="93" fillId="26" borderId="198" xfId="0" applyNumberFormat="1" applyFont="1" applyFill="1" applyBorder="1" applyAlignment="1">
      <alignment horizontal="center" vertical="center"/>
    </xf>
    <xf numFmtId="49" fontId="93" fillId="26" borderId="80" xfId="0" applyNumberFormat="1" applyFont="1" applyFill="1" applyBorder="1" applyAlignment="1">
      <alignment horizontal="center" vertical="center"/>
    </xf>
    <xf numFmtId="49" fontId="93" fillId="26" borderId="86" xfId="0" applyNumberFormat="1" applyFont="1" applyFill="1" applyBorder="1" applyAlignment="1">
      <alignment horizontal="center" vertical="center"/>
    </xf>
    <xf numFmtId="0" fontId="93" fillId="0" borderId="165" xfId="0" applyFont="1" applyBorder="1" applyAlignment="1">
      <alignment horizontal="left" vertical="center"/>
    </xf>
    <xf numFmtId="0" fontId="93" fillId="0" borderId="173" xfId="0" applyFont="1" applyBorder="1" applyAlignment="1">
      <alignment horizontal="left" vertical="center"/>
    </xf>
    <xf numFmtId="0" fontId="93" fillId="0" borderId="175" xfId="0" applyFont="1" applyBorder="1" applyAlignment="1">
      <alignment horizontal="left" vertical="center"/>
    </xf>
    <xf numFmtId="0" fontId="93" fillId="0" borderId="136" xfId="0" applyFont="1" applyBorder="1" applyAlignment="1">
      <alignment horizontal="left" vertical="center"/>
    </xf>
    <xf numFmtId="0" fontId="93" fillId="0" borderId="0" xfId="0" applyFont="1" applyAlignment="1">
      <alignment horizontal="left" vertical="center"/>
    </xf>
    <xf numFmtId="0" fontId="93" fillId="0" borderId="176" xfId="0" applyFont="1" applyBorder="1" applyAlignment="1">
      <alignment horizontal="left" vertical="center"/>
    </xf>
    <xf numFmtId="0" fontId="93" fillId="0" borderId="198" xfId="0" applyFont="1" applyBorder="1" applyAlignment="1">
      <alignment horizontal="left" vertical="center"/>
    </xf>
    <xf numFmtId="0" fontId="93" fillId="0" borderId="80" xfId="0" applyFont="1" applyBorder="1" applyAlignment="1">
      <alignment horizontal="left" vertical="center"/>
    </xf>
    <xf numFmtId="0" fontId="93" fillId="0" borderId="86" xfId="0" applyFont="1" applyBorder="1" applyAlignment="1">
      <alignment horizontal="left" vertical="center"/>
    </xf>
    <xf numFmtId="49" fontId="93" fillId="6" borderId="202" xfId="0" applyNumberFormat="1" applyFont="1" applyFill="1" applyBorder="1" applyAlignment="1">
      <alignment horizontal="center" vertical="center"/>
    </xf>
    <xf numFmtId="49" fontId="93" fillId="6" borderId="209" xfId="0" applyNumberFormat="1" applyFont="1" applyFill="1" applyBorder="1" applyAlignment="1">
      <alignment horizontal="center" vertical="center"/>
    </xf>
    <xf numFmtId="49" fontId="93" fillId="6" borderId="219" xfId="0" applyNumberFormat="1" applyFont="1" applyFill="1" applyBorder="1" applyAlignment="1">
      <alignment horizontal="center" vertical="center"/>
    </xf>
    <xf numFmtId="49" fontId="93" fillId="26" borderId="202" xfId="0" applyNumberFormat="1" applyFont="1" applyFill="1" applyBorder="1" applyAlignment="1">
      <alignment horizontal="center" vertical="center"/>
    </xf>
    <xf numFmtId="49" fontId="93" fillId="26" borderId="209" xfId="0" applyNumberFormat="1" applyFont="1" applyFill="1" applyBorder="1" applyAlignment="1">
      <alignment horizontal="center" vertical="center"/>
    </xf>
    <xf numFmtId="49" fontId="93" fillId="26" borderId="219" xfId="0" applyNumberFormat="1" applyFont="1" applyFill="1" applyBorder="1" applyAlignment="1">
      <alignment horizontal="center" vertical="center"/>
    </xf>
    <xf numFmtId="49" fontId="93" fillId="27" borderId="202" xfId="0" applyNumberFormat="1" applyFont="1" applyFill="1" applyBorder="1" applyAlignment="1">
      <alignment horizontal="center" vertical="center"/>
    </xf>
    <xf numFmtId="49" fontId="93" fillId="27" borderId="209" xfId="0" applyNumberFormat="1" applyFont="1" applyFill="1" applyBorder="1" applyAlignment="1">
      <alignment horizontal="center" vertical="center"/>
    </xf>
    <xf numFmtId="0" fontId="5" fillId="7" borderId="19" xfId="1" applyFont="1" applyFill="1" applyBorder="1" applyAlignment="1">
      <alignment horizontal="center" wrapText="1"/>
    </xf>
    <xf numFmtId="0" fontId="3" fillId="7" borderId="36" xfId="1" applyFont="1" applyFill="1" applyBorder="1" applyAlignment="1">
      <alignment horizontal="center"/>
    </xf>
    <xf numFmtId="0" fontId="3" fillId="7" borderId="19" xfId="1" applyFont="1" applyFill="1" applyBorder="1" applyAlignment="1">
      <alignment horizontal="center"/>
    </xf>
    <xf numFmtId="0" fontId="8" fillId="7" borderId="101" xfId="1" applyFont="1" applyFill="1" applyBorder="1" applyAlignment="1">
      <alignment horizontal="center" vertical="center"/>
    </xf>
    <xf numFmtId="0" fontId="8" fillId="7" borderId="3" xfId="1" applyFont="1" applyFill="1" applyBorder="1" applyAlignment="1">
      <alignment horizontal="center" vertical="center"/>
    </xf>
    <xf numFmtId="0" fontId="5" fillId="7" borderId="166" xfId="1" applyFont="1" applyFill="1" applyBorder="1" applyAlignment="1" applyProtection="1">
      <alignment horizontal="center" vertical="center" wrapText="1"/>
      <protection locked="0"/>
    </xf>
    <xf numFmtId="0" fontId="0" fillId="0" borderId="141" xfId="0" applyFont="1" applyBorder="1" applyAlignment="1">
      <alignment horizontal="center"/>
    </xf>
    <xf numFmtId="0" fontId="0" fillId="0" borderId="97" xfId="0" applyFont="1" applyBorder="1" applyAlignment="1">
      <alignment horizontal="center"/>
    </xf>
    <xf numFmtId="0" fontId="0" fillId="0" borderId="85" xfId="0" applyFont="1" applyBorder="1" applyAlignment="1">
      <alignment horizontal="center"/>
    </xf>
    <xf numFmtId="0" fontId="0" fillId="0" borderId="206" xfId="0" applyFont="1" applyBorder="1" applyAlignment="1">
      <alignment horizontal="center"/>
    </xf>
    <xf numFmtId="0" fontId="0" fillId="0" borderId="75" xfId="0" applyFont="1" applyBorder="1" applyAlignment="1">
      <alignment horizontal="center"/>
    </xf>
    <xf numFmtId="0" fontId="0" fillId="0" borderId="195" xfId="0" applyFont="1" applyBorder="1" applyAlignment="1">
      <alignment horizontal="center"/>
    </xf>
  </cellXfs>
  <cellStyles count="14">
    <cellStyle name="Normal_SENIORI -  ZUPANIJA - EKIPNO I POJEDINACNO  " xfId="2" xr:uid="{00000000-0005-0000-0000-000002000000}"/>
    <cellStyle name="Normalno" xfId="0" builtinId="0"/>
    <cellStyle name="Normalno 2" xfId="3" xr:uid="{00000000-0005-0000-0000-000003000000}"/>
    <cellStyle name="Normalno 3" xfId="5" xr:uid="{00000000-0005-0000-0000-000004000000}"/>
    <cellStyle name="Normalno 3 2" xfId="11" xr:uid="{E768F93C-DFFF-40EB-AFFB-02205385428B}"/>
    <cellStyle name="Normalno 4" xfId="6" xr:uid="{00000000-0005-0000-0000-000005000000}"/>
    <cellStyle name="Normalno 4 2" xfId="12" xr:uid="{23123772-9235-4272-BDCC-A29A850A6BFC}"/>
    <cellStyle name="Normalno 5" xfId="10" xr:uid="{CA9B0363-712A-423D-A5A4-EB2544890B6B}"/>
    <cellStyle name="Obično_2012" xfId="4" xr:uid="{00000000-0005-0000-0000-000006000000}"/>
    <cellStyle name="Obično_Lige07" xfId="8" xr:uid="{00000000-0005-0000-0000-000007000000}"/>
    <cellStyle name="Obično_Zbirna lista ulova" xfId="7" xr:uid="{00000000-0005-0000-0000-000009000000}"/>
    <cellStyle name="Obično_Zbirni rezultati lige" xfId="9" xr:uid="{00000000-0005-0000-0000-00000A000000}"/>
    <cellStyle name="Tekst objašnjenja" xfId="1" builtinId="53" customBuiltin="1"/>
    <cellStyle name="Tekst objašnjenja 2" xfId="13" xr:uid="{E362D25E-A547-4ACB-8917-CE2FF79F8E04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externalLink" Target="externalLinks/externalLink9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5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externalLink" Target="externalLinks/externalLink7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43" Type="http://schemas.openxmlformats.org/officeDocument/2006/relationships/externalLink" Target="externalLinks/externalLink10.xml"/><Relationship Id="rId48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jpeg"/><Relationship Id="rId1" Type="http://schemas.openxmlformats.org/officeDocument/2006/relationships/image" Target="../media/image16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jpeg"/><Relationship Id="rId2" Type="http://schemas.openxmlformats.org/officeDocument/2006/relationships/image" Target="../media/image19.jpeg"/><Relationship Id="rId1" Type="http://schemas.openxmlformats.org/officeDocument/2006/relationships/image" Target="../media/image18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596900</xdr:colOff>
      <xdr:row>0</xdr:row>
      <xdr:rowOff>152400</xdr:rowOff>
    </xdr:from>
    <xdr:to>
      <xdr:col>2</xdr:col>
      <xdr:colOff>152400</xdr:colOff>
      <xdr:row>5</xdr:row>
      <xdr:rowOff>203200</xdr:rowOff>
    </xdr:to>
    <xdr:pic>
      <xdr:nvPicPr>
        <xdr:cNvPr id="2" name="Picture 1" descr="grb HŠRS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01700" y="152400"/>
          <a:ext cx="1079500" cy="11303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1</xdr:row>
      <xdr:rowOff>66599</xdr:rowOff>
    </xdr:from>
    <xdr:to>
      <xdr:col>1</xdr:col>
      <xdr:colOff>657224</xdr:colOff>
      <xdr:row>5</xdr:row>
      <xdr:rowOff>142874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993427-30A3-4E73-A983-B724A7D7D1C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4774" y="228524"/>
          <a:ext cx="866775" cy="91447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108855</xdr:colOff>
      <xdr:row>0</xdr:row>
      <xdr:rowOff>143520</xdr:rowOff>
    </xdr:from>
    <xdr:to>
      <xdr:col>1</xdr:col>
      <xdr:colOff>600075</xdr:colOff>
      <xdr:row>4</xdr:row>
      <xdr:rowOff>152400</xdr:rowOff>
    </xdr:to>
    <xdr:pic>
      <xdr:nvPicPr>
        <xdr:cNvPr id="14" name="Picture 1" descr="grb HŠRS 2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8855" y="143520"/>
          <a:ext cx="834120" cy="8470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402630</xdr:colOff>
      <xdr:row>0</xdr:row>
      <xdr:rowOff>19050</xdr:rowOff>
    </xdr:from>
    <xdr:to>
      <xdr:col>1</xdr:col>
      <xdr:colOff>858855</xdr:colOff>
      <xdr:row>3</xdr:row>
      <xdr:rowOff>56985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2630" y="19050"/>
          <a:ext cx="865800" cy="8094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152326</xdr:rowOff>
    </xdr:from>
    <xdr:to>
      <xdr:col>1</xdr:col>
      <xdr:colOff>390526</xdr:colOff>
      <xdr:row>4</xdr:row>
      <xdr:rowOff>104776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6D49F1-1E6A-4385-B60A-66E26D2CB79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" y="314251"/>
          <a:ext cx="704850" cy="7906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1</xdr:row>
      <xdr:rowOff>76126</xdr:rowOff>
    </xdr:from>
    <xdr:to>
      <xdr:col>1</xdr:col>
      <xdr:colOff>228601</xdr:colOff>
      <xdr:row>5</xdr:row>
      <xdr:rowOff>66676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CE264A3-FE4A-4F73-B24E-AF4E7FC135B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71451" y="238051"/>
          <a:ext cx="666750" cy="8287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47625</xdr:rowOff>
    </xdr:from>
    <xdr:to>
      <xdr:col>1</xdr:col>
      <xdr:colOff>742950</xdr:colOff>
      <xdr:row>3</xdr:row>
      <xdr:rowOff>117948</xdr:rowOff>
    </xdr:to>
    <xdr:pic macro="[1]!sortpoprezimenu">
      <xdr:nvPicPr>
        <xdr:cNvPr id="2" name="Picture 1">
          <a:extLst>
            <a:ext uri="{FF2B5EF4-FFF2-40B4-BE49-F238E27FC236}">
              <a16:creationId xmlns:a16="http://schemas.microsoft.com/office/drawing/2014/main" id="{147975B5-4923-470A-A6EE-C6D336CB5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7625"/>
          <a:ext cx="742950" cy="841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114299</xdr:rowOff>
    </xdr:from>
    <xdr:to>
      <xdr:col>1</xdr:col>
      <xdr:colOff>838200</xdr:colOff>
      <xdr:row>3</xdr:row>
      <xdr:rowOff>25851</xdr:rowOff>
    </xdr:to>
    <xdr:pic macro="[1]!sortpoprezimenu">
      <xdr:nvPicPr>
        <xdr:cNvPr id="2" name="Picture 1">
          <a:extLst>
            <a:ext uri="{FF2B5EF4-FFF2-40B4-BE49-F238E27FC236}">
              <a16:creationId xmlns:a16="http://schemas.microsoft.com/office/drawing/2014/main" id="{766B3304-18DD-4D1D-A3E1-46D1FF421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14299"/>
          <a:ext cx="838200" cy="9497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104775</xdr:rowOff>
    </xdr:from>
    <xdr:to>
      <xdr:col>1</xdr:col>
      <xdr:colOff>742950</xdr:colOff>
      <xdr:row>2</xdr:row>
      <xdr:rowOff>241773</xdr:rowOff>
    </xdr:to>
    <xdr:pic macro="[1]!sortpoprezimenu">
      <xdr:nvPicPr>
        <xdr:cNvPr id="3" name="Picture 1">
          <a:extLst>
            <a:ext uri="{FF2B5EF4-FFF2-40B4-BE49-F238E27FC236}">
              <a16:creationId xmlns:a16="http://schemas.microsoft.com/office/drawing/2014/main" id="{AE2F79C1-DFB2-44A9-A188-EADB55A31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04775"/>
          <a:ext cx="742950" cy="841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1</xdr:row>
      <xdr:rowOff>38100</xdr:rowOff>
    </xdr:from>
    <xdr:ext cx="828675" cy="803275"/>
    <xdr:pic macro="[2]!ekipno">
      <xdr:nvPicPr>
        <xdr:cNvPr id="8" name="Picture 1" descr="grb HŠRS 2">
          <a:extLst>
            <a:ext uri="{FF2B5EF4-FFF2-40B4-BE49-F238E27FC236}">
              <a16:creationId xmlns:a16="http://schemas.microsoft.com/office/drawing/2014/main" id="{C69337E7-30D8-4084-BB11-FBA059615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00025"/>
          <a:ext cx="828675" cy="803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1</xdr:row>
      <xdr:rowOff>0</xdr:rowOff>
    </xdr:from>
    <xdr:to>
      <xdr:col>1</xdr:col>
      <xdr:colOff>1171576</xdr:colOff>
      <xdr:row>4</xdr:row>
      <xdr:rowOff>49003</xdr:rowOff>
    </xdr:to>
    <xdr:pic macro="[3]!pojedinačn0">
      <xdr:nvPicPr>
        <xdr:cNvPr id="7" name="Picture 1" descr="grb HŠRS 2">
          <a:extLst>
            <a:ext uri="{FF2B5EF4-FFF2-40B4-BE49-F238E27FC236}">
              <a16:creationId xmlns:a16="http://schemas.microsoft.com/office/drawing/2014/main" id="{B2091F2C-A4FB-4A91-8A0F-5453ED04F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61925"/>
          <a:ext cx="809626" cy="868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30240</xdr:colOff>
      <xdr:row>0</xdr:row>
      <xdr:rowOff>9360</xdr:rowOff>
    </xdr:from>
    <xdr:to>
      <xdr:col>1</xdr:col>
      <xdr:colOff>544680</xdr:colOff>
      <xdr:row>2</xdr:row>
      <xdr:rowOff>228600</xdr:rowOff>
    </xdr:to>
    <xdr:pic>
      <xdr:nvPicPr>
        <xdr:cNvPr id="2" name="Picture 1" descr="grb HŠRS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0240" y="9360"/>
          <a:ext cx="876960" cy="8096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619124</xdr:colOff>
      <xdr:row>0</xdr:row>
      <xdr:rowOff>123825</xdr:rowOff>
    </xdr:from>
    <xdr:to>
      <xdr:col>2</xdr:col>
      <xdr:colOff>209549</xdr:colOff>
      <xdr:row>3</xdr:row>
      <xdr:rowOff>49854</xdr:rowOff>
    </xdr:to>
    <xdr:pic macro="[4]!sortpoprezimenu">
      <xdr:nvPicPr>
        <xdr:cNvPr id="4" name="Picture 1">
          <a:extLst>
            <a:ext uri="{FF2B5EF4-FFF2-40B4-BE49-F238E27FC236}">
              <a16:creationId xmlns:a16="http://schemas.microsoft.com/office/drawing/2014/main" id="{8DD2C340-720E-43B1-82F9-E194555E9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4" y="123825"/>
          <a:ext cx="771525" cy="86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57150</xdr:rowOff>
    </xdr:from>
    <xdr:to>
      <xdr:col>1</xdr:col>
      <xdr:colOff>1066800</xdr:colOff>
      <xdr:row>2</xdr:row>
      <xdr:rowOff>250273</xdr:rowOff>
    </xdr:to>
    <xdr:pic macro="[5]!sortpoprezimenu">
      <xdr:nvPicPr>
        <xdr:cNvPr id="10" name="Picture 1">
          <a:extLst>
            <a:ext uri="{FF2B5EF4-FFF2-40B4-BE49-F238E27FC236}">
              <a16:creationId xmlns:a16="http://schemas.microsoft.com/office/drawing/2014/main" id="{A66CE3EB-7A42-4163-B5C6-499866E4D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7150"/>
          <a:ext cx="733425" cy="850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504824</xdr:colOff>
      <xdr:row>0</xdr:row>
      <xdr:rowOff>85725</xdr:rowOff>
    </xdr:from>
    <xdr:to>
      <xdr:col>1</xdr:col>
      <xdr:colOff>752475</xdr:colOff>
      <xdr:row>3</xdr:row>
      <xdr:rowOff>55563</xdr:rowOff>
    </xdr:to>
    <xdr:pic macro="[6]!sortpoekipama">
      <xdr:nvPicPr>
        <xdr:cNvPr id="2" name="Picture 3" descr="grb HŠRS 3">
          <a:extLst>
            <a:ext uri="{FF2B5EF4-FFF2-40B4-BE49-F238E27FC236}">
              <a16:creationId xmlns:a16="http://schemas.microsoft.com/office/drawing/2014/main" id="{17E76E00-260F-49BF-A2BB-45C2C5BBD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85725"/>
          <a:ext cx="752476" cy="855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257176</xdr:colOff>
      <xdr:row>0</xdr:row>
      <xdr:rowOff>114300</xdr:rowOff>
    </xdr:from>
    <xdr:to>
      <xdr:col>1</xdr:col>
      <xdr:colOff>1133476</xdr:colOff>
      <xdr:row>3</xdr:row>
      <xdr:rowOff>76200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1EE3FBF-A127-48B6-B14D-342B81B84B4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66776" y="114300"/>
          <a:ext cx="876300" cy="8477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15</xdr:col>
      <xdr:colOff>257175</xdr:colOff>
      <xdr:row>0</xdr:row>
      <xdr:rowOff>19051</xdr:rowOff>
    </xdr:from>
    <xdr:to>
      <xdr:col>17</xdr:col>
      <xdr:colOff>19050</xdr:colOff>
      <xdr:row>3</xdr:row>
      <xdr:rowOff>95250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4C3C20F5-0248-45BE-AEBE-1A07EE501886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401175" y="19051"/>
          <a:ext cx="942975" cy="96202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171450</xdr:rowOff>
    </xdr:from>
    <xdr:to>
      <xdr:col>1</xdr:col>
      <xdr:colOff>600075</xdr:colOff>
      <xdr:row>4</xdr:row>
      <xdr:rowOff>295275</xdr:rowOff>
    </xdr:to>
    <xdr:pic macro="[7]!plasmanlige">
      <xdr:nvPicPr>
        <xdr:cNvPr id="3" name="Picture 3" descr="grb HŠRS 2">
          <a:extLst>
            <a:ext uri="{FF2B5EF4-FFF2-40B4-BE49-F238E27FC236}">
              <a16:creationId xmlns:a16="http://schemas.microsoft.com/office/drawing/2014/main" id="{C99A6ED3-94E9-41E2-A842-5D232F9A4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71450"/>
          <a:ext cx="8763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123825</xdr:rowOff>
    </xdr:from>
    <xdr:to>
      <xdr:col>1</xdr:col>
      <xdr:colOff>514350</xdr:colOff>
      <xdr:row>4</xdr:row>
      <xdr:rowOff>266700</xdr:rowOff>
    </xdr:to>
    <xdr:pic macro="[9]!plasmanlige">
      <xdr:nvPicPr>
        <xdr:cNvPr id="5" name="Slika 2" descr="grb HŠRS 2.jpg">
          <a:extLst>
            <a:ext uri="{FF2B5EF4-FFF2-40B4-BE49-F238E27FC236}">
              <a16:creationId xmlns:a16="http://schemas.microsoft.com/office/drawing/2014/main" id="{118400B7-FAB0-489E-8454-119F96C6C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23825"/>
          <a:ext cx="7620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1740145</xdr:colOff>
      <xdr:row>0</xdr:row>
      <xdr:rowOff>238125</xdr:rowOff>
    </xdr:from>
    <xdr:ext cx="1868365" cy="1811097"/>
    <xdr:pic macro="[0]!ekipno">
      <xdr:nvPicPr>
        <xdr:cNvPr id="3" name="Picture 1" descr="grb HŠRS 2">
          <a:extLst>
            <a:ext uri="{FF2B5EF4-FFF2-40B4-BE49-F238E27FC236}">
              <a16:creationId xmlns:a16="http://schemas.microsoft.com/office/drawing/2014/main" id="{1889768E-1A4A-44A9-B508-164D4CFA5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3222" y="238125"/>
          <a:ext cx="1868365" cy="1811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549519</xdr:colOff>
      <xdr:row>5</xdr:row>
      <xdr:rowOff>219808</xdr:rowOff>
    </xdr:from>
    <xdr:ext cx="828675" cy="803275"/>
    <xdr:pic macro="[0]!ekipno">
      <xdr:nvPicPr>
        <xdr:cNvPr id="5" name="Picture 1" descr="grb HŠRS 2">
          <a:extLst>
            <a:ext uri="{FF2B5EF4-FFF2-40B4-BE49-F238E27FC236}">
              <a16:creationId xmlns:a16="http://schemas.microsoft.com/office/drawing/2014/main" id="{0C5DCD62-1120-45F8-A648-9F5B9B513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5336" y="2472837"/>
          <a:ext cx="828675" cy="803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493560</xdr:colOff>
      <xdr:row>4</xdr:row>
      <xdr:rowOff>104400</xdr:rowOff>
    </xdr:from>
    <xdr:to>
      <xdr:col>2</xdr:col>
      <xdr:colOff>920673</xdr:colOff>
      <xdr:row>5</xdr:row>
      <xdr:rowOff>118343</xdr:rowOff>
    </xdr:to>
    <xdr:pic>
      <xdr:nvPicPr>
        <xdr:cNvPr id="6" name="Picture 3" descr="grb HŠRS 3">
          <a:extLst>
            <a:ext uri="{FF2B5EF4-FFF2-40B4-BE49-F238E27FC236}">
              <a16:creationId xmlns:a16="http://schemas.microsoft.com/office/drawing/2014/main" id="{AA500562-D211-4B15-91E7-CF98B209526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3785" y="1180725"/>
          <a:ext cx="423720" cy="3903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493560</xdr:colOff>
      <xdr:row>4</xdr:row>
      <xdr:rowOff>104400</xdr:rowOff>
    </xdr:from>
    <xdr:to>
      <xdr:col>2</xdr:col>
      <xdr:colOff>931473</xdr:colOff>
      <xdr:row>5</xdr:row>
      <xdr:rowOff>118343</xdr:rowOff>
    </xdr:to>
    <xdr:pic>
      <xdr:nvPicPr>
        <xdr:cNvPr id="7" name="Picture 3" descr="grb HŠRS 3">
          <a:extLst>
            <a:ext uri="{FF2B5EF4-FFF2-40B4-BE49-F238E27FC236}">
              <a16:creationId xmlns:a16="http://schemas.microsoft.com/office/drawing/2014/main" id="{6491F33D-F588-4763-B66C-3396C1D3ABE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3785" y="1180725"/>
          <a:ext cx="434520" cy="390375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1</xdr:col>
      <xdr:colOff>678493</xdr:colOff>
      <xdr:row>0</xdr:row>
      <xdr:rowOff>221816</xdr:rowOff>
    </xdr:from>
    <xdr:ext cx="1467197" cy="1422225"/>
    <xdr:pic macro="[0]!ekipno">
      <xdr:nvPicPr>
        <xdr:cNvPr id="9" name="Picture 1" descr="grb HŠRS 2">
          <a:extLst>
            <a:ext uri="{FF2B5EF4-FFF2-40B4-BE49-F238E27FC236}">
              <a16:creationId xmlns:a16="http://schemas.microsoft.com/office/drawing/2014/main" id="{5C0C3C81-459B-43C6-8E56-D221DEE8B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548" y="221816"/>
          <a:ext cx="1467197" cy="142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571500</xdr:colOff>
      <xdr:row>0</xdr:row>
      <xdr:rowOff>0</xdr:rowOff>
    </xdr:from>
    <xdr:to>
      <xdr:col>14</xdr:col>
      <xdr:colOff>152400</xdr:colOff>
      <xdr:row>1</xdr:row>
      <xdr:rowOff>1114425</xdr:rowOff>
    </xdr:to>
    <xdr:sp macro="" textlink="">
      <xdr:nvSpPr>
        <xdr:cNvPr id="8" name="Pravokutnik 8">
          <a:extLst>
            <a:ext uri="{FF2B5EF4-FFF2-40B4-BE49-F238E27FC236}">
              <a16:creationId xmlns:a16="http://schemas.microsoft.com/office/drawing/2014/main" id="{174112A3-B515-4974-9CA5-91618CCD5022}"/>
            </a:ext>
          </a:extLst>
        </xdr:cNvPr>
        <xdr:cNvSpPr>
          <a:spLocks noChangeArrowheads="1"/>
        </xdr:cNvSpPr>
      </xdr:nvSpPr>
      <xdr:spPr bwMode="auto">
        <a:xfrm>
          <a:off x="9439275" y="3276600"/>
          <a:ext cx="1905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571500</xdr:colOff>
      <xdr:row>0</xdr:row>
      <xdr:rowOff>0</xdr:rowOff>
    </xdr:from>
    <xdr:to>
      <xdr:col>14</xdr:col>
      <xdr:colOff>152400</xdr:colOff>
      <xdr:row>1</xdr:row>
      <xdr:rowOff>657225</xdr:rowOff>
    </xdr:to>
    <xdr:sp macro="" textlink="">
      <xdr:nvSpPr>
        <xdr:cNvPr id="16" name="Pravokutnik 8">
          <a:extLst>
            <a:ext uri="{FF2B5EF4-FFF2-40B4-BE49-F238E27FC236}">
              <a16:creationId xmlns:a16="http://schemas.microsoft.com/office/drawing/2014/main" id="{4091A95F-D081-477F-8A8A-FB60FF4E3DCF}"/>
            </a:ext>
          </a:extLst>
        </xdr:cNvPr>
        <xdr:cNvSpPr>
          <a:spLocks noChangeArrowheads="1"/>
        </xdr:cNvSpPr>
      </xdr:nvSpPr>
      <xdr:spPr bwMode="auto">
        <a:xfrm>
          <a:off x="9439275" y="3276600"/>
          <a:ext cx="1905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13</xdr:col>
      <xdr:colOff>0</xdr:colOff>
      <xdr:row>2</xdr:row>
      <xdr:rowOff>9525</xdr:rowOff>
    </xdr:to>
    <xdr:pic>
      <xdr:nvPicPr>
        <xdr:cNvPr id="15" name="Picture 45">
          <a:extLst>
            <a:ext uri="{FF2B5EF4-FFF2-40B4-BE49-F238E27FC236}">
              <a16:creationId xmlns:a16="http://schemas.microsoft.com/office/drawing/2014/main" id="{609B3BDE-1979-4B4B-915B-251656CEF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885825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190500</xdr:rowOff>
    </xdr:from>
    <xdr:to>
      <xdr:col>1</xdr:col>
      <xdr:colOff>733425</xdr:colOff>
      <xdr:row>1</xdr:row>
      <xdr:rowOff>1038225</xdr:rowOff>
    </xdr:to>
    <xdr:pic>
      <xdr:nvPicPr>
        <xdr:cNvPr id="17" name="Slika 4" descr="Nova slika.png">
          <a:extLst>
            <a:ext uri="{FF2B5EF4-FFF2-40B4-BE49-F238E27FC236}">
              <a16:creationId xmlns:a16="http://schemas.microsoft.com/office/drawing/2014/main" id="{2B6ACFF2-F064-4A3A-98C0-935650C99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90500"/>
          <a:ext cx="11715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457200</xdr:colOff>
      <xdr:row>0</xdr:row>
      <xdr:rowOff>914400</xdr:rowOff>
    </xdr:from>
    <xdr:to>
      <xdr:col>9</xdr:col>
      <xdr:colOff>581025</xdr:colOff>
      <xdr:row>1</xdr:row>
      <xdr:rowOff>533400</xdr:rowOff>
    </xdr:to>
    <xdr:pic>
      <xdr:nvPicPr>
        <xdr:cNvPr id="18" name="Slika 11">
          <a:extLst>
            <a:ext uri="{FF2B5EF4-FFF2-40B4-BE49-F238E27FC236}">
              <a16:creationId xmlns:a16="http://schemas.microsoft.com/office/drawing/2014/main" id="{A5C36BC6-083C-48FE-934E-533BF49F4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885825"/>
          <a:ext cx="25622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1032068</xdr:colOff>
      <xdr:row>0</xdr:row>
      <xdr:rowOff>29114</xdr:rowOff>
    </xdr:from>
    <xdr:ext cx="4721485" cy="468013"/>
    <xdr:sp macro="" textlink="">
      <xdr:nvSpPr>
        <xdr:cNvPr id="19" name="Pravokutnik 18">
          <a:extLst>
            <a:ext uri="{FF2B5EF4-FFF2-40B4-BE49-F238E27FC236}">
              <a16:creationId xmlns:a16="http://schemas.microsoft.com/office/drawing/2014/main" id="{E05B9943-AEE0-4154-BA4F-6BA7ECA5ADA1}"/>
            </a:ext>
          </a:extLst>
        </xdr:cNvPr>
        <xdr:cNvSpPr/>
      </xdr:nvSpPr>
      <xdr:spPr>
        <a:xfrm>
          <a:off x="1508318" y="29114"/>
          <a:ext cx="4721485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hr-HR" sz="2400" b="1" cap="none" spc="0">
              <a:ln/>
              <a:solidFill>
                <a:schemeClr val="accent3"/>
              </a:solidFill>
              <a:effectLst/>
            </a:rPr>
            <a:t>HRVATSKA MUŠIČARSKA LIGA 2022</a:t>
          </a:r>
        </a:p>
      </xdr:txBody>
    </xdr:sp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0</xdr:rowOff>
    </xdr:from>
    <xdr:to>
      <xdr:col>1</xdr:col>
      <xdr:colOff>800100</xdr:colOff>
      <xdr:row>5</xdr:row>
      <xdr:rowOff>95250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F3FC669-8651-46F5-9EA4-9FFB8514DEB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38125" y="161925"/>
          <a:ext cx="933450" cy="9334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66600</xdr:rowOff>
    </xdr:from>
    <xdr:to>
      <xdr:col>1</xdr:col>
      <xdr:colOff>554760</xdr:colOff>
      <xdr:row>5</xdr:row>
      <xdr:rowOff>200040</xdr:rowOff>
    </xdr:to>
    <xdr:pic>
      <xdr:nvPicPr>
        <xdr:cNvPr id="6" name="Picture 1" descr="grb HŠRS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90240"/>
          <a:ext cx="876600" cy="809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17</xdr:col>
      <xdr:colOff>619125</xdr:colOff>
      <xdr:row>22</xdr:row>
      <xdr:rowOff>114300</xdr:rowOff>
    </xdr:to>
    <xdr:sp macro="" textlink="">
      <xdr:nvSpPr>
        <xdr:cNvPr id="5122" name="shapetype_202" hidden="1">
          <a:extLst>
            <a:ext uri="{FF2B5EF4-FFF2-40B4-BE49-F238E27FC236}">
              <a16:creationId xmlns:a16="http://schemas.microsoft.com/office/drawing/2014/main" id="{00000000-0008-0000-0400-000002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4</xdr:row>
      <xdr:rowOff>19050</xdr:rowOff>
    </xdr:from>
    <xdr:to>
      <xdr:col>1</xdr:col>
      <xdr:colOff>951480</xdr:colOff>
      <xdr:row>7</xdr:row>
      <xdr:rowOff>361950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B152CDEA-1EB9-4D47-8950-48BB50B65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362075"/>
          <a:ext cx="1180080" cy="123825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</xdr:row>
      <xdr:rowOff>38100</xdr:rowOff>
    </xdr:from>
    <xdr:to>
      <xdr:col>1</xdr:col>
      <xdr:colOff>1123950</xdr:colOff>
      <xdr:row>6</xdr:row>
      <xdr:rowOff>209550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703CBF5D-90A6-4517-91FE-5FDE6A37C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38100"/>
          <a:ext cx="1104900" cy="923925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19050</xdr:rowOff>
    </xdr:from>
    <xdr:to>
      <xdr:col>1</xdr:col>
      <xdr:colOff>809625</xdr:colOff>
      <xdr:row>4</xdr:row>
      <xdr:rowOff>180975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EC33AF2F-D362-464F-882D-7D7754048C1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0500" y="180975"/>
          <a:ext cx="933450" cy="9334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371475</xdr:colOff>
      <xdr:row>1</xdr:row>
      <xdr:rowOff>9525</xdr:rowOff>
    </xdr:from>
    <xdr:ext cx="666750" cy="657225"/>
    <xdr:pic>
      <xdr:nvPicPr>
        <xdr:cNvPr id="5" name="Picture 15" descr="grb HŠRS 2">
          <a:extLst>
            <a:ext uri="{FF2B5EF4-FFF2-40B4-BE49-F238E27FC236}">
              <a16:creationId xmlns:a16="http://schemas.microsoft.com/office/drawing/2014/main" id="{19E8DA07-7824-40B0-8CE1-21A721E7C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171450"/>
          <a:ext cx="6667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19050</xdr:colOff>
      <xdr:row>7</xdr:row>
      <xdr:rowOff>28575</xdr:rowOff>
    </xdr:from>
    <xdr:ext cx="657225" cy="628650"/>
    <xdr:pic>
      <xdr:nvPicPr>
        <xdr:cNvPr id="22" name="Picture 11" descr="grb HŠRS 2">
          <a:extLst>
            <a:ext uri="{FF2B5EF4-FFF2-40B4-BE49-F238E27FC236}">
              <a16:creationId xmlns:a16="http://schemas.microsoft.com/office/drawing/2014/main" id="{926E12B5-3B93-49F5-95D6-51FC6A083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0" y="219075"/>
          <a:ext cx="657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600075</xdr:colOff>
      <xdr:row>19</xdr:row>
      <xdr:rowOff>123825</xdr:rowOff>
    </xdr:from>
    <xdr:ext cx="666750" cy="657225"/>
    <xdr:pic>
      <xdr:nvPicPr>
        <xdr:cNvPr id="24" name="Picture 14" descr="grb HŠRS 2">
          <a:extLst>
            <a:ext uri="{FF2B5EF4-FFF2-40B4-BE49-F238E27FC236}">
              <a16:creationId xmlns:a16="http://schemas.microsoft.com/office/drawing/2014/main" id="{BE6E5691-D0D6-4F2A-B740-7A310647D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6825" y="2466975"/>
          <a:ext cx="6667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590550</xdr:colOff>
      <xdr:row>31</xdr:row>
      <xdr:rowOff>114300</xdr:rowOff>
    </xdr:from>
    <xdr:ext cx="666750" cy="657225"/>
    <xdr:pic>
      <xdr:nvPicPr>
        <xdr:cNvPr id="26" name="Picture 15" descr="grb HŠRS 2">
          <a:extLst>
            <a:ext uri="{FF2B5EF4-FFF2-40B4-BE49-F238E27FC236}">
              <a16:creationId xmlns:a16="http://schemas.microsoft.com/office/drawing/2014/main" id="{47B76C8B-0A4D-411E-96DC-8861DFB18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4619625"/>
          <a:ext cx="6667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590550</xdr:colOff>
      <xdr:row>48</xdr:row>
      <xdr:rowOff>142875</xdr:rowOff>
    </xdr:from>
    <xdr:ext cx="666750" cy="657225"/>
    <xdr:pic>
      <xdr:nvPicPr>
        <xdr:cNvPr id="28" name="Picture 16" descr="grb HŠRS 2">
          <a:extLst>
            <a:ext uri="{FF2B5EF4-FFF2-40B4-BE49-F238E27FC236}">
              <a16:creationId xmlns:a16="http://schemas.microsoft.com/office/drawing/2014/main" id="{7BA2D171-47FB-47F5-BCE4-FB15C8733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7743825"/>
          <a:ext cx="6667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590550</xdr:colOff>
      <xdr:row>58</xdr:row>
      <xdr:rowOff>152400</xdr:rowOff>
    </xdr:from>
    <xdr:ext cx="684609" cy="657225"/>
    <xdr:pic>
      <xdr:nvPicPr>
        <xdr:cNvPr id="31" name="Picture 12" descr="grb HŠRS 2">
          <a:extLst>
            <a:ext uri="{FF2B5EF4-FFF2-40B4-BE49-F238E27FC236}">
              <a16:creationId xmlns:a16="http://schemas.microsoft.com/office/drawing/2014/main" id="{FC85CD52-A042-41CA-8DA1-4744A21DB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9705975"/>
          <a:ext cx="684609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571500</xdr:colOff>
      <xdr:row>69</xdr:row>
      <xdr:rowOff>0</xdr:rowOff>
    </xdr:from>
    <xdr:ext cx="666750" cy="657225"/>
    <xdr:pic>
      <xdr:nvPicPr>
        <xdr:cNvPr id="32" name="Picture 20" descr="grb HŠRS 2">
          <a:extLst>
            <a:ext uri="{FF2B5EF4-FFF2-40B4-BE49-F238E27FC236}">
              <a16:creationId xmlns:a16="http://schemas.microsoft.com/office/drawing/2014/main" id="{AD25EB21-34B4-49B7-97DB-78EA3700A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11906250"/>
          <a:ext cx="6667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95250</xdr:rowOff>
    </xdr:from>
    <xdr:to>
      <xdr:col>1</xdr:col>
      <xdr:colOff>390525</xdr:colOff>
      <xdr:row>4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E26DE5-6F45-4A70-BB41-26335A539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95250"/>
          <a:ext cx="819150" cy="838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40320</xdr:colOff>
      <xdr:row>0</xdr:row>
      <xdr:rowOff>9360</xdr:rowOff>
    </xdr:from>
    <xdr:to>
      <xdr:col>1</xdr:col>
      <xdr:colOff>544680</xdr:colOff>
      <xdr:row>2</xdr:row>
      <xdr:rowOff>228600</xdr:rowOff>
    </xdr:to>
    <xdr:pic>
      <xdr:nvPicPr>
        <xdr:cNvPr id="7" name="Picture 1" descr="grb HŠRS 2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320" y="9360"/>
          <a:ext cx="866880" cy="809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493560</xdr:colOff>
      <xdr:row>4</xdr:row>
      <xdr:rowOff>104400</xdr:rowOff>
    </xdr:from>
    <xdr:to>
      <xdr:col>2</xdr:col>
      <xdr:colOff>917280</xdr:colOff>
      <xdr:row>5</xdr:row>
      <xdr:rowOff>238320</xdr:rowOff>
    </xdr:to>
    <xdr:pic>
      <xdr:nvPicPr>
        <xdr:cNvPr id="8" name="Picture 3" descr="grb HŠRS 3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396520" y="1190160"/>
          <a:ext cx="423720" cy="390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493560</xdr:colOff>
      <xdr:row>4</xdr:row>
      <xdr:rowOff>104400</xdr:rowOff>
    </xdr:from>
    <xdr:to>
      <xdr:col>2</xdr:col>
      <xdr:colOff>917280</xdr:colOff>
      <xdr:row>5</xdr:row>
      <xdr:rowOff>238320</xdr:rowOff>
    </xdr:to>
    <xdr:pic>
      <xdr:nvPicPr>
        <xdr:cNvPr id="9" name="Picture 3" descr="grb HŠRS 3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396520" y="1190160"/>
          <a:ext cx="423720" cy="3909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19050</xdr:colOff>
      <xdr:row>29</xdr:row>
      <xdr:rowOff>0</xdr:rowOff>
    </xdr:to>
    <xdr:sp macro="" textlink="">
      <xdr:nvSpPr>
        <xdr:cNvPr id="6146" name="shapetype_202" hidden="1">
          <a:extLst>
            <a:ext uri="{FF2B5EF4-FFF2-40B4-BE49-F238E27FC236}">
              <a16:creationId xmlns:a16="http://schemas.microsoft.com/office/drawing/2014/main" id="{00000000-0008-0000-0500-0000021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66600</xdr:rowOff>
    </xdr:from>
    <xdr:to>
      <xdr:col>1</xdr:col>
      <xdr:colOff>554760</xdr:colOff>
      <xdr:row>5</xdr:row>
      <xdr:rowOff>201595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90240"/>
          <a:ext cx="876600" cy="809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17</xdr:col>
      <xdr:colOff>619125</xdr:colOff>
      <xdr:row>20</xdr:row>
      <xdr:rowOff>0</xdr:rowOff>
    </xdr:to>
    <xdr:sp macro="" textlink="">
      <xdr:nvSpPr>
        <xdr:cNvPr id="7170" name="shapetype_202" hidden="1">
          <a:extLst>
            <a:ext uri="{FF2B5EF4-FFF2-40B4-BE49-F238E27FC236}">
              <a16:creationId xmlns:a16="http://schemas.microsoft.com/office/drawing/2014/main" id="{00000000-0008-0000-0600-0000021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40320</xdr:colOff>
      <xdr:row>0</xdr:row>
      <xdr:rowOff>9360</xdr:rowOff>
    </xdr:from>
    <xdr:to>
      <xdr:col>1</xdr:col>
      <xdr:colOff>544680</xdr:colOff>
      <xdr:row>2</xdr:row>
      <xdr:rowOff>228600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320" y="9360"/>
          <a:ext cx="866880" cy="809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493560</xdr:colOff>
      <xdr:row>4</xdr:row>
      <xdr:rowOff>104400</xdr:rowOff>
    </xdr:from>
    <xdr:to>
      <xdr:col>2</xdr:col>
      <xdr:colOff>917280</xdr:colOff>
      <xdr:row>5</xdr:row>
      <xdr:rowOff>238320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396520" y="1190160"/>
          <a:ext cx="423720" cy="390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493560</xdr:colOff>
      <xdr:row>4</xdr:row>
      <xdr:rowOff>104400</xdr:rowOff>
    </xdr:from>
    <xdr:to>
      <xdr:col>2</xdr:col>
      <xdr:colOff>917280</xdr:colOff>
      <xdr:row>5</xdr:row>
      <xdr:rowOff>238320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396520" y="1190160"/>
          <a:ext cx="423720" cy="3909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19050</xdr:colOff>
      <xdr:row>37</xdr:row>
      <xdr:rowOff>0</xdr:rowOff>
    </xdr:to>
    <xdr:sp macro="" textlink="">
      <xdr:nvSpPr>
        <xdr:cNvPr id="8194" name="shapetype_202" hidden="1">
          <a:extLst>
            <a:ext uri="{FF2B5EF4-FFF2-40B4-BE49-F238E27FC236}">
              <a16:creationId xmlns:a16="http://schemas.microsoft.com/office/drawing/2014/main" id="{00000000-0008-0000-0700-000002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9450</xdr:rowOff>
    </xdr:from>
    <xdr:to>
      <xdr:col>1</xdr:col>
      <xdr:colOff>866775</xdr:colOff>
      <xdr:row>4</xdr:row>
      <xdr:rowOff>200025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272BA93-247D-4BF7-A7B3-F9BC2FAC130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9575" y="171375"/>
          <a:ext cx="800100" cy="7716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85650</xdr:rowOff>
    </xdr:from>
    <xdr:to>
      <xdr:col>1</xdr:col>
      <xdr:colOff>628650</xdr:colOff>
      <xdr:row>5</xdr:row>
      <xdr:rowOff>123825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EBB49BD-1A1E-44EE-A745-73CA0A0D491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5725" y="247575"/>
          <a:ext cx="847725" cy="87637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295275</xdr:colOff>
      <xdr:row>1</xdr:row>
      <xdr:rowOff>161924</xdr:rowOff>
    </xdr:from>
    <xdr:to>
      <xdr:col>20</xdr:col>
      <xdr:colOff>76200</xdr:colOff>
      <xdr:row>5</xdr:row>
      <xdr:rowOff>152399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A57ADF-55F1-4FB2-8273-74234242C51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791575" y="323849"/>
          <a:ext cx="809625" cy="828675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SRS%20dokumenti/LIGE%202021.%20SVE%20DISCIPLINE/MLADE&#381;/Zbirni%20rezultati%20lige%20mlade&#382;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Muha/3.%20i%204.%20kolo/HML%202022%20TE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magoj\AppData\Local\Microsoft\Windows\INetCache\Content.Outlook\GJYOQOVM\Tablica%20HSL&#268;%202022%201-6%20kol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23/Rezultati%20liga/2019/Lige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Cache-IE\Content.Outlook\KL68BNOZ\H&#352;RS%20Zbirna%20tablica%20seniorke%202017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SRS%20dokumenti/LIGE%202021.%20SVE%20DISCIPLINE/Masteri%20i%20veterani/ZBIRNI%20VETERANI%202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SRS%20dokumenti/LIGE%202021.%20SVE%20DISCIPLINE/Masteri%20i%20veterani/ZBIRNI%20MASTERI%2020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magoj\AppData\Local\Microsoft\Windows\INetCache\Content.Outlook\GJYOQOVM\LIGA%20INVALIDA%202021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1.%20DOC.%20%20%20%20%20poslje%20%20%20%20%20%20%2014.05.2019%20do%2009.11-2021/1.%20HSRS/HSRS%202022/A%20PROGRAM%20TT%202022%20KOMPLET%20UPISAN%206%20kola/HSL-%20IV.KOL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magoj\AppData\Local\Microsoft\Windows\INetCache\Content.Outlook\GJYOQOVM\LOV%20PASTRVE%20PRIRODNIM%20MAMCIMA%202022%20%2012%20%206%20kola\HSL-%20I.KOL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magoj\AppData\Local\Microsoft\Windows\INetCache\Content.Outlook\GJYOQOVM\LOV%20PASTRVE%20PRIRODNIM%20MAMCIMA%202022%20%2012%20%206%20kola\HSL-%20VI.KOL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ipno"/>
      <sheetName val="Pojedinačno U 15"/>
      <sheetName val="Pojedinačno U 20"/>
      <sheetName val="Pojedinačno U 25"/>
      <sheetName val="Zbirni rezultati lige mladeži"/>
    </sheetNames>
    <definedNames>
      <definedName name="sortpoprezimenu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Kolo"/>
      <sheetName val="2. Kolo"/>
      <sheetName val="3. Kolo"/>
      <sheetName val="4. Kolo"/>
      <sheetName val="5. Kolo"/>
      <sheetName val="6. Kolo"/>
      <sheetName val="7. Kolo"/>
      <sheetName val="8. Kolo "/>
      <sheetName val="UKUPNI PLASMAN"/>
      <sheetName val="List1"/>
    </sheetNames>
    <sheetDataSet>
      <sheetData sheetId="0"/>
      <sheetData sheetId="1"/>
      <sheetData sheetId="2"/>
      <sheetData sheetId="3"/>
      <sheetData sheetId="4"/>
      <sheetData sheetId="5"/>
      <sheetData sheetId="6">
        <row r="29">
          <cell r="D29">
            <v>0</v>
          </cell>
        </row>
        <row r="31">
          <cell r="D31">
            <v>0</v>
          </cell>
        </row>
        <row r="32">
          <cell r="D32">
            <v>0</v>
          </cell>
        </row>
      </sheetData>
      <sheetData sheetId="7">
        <row r="29">
          <cell r="D29">
            <v>0</v>
          </cell>
        </row>
        <row r="31">
          <cell r="D31">
            <v>0</v>
          </cell>
        </row>
        <row r="32">
          <cell r="D32">
            <v>0</v>
          </cell>
        </row>
      </sheetData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tjecatelji"/>
      <sheetName val="MASTER"/>
      <sheetName val="List3"/>
      <sheetName val="1. kolo HE Donja Dubrava"/>
      <sheetName val="2. kolo Crkveni Bok"/>
      <sheetName val="3. kolo Kruščica"/>
      <sheetName val="4. kolo Kruščica"/>
      <sheetName val="5. kolo Jezero Borovik"/>
      <sheetName val="6. kolo Jezero Borovik"/>
      <sheetName val="Statistika"/>
      <sheetName val="List2"/>
      <sheetName val="List1"/>
    </sheetNames>
    <sheetDataSet>
      <sheetData sheetId="0">
        <row r="6">
          <cell r="B6" t="str">
            <v>ŠRK Varaždin</v>
          </cell>
        </row>
        <row r="7">
          <cell r="B7" t="str">
            <v xml:space="preserve">ŠRK Varaždin Interland </v>
          </cell>
        </row>
        <row r="8">
          <cell r="B8" t="str">
            <v>ŠRD Dugo Selo Rugvica</v>
          </cell>
        </row>
        <row r="9">
          <cell r="B9" t="str">
            <v>Udica-DM ribolov</v>
          </cell>
        </row>
        <row r="10">
          <cell r="B10" t="str">
            <v>ŠRK Podravka</v>
          </cell>
        </row>
        <row r="11">
          <cell r="B11" t="str">
            <v xml:space="preserve">ŠRD OGULIN </v>
          </cell>
        </row>
        <row r="12">
          <cell r="B12" t="str">
            <v>ŠRK Šoderica</v>
          </cell>
        </row>
        <row r="13">
          <cell r="B13" t="str">
            <v>ŠRU ŠARAN KRIŽ</v>
          </cell>
        </row>
        <row r="14">
          <cell r="B14" t="str">
            <v>TSH MATCHFISHING ČAKOVEC</v>
          </cell>
        </row>
        <row r="15">
          <cell r="B15" t="str">
            <v>ŠRK JUG 2</v>
          </cell>
        </row>
        <row r="16">
          <cell r="B16" t="str">
            <v>ŠRD Dugo Selo Rugvica 2</v>
          </cell>
        </row>
        <row r="17">
          <cell r="B17" t="str">
            <v>ŠRK Carp Podravina</v>
          </cell>
        </row>
        <row r="18">
          <cell r="B18" t="str">
            <v>ŠRD Dugo Selo Rugvica 3</v>
          </cell>
        </row>
      </sheetData>
      <sheetData sheetId="1"/>
      <sheetData sheetId="2"/>
      <sheetData sheetId="3">
        <row r="11">
          <cell r="F11">
            <v>67</v>
          </cell>
          <cell r="R11">
            <v>29</v>
          </cell>
        </row>
        <row r="108">
          <cell r="C108">
            <v>0</v>
          </cell>
          <cell r="F108">
            <v>166</v>
          </cell>
          <cell r="I108">
            <v>66</v>
          </cell>
          <cell r="L108">
            <v>54</v>
          </cell>
          <cell r="O108">
            <v>68</v>
          </cell>
          <cell r="R108">
            <v>122</v>
          </cell>
          <cell r="U108">
            <v>0</v>
          </cell>
          <cell r="X108">
            <v>0</v>
          </cell>
          <cell r="AA108">
            <v>57</v>
          </cell>
          <cell r="AD108">
            <v>0</v>
          </cell>
          <cell r="AG108">
            <v>70</v>
          </cell>
          <cell r="AJ108">
            <v>25</v>
          </cell>
          <cell r="AM108">
            <v>0</v>
          </cell>
        </row>
        <row r="115">
          <cell r="B115">
            <v>0</v>
          </cell>
          <cell r="E115">
            <v>0</v>
          </cell>
          <cell r="H115">
            <v>0</v>
          </cell>
          <cell r="K115">
            <v>0</v>
          </cell>
          <cell r="N115">
            <v>0</v>
          </cell>
          <cell r="Q115">
            <v>0</v>
          </cell>
          <cell r="T115">
            <v>0</v>
          </cell>
          <cell r="W115">
            <v>0</v>
          </cell>
          <cell r="Z115">
            <v>0</v>
          </cell>
          <cell r="AC115">
            <v>0</v>
          </cell>
          <cell r="AF115">
            <v>0</v>
          </cell>
          <cell r="AI115">
            <v>0</v>
          </cell>
        </row>
        <row r="116">
          <cell r="AI116">
            <v>0</v>
          </cell>
        </row>
      </sheetData>
      <sheetData sheetId="4">
        <row r="11">
          <cell r="C11">
            <v>29</v>
          </cell>
          <cell r="F11">
            <v>31</v>
          </cell>
          <cell r="I11">
            <v>33</v>
          </cell>
          <cell r="L11">
            <v>28</v>
          </cell>
          <cell r="O11">
            <v>44</v>
          </cell>
          <cell r="R11">
            <v>27</v>
          </cell>
          <cell r="U11">
            <v>27</v>
          </cell>
          <cell r="X11">
            <v>49</v>
          </cell>
          <cell r="AD11">
            <v>35</v>
          </cell>
          <cell r="AJ11">
            <v>45</v>
          </cell>
        </row>
        <row r="12">
          <cell r="C12">
            <v>34</v>
          </cell>
          <cell r="F12">
            <v>27</v>
          </cell>
          <cell r="I12">
            <v>28</v>
          </cell>
          <cell r="L12">
            <v>27</v>
          </cell>
          <cell r="O12">
            <v>52</v>
          </cell>
          <cell r="R12">
            <v>34</v>
          </cell>
          <cell r="U12">
            <v>30</v>
          </cell>
          <cell r="X12">
            <v>41</v>
          </cell>
          <cell r="AD12">
            <v>32</v>
          </cell>
          <cell r="AJ12">
            <v>19</v>
          </cell>
        </row>
        <row r="13">
          <cell r="I13">
            <v>34</v>
          </cell>
          <cell r="L13">
            <v>27</v>
          </cell>
          <cell r="R13">
            <v>36</v>
          </cell>
          <cell r="U13">
            <v>27</v>
          </cell>
          <cell r="X13">
            <v>46</v>
          </cell>
          <cell r="AJ13">
            <v>19</v>
          </cell>
        </row>
        <row r="14">
          <cell r="I14">
            <v>29</v>
          </cell>
          <cell r="L14">
            <v>25</v>
          </cell>
          <cell r="R14">
            <v>35</v>
          </cell>
          <cell r="U14">
            <v>29</v>
          </cell>
          <cell r="X14">
            <v>18</v>
          </cell>
          <cell r="AJ14">
            <v>58</v>
          </cell>
        </row>
        <row r="15">
          <cell r="I15">
            <v>33</v>
          </cell>
          <cell r="L15">
            <v>31</v>
          </cell>
          <cell r="R15">
            <v>25</v>
          </cell>
          <cell r="U15">
            <v>30</v>
          </cell>
        </row>
        <row r="16">
          <cell r="I16">
            <v>26</v>
          </cell>
          <cell r="L16">
            <v>30</v>
          </cell>
          <cell r="U16">
            <v>33</v>
          </cell>
        </row>
        <row r="17">
          <cell r="I17">
            <v>34</v>
          </cell>
          <cell r="L17">
            <v>31</v>
          </cell>
          <cell r="U17">
            <v>26</v>
          </cell>
        </row>
        <row r="18">
          <cell r="I18">
            <v>34</v>
          </cell>
          <cell r="L18">
            <v>20</v>
          </cell>
          <cell r="U18">
            <v>26</v>
          </cell>
        </row>
        <row r="108">
          <cell r="C108">
            <v>154</v>
          </cell>
          <cell r="F108">
            <v>156</v>
          </cell>
          <cell r="I108">
            <v>391</v>
          </cell>
          <cell r="L108">
            <v>311</v>
          </cell>
          <cell r="O108">
            <v>189</v>
          </cell>
          <cell r="R108">
            <v>255</v>
          </cell>
          <cell r="U108">
            <v>331</v>
          </cell>
          <cell r="X108">
            <v>247</v>
          </cell>
          <cell r="AA108">
            <v>122</v>
          </cell>
          <cell r="AD108">
            <v>151</v>
          </cell>
          <cell r="AG108">
            <v>121</v>
          </cell>
          <cell r="AJ108">
            <v>229</v>
          </cell>
          <cell r="AM108">
            <v>108</v>
          </cell>
        </row>
        <row r="115">
          <cell r="B115">
            <v>0</v>
          </cell>
          <cell r="E115">
            <v>0</v>
          </cell>
          <cell r="H115">
            <v>0</v>
          </cell>
          <cell r="K115">
            <v>0</v>
          </cell>
          <cell r="N115">
            <v>0</v>
          </cell>
          <cell r="Q115">
            <v>0</v>
          </cell>
          <cell r="T115">
            <v>0</v>
          </cell>
          <cell r="W115">
            <v>0</v>
          </cell>
          <cell r="Z115">
            <v>0</v>
          </cell>
          <cell r="AC115">
            <v>0</v>
          </cell>
          <cell r="AF115">
            <v>0</v>
          </cell>
          <cell r="AI115">
            <v>0</v>
          </cell>
          <cell r="AL115">
            <v>0</v>
          </cell>
        </row>
      </sheetData>
      <sheetData sheetId="5">
        <row r="11">
          <cell r="C11">
            <v>22</v>
          </cell>
          <cell r="F11">
            <v>18</v>
          </cell>
          <cell r="L11">
            <v>18</v>
          </cell>
          <cell r="R11">
            <v>18</v>
          </cell>
          <cell r="U11">
            <v>18</v>
          </cell>
          <cell r="AA11">
            <v>19</v>
          </cell>
          <cell r="AJ11">
            <v>18</v>
          </cell>
        </row>
        <row r="12">
          <cell r="C12">
            <v>18</v>
          </cell>
          <cell r="F12">
            <v>18</v>
          </cell>
          <cell r="L12">
            <v>18</v>
          </cell>
          <cell r="R12">
            <v>19</v>
          </cell>
          <cell r="U12">
            <v>21</v>
          </cell>
          <cell r="AA12">
            <v>18</v>
          </cell>
          <cell r="AJ12">
            <v>19</v>
          </cell>
        </row>
        <row r="13">
          <cell r="C13">
            <v>19</v>
          </cell>
          <cell r="F13">
            <v>20</v>
          </cell>
          <cell r="L13">
            <v>19</v>
          </cell>
          <cell r="R13">
            <v>27</v>
          </cell>
          <cell r="U13">
            <v>19</v>
          </cell>
          <cell r="AA13">
            <v>18</v>
          </cell>
          <cell r="AJ13">
            <v>18</v>
          </cell>
        </row>
        <row r="14">
          <cell r="C14">
            <v>19</v>
          </cell>
          <cell r="F14">
            <v>18</v>
          </cell>
          <cell r="L14">
            <v>18</v>
          </cell>
          <cell r="R14">
            <v>19</v>
          </cell>
          <cell r="U14">
            <v>19</v>
          </cell>
          <cell r="AA14">
            <v>19</v>
          </cell>
        </row>
        <row r="15">
          <cell r="C15">
            <v>19</v>
          </cell>
          <cell r="F15">
            <v>19</v>
          </cell>
          <cell r="L15">
            <v>21</v>
          </cell>
          <cell r="R15">
            <v>26</v>
          </cell>
          <cell r="AA15">
            <v>19</v>
          </cell>
        </row>
        <row r="16">
          <cell r="C16">
            <v>18</v>
          </cell>
          <cell r="F16">
            <v>18</v>
          </cell>
          <cell r="L16">
            <v>18</v>
          </cell>
          <cell r="R16">
            <v>29</v>
          </cell>
          <cell r="AA16">
            <v>18</v>
          </cell>
        </row>
        <row r="17">
          <cell r="C17">
            <v>18</v>
          </cell>
          <cell r="F17">
            <v>18</v>
          </cell>
          <cell r="L17">
            <v>20</v>
          </cell>
          <cell r="R17">
            <v>24</v>
          </cell>
          <cell r="AA17">
            <v>19</v>
          </cell>
        </row>
        <row r="18">
          <cell r="L18">
            <v>34</v>
          </cell>
          <cell r="R18">
            <v>20</v>
          </cell>
          <cell r="AA18">
            <v>20</v>
          </cell>
        </row>
        <row r="19">
          <cell r="L19">
            <v>18</v>
          </cell>
          <cell r="R19">
            <v>23</v>
          </cell>
        </row>
        <row r="20">
          <cell r="R20">
            <v>18</v>
          </cell>
        </row>
        <row r="21">
          <cell r="R21">
            <v>61</v>
          </cell>
        </row>
        <row r="108">
          <cell r="C108">
            <v>189</v>
          </cell>
          <cell r="F108">
            <v>184</v>
          </cell>
          <cell r="I108">
            <v>26</v>
          </cell>
          <cell r="L108">
            <v>243</v>
          </cell>
          <cell r="O108">
            <v>0</v>
          </cell>
          <cell r="R108">
            <v>342</v>
          </cell>
          <cell r="U108">
            <v>137</v>
          </cell>
          <cell r="X108">
            <v>37</v>
          </cell>
          <cell r="AA108">
            <v>209</v>
          </cell>
          <cell r="AD108">
            <v>39</v>
          </cell>
          <cell r="AG108">
            <v>0</v>
          </cell>
          <cell r="AJ108">
            <v>113</v>
          </cell>
          <cell r="AM108">
            <v>0</v>
          </cell>
        </row>
        <row r="111">
          <cell r="AM111" t="str">
            <v>SUME:</v>
          </cell>
        </row>
        <row r="115">
          <cell r="B115">
            <v>0</v>
          </cell>
          <cell r="E115">
            <v>0</v>
          </cell>
          <cell r="H115">
            <v>0</v>
          </cell>
          <cell r="K115">
            <v>0</v>
          </cell>
          <cell r="N115">
            <v>0</v>
          </cell>
          <cell r="Q115">
            <v>0</v>
          </cell>
          <cell r="T115">
            <v>0</v>
          </cell>
          <cell r="W115">
            <v>0</v>
          </cell>
          <cell r="Z115">
            <v>0</v>
          </cell>
          <cell r="AC115">
            <v>0</v>
          </cell>
          <cell r="AF115">
            <v>0</v>
          </cell>
          <cell r="AI115">
            <v>0</v>
          </cell>
        </row>
      </sheetData>
      <sheetData sheetId="6">
        <row r="11">
          <cell r="C11">
            <v>18</v>
          </cell>
          <cell r="F11">
            <v>22</v>
          </cell>
          <cell r="O11">
            <v>21</v>
          </cell>
          <cell r="R11">
            <v>24</v>
          </cell>
          <cell r="U11">
            <v>18</v>
          </cell>
          <cell r="AJ11">
            <v>26</v>
          </cell>
        </row>
        <row r="12">
          <cell r="C12">
            <v>19</v>
          </cell>
          <cell r="F12">
            <v>20</v>
          </cell>
          <cell r="R12">
            <v>19</v>
          </cell>
          <cell r="U12">
            <v>19</v>
          </cell>
        </row>
        <row r="13">
          <cell r="C13">
            <v>19</v>
          </cell>
          <cell r="F13">
            <v>20</v>
          </cell>
          <cell r="R13">
            <v>18</v>
          </cell>
          <cell r="U13">
            <v>22</v>
          </cell>
        </row>
        <row r="14">
          <cell r="C14">
            <v>18</v>
          </cell>
          <cell r="F14">
            <v>18</v>
          </cell>
          <cell r="R14">
            <v>18</v>
          </cell>
          <cell r="U14">
            <v>18</v>
          </cell>
        </row>
        <row r="15">
          <cell r="C15">
            <v>19</v>
          </cell>
          <cell r="F15">
            <v>18</v>
          </cell>
          <cell r="R15">
            <v>21</v>
          </cell>
          <cell r="U15">
            <v>18</v>
          </cell>
        </row>
        <row r="16">
          <cell r="C16">
            <v>19</v>
          </cell>
          <cell r="F16">
            <v>18</v>
          </cell>
          <cell r="R16">
            <v>20</v>
          </cell>
          <cell r="U16">
            <v>20</v>
          </cell>
        </row>
        <row r="17">
          <cell r="F17">
            <v>18</v>
          </cell>
          <cell r="R17">
            <v>18</v>
          </cell>
          <cell r="U17">
            <v>25</v>
          </cell>
        </row>
        <row r="18">
          <cell r="F18">
            <v>18</v>
          </cell>
          <cell r="R18">
            <v>18</v>
          </cell>
          <cell r="U18">
            <v>61</v>
          </cell>
        </row>
        <row r="19">
          <cell r="F19">
            <v>19</v>
          </cell>
          <cell r="R19">
            <v>19</v>
          </cell>
        </row>
        <row r="20">
          <cell r="F20">
            <v>19</v>
          </cell>
        </row>
        <row r="21">
          <cell r="F21">
            <v>18</v>
          </cell>
        </row>
        <row r="22">
          <cell r="F22">
            <v>19</v>
          </cell>
        </row>
        <row r="23">
          <cell r="F23">
            <v>18</v>
          </cell>
        </row>
        <row r="24">
          <cell r="F24">
            <v>19</v>
          </cell>
        </row>
        <row r="25">
          <cell r="F25">
            <v>18</v>
          </cell>
        </row>
        <row r="26">
          <cell r="F26">
            <v>18</v>
          </cell>
        </row>
        <row r="27">
          <cell r="F27">
            <v>18</v>
          </cell>
        </row>
        <row r="28">
          <cell r="F28">
            <v>18</v>
          </cell>
        </row>
        <row r="29">
          <cell r="F29">
            <v>19</v>
          </cell>
        </row>
        <row r="30">
          <cell r="F30">
            <v>18</v>
          </cell>
        </row>
        <row r="31">
          <cell r="F31">
            <v>18</v>
          </cell>
        </row>
        <row r="32">
          <cell r="F32">
            <v>20</v>
          </cell>
        </row>
        <row r="33">
          <cell r="F33">
            <v>18</v>
          </cell>
        </row>
        <row r="34">
          <cell r="F34">
            <v>18</v>
          </cell>
        </row>
        <row r="108">
          <cell r="C108">
            <v>168</v>
          </cell>
          <cell r="F108">
            <v>513</v>
          </cell>
          <cell r="I108">
            <v>60</v>
          </cell>
          <cell r="L108">
            <v>108</v>
          </cell>
          <cell r="O108">
            <v>78</v>
          </cell>
          <cell r="R108">
            <v>244</v>
          </cell>
          <cell r="U108">
            <v>257</v>
          </cell>
          <cell r="X108">
            <v>36</v>
          </cell>
          <cell r="AA108">
            <v>37</v>
          </cell>
          <cell r="AD108">
            <v>58</v>
          </cell>
          <cell r="AG108">
            <v>0</v>
          </cell>
          <cell r="AJ108">
            <v>92</v>
          </cell>
        </row>
        <row r="111">
          <cell r="AM111" t="str">
            <v>SUME:</v>
          </cell>
        </row>
        <row r="115">
          <cell r="B115">
            <v>0</v>
          </cell>
          <cell r="E115">
            <v>0</v>
          </cell>
          <cell r="H115">
            <v>0</v>
          </cell>
          <cell r="K115">
            <v>0</v>
          </cell>
          <cell r="N115">
            <v>0</v>
          </cell>
          <cell r="Q115">
            <v>0</v>
          </cell>
          <cell r="T115">
            <v>0</v>
          </cell>
          <cell r="W115">
            <v>0</v>
          </cell>
          <cell r="Z115">
            <v>0</v>
          </cell>
          <cell r="AC115">
            <v>0</v>
          </cell>
          <cell r="AF115">
            <v>0</v>
          </cell>
          <cell r="AI115">
            <v>0</v>
          </cell>
        </row>
      </sheetData>
      <sheetData sheetId="7">
        <row r="11">
          <cell r="S11">
            <v>0</v>
          </cell>
        </row>
        <row r="12">
          <cell r="S12">
            <v>0</v>
          </cell>
        </row>
        <row r="13">
          <cell r="S13">
            <v>0</v>
          </cell>
        </row>
        <row r="14">
          <cell r="S14">
            <v>0</v>
          </cell>
        </row>
        <row r="15">
          <cell r="S15">
            <v>0</v>
          </cell>
        </row>
        <row r="16">
          <cell r="S16">
            <v>0</v>
          </cell>
        </row>
        <row r="17">
          <cell r="S17">
            <v>0</v>
          </cell>
        </row>
        <row r="18">
          <cell r="S18">
            <v>0</v>
          </cell>
        </row>
        <row r="19">
          <cell r="S19">
            <v>0</v>
          </cell>
        </row>
        <row r="20">
          <cell r="S20">
            <v>0</v>
          </cell>
        </row>
        <row r="21">
          <cell r="S21">
            <v>0</v>
          </cell>
        </row>
        <row r="22">
          <cell r="S22">
            <v>0</v>
          </cell>
        </row>
        <row r="23">
          <cell r="S23">
            <v>0</v>
          </cell>
        </row>
        <row r="24">
          <cell r="S24">
            <v>0</v>
          </cell>
        </row>
        <row r="25">
          <cell r="S25">
            <v>0</v>
          </cell>
        </row>
        <row r="26">
          <cell r="S26">
            <v>0</v>
          </cell>
        </row>
        <row r="27">
          <cell r="S27">
            <v>0</v>
          </cell>
        </row>
        <row r="28">
          <cell r="S28">
            <v>0</v>
          </cell>
        </row>
        <row r="29">
          <cell r="S29">
            <v>0</v>
          </cell>
        </row>
        <row r="30">
          <cell r="S30">
            <v>0</v>
          </cell>
        </row>
        <row r="31">
          <cell r="S31">
            <v>0</v>
          </cell>
        </row>
        <row r="32">
          <cell r="S32">
            <v>0</v>
          </cell>
        </row>
        <row r="33">
          <cell r="S33">
            <v>0</v>
          </cell>
        </row>
        <row r="34">
          <cell r="S34">
            <v>0</v>
          </cell>
        </row>
        <row r="35">
          <cell r="S35">
            <v>0</v>
          </cell>
        </row>
        <row r="36">
          <cell r="S36">
            <v>0</v>
          </cell>
        </row>
        <row r="37">
          <cell r="S37">
            <v>0</v>
          </cell>
        </row>
        <row r="38">
          <cell r="S38">
            <v>0</v>
          </cell>
        </row>
        <row r="39">
          <cell r="S39">
            <v>0</v>
          </cell>
        </row>
        <row r="40">
          <cell r="S40">
            <v>0</v>
          </cell>
        </row>
        <row r="41">
          <cell r="S41">
            <v>0</v>
          </cell>
        </row>
        <row r="42">
          <cell r="S42">
            <v>0</v>
          </cell>
        </row>
        <row r="43">
          <cell r="S43">
            <v>0</v>
          </cell>
        </row>
        <row r="44">
          <cell r="S44">
            <v>0</v>
          </cell>
        </row>
        <row r="45">
          <cell r="S45">
            <v>0</v>
          </cell>
        </row>
        <row r="46">
          <cell r="S46">
            <v>0</v>
          </cell>
        </row>
        <row r="47">
          <cell r="S47">
            <v>0</v>
          </cell>
        </row>
        <row r="48">
          <cell r="S48">
            <v>0</v>
          </cell>
        </row>
        <row r="49">
          <cell r="S49">
            <v>0</v>
          </cell>
        </row>
        <row r="50">
          <cell r="S50">
            <v>0</v>
          </cell>
        </row>
        <row r="51">
          <cell r="S51">
            <v>0</v>
          </cell>
        </row>
        <row r="52">
          <cell r="S52">
            <v>0</v>
          </cell>
        </row>
        <row r="53">
          <cell r="S53">
            <v>0</v>
          </cell>
        </row>
        <row r="54">
          <cell r="S54">
            <v>0</v>
          </cell>
        </row>
        <row r="55">
          <cell r="S55">
            <v>0</v>
          </cell>
        </row>
        <row r="56">
          <cell r="S56">
            <v>0</v>
          </cell>
        </row>
        <row r="57">
          <cell r="S57">
            <v>0</v>
          </cell>
        </row>
        <row r="58">
          <cell r="S58">
            <v>0</v>
          </cell>
        </row>
        <row r="59">
          <cell r="S59">
            <v>0</v>
          </cell>
        </row>
        <row r="60">
          <cell r="S60">
            <v>0</v>
          </cell>
        </row>
        <row r="61">
          <cell r="S61">
            <v>0</v>
          </cell>
        </row>
        <row r="62">
          <cell r="S62">
            <v>0</v>
          </cell>
        </row>
        <row r="63">
          <cell r="S63">
            <v>0</v>
          </cell>
        </row>
        <row r="64">
          <cell r="S64">
            <v>0</v>
          </cell>
        </row>
        <row r="65">
          <cell r="S65">
            <v>0</v>
          </cell>
        </row>
        <row r="66">
          <cell r="S66">
            <v>0</v>
          </cell>
        </row>
        <row r="67">
          <cell r="S67">
            <v>0</v>
          </cell>
        </row>
        <row r="68">
          <cell r="S68">
            <v>0</v>
          </cell>
        </row>
        <row r="69">
          <cell r="S69">
            <v>0</v>
          </cell>
        </row>
        <row r="70">
          <cell r="S70">
            <v>0</v>
          </cell>
        </row>
        <row r="71">
          <cell r="S71">
            <v>0</v>
          </cell>
        </row>
        <row r="72">
          <cell r="S72">
            <v>0</v>
          </cell>
        </row>
        <row r="73">
          <cell r="S73">
            <v>0</v>
          </cell>
        </row>
        <row r="74">
          <cell r="S74">
            <v>0</v>
          </cell>
        </row>
        <row r="75">
          <cell r="S75">
            <v>0</v>
          </cell>
        </row>
        <row r="76">
          <cell r="S76">
            <v>0</v>
          </cell>
        </row>
        <row r="77">
          <cell r="S77">
            <v>0</v>
          </cell>
        </row>
        <row r="78">
          <cell r="S78">
            <v>0</v>
          </cell>
        </row>
        <row r="79">
          <cell r="S79">
            <v>0</v>
          </cell>
        </row>
        <row r="80">
          <cell r="S80">
            <v>0</v>
          </cell>
        </row>
        <row r="81">
          <cell r="S81">
            <v>0</v>
          </cell>
        </row>
        <row r="82">
          <cell r="S82">
            <v>0</v>
          </cell>
        </row>
        <row r="83">
          <cell r="S83">
            <v>0</v>
          </cell>
        </row>
        <row r="84">
          <cell r="S84">
            <v>0</v>
          </cell>
        </row>
        <row r="85">
          <cell r="S85">
            <v>0</v>
          </cell>
        </row>
        <row r="86">
          <cell r="S86">
            <v>0</v>
          </cell>
        </row>
        <row r="87">
          <cell r="S87">
            <v>0</v>
          </cell>
        </row>
        <row r="88">
          <cell r="S88">
            <v>0</v>
          </cell>
        </row>
        <row r="89">
          <cell r="S89">
            <v>0</v>
          </cell>
        </row>
        <row r="90">
          <cell r="S90">
            <v>0</v>
          </cell>
        </row>
        <row r="91">
          <cell r="S91">
            <v>0</v>
          </cell>
        </row>
        <row r="92">
          <cell r="S92">
            <v>0</v>
          </cell>
        </row>
        <row r="93">
          <cell r="S93">
            <v>0</v>
          </cell>
        </row>
        <row r="94">
          <cell r="S94">
            <v>0</v>
          </cell>
        </row>
        <row r="95">
          <cell r="S95">
            <v>0</v>
          </cell>
        </row>
        <row r="96">
          <cell r="S96">
            <v>0</v>
          </cell>
        </row>
        <row r="97">
          <cell r="S97">
            <v>0</v>
          </cell>
        </row>
        <row r="98">
          <cell r="S98">
            <v>0</v>
          </cell>
        </row>
        <row r="99">
          <cell r="S99">
            <v>0</v>
          </cell>
        </row>
        <row r="100">
          <cell r="S100">
            <v>0</v>
          </cell>
        </row>
        <row r="101">
          <cell r="S101">
            <v>0</v>
          </cell>
        </row>
        <row r="102">
          <cell r="S102">
            <v>0</v>
          </cell>
        </row>
        <row r="103">
          <cell r="S103">
            <v>0</v>
          </cell>
        </row>
        <row r="104">
          <cell r="S104">
            <v>0</v>
          </cell>
        </row>
        <row r="105">
          <cell r="S105">
            <v>0</v>
          </cell>
        </row>
        <row r="106">
          <cell r="S106">
            <v>0</v>
          </cell>
        </row>
        <row r="107">
          <cell r="S107">
            <v>0</v>
          </cell>
        </row>
        <row r="108">
          <cell r="C108">
            <v>0</v>
          </cell>
          <cell r="F108">
            <v>0</v>
          </cell>
          <cell r="I108">
            <v>0</v>
          </cell>
          <cell r="L108">
            <v>0</v>
          </cell>
          <cell r="O108">
            <v>57</v>
          </cell>
          <cell r="R108">
            <v>0</v>
          </cell>
          <cell r="S108">
            <v>0</v>
          </cell>
          <cell r="U108">
            <v>0</v>
          </cell>
          <cell r="X108">
            <v>99</v>
          </cell>
          <cell r="AA108">
            <v>0</v>
          </cell>
          <cell r="AD108">
            <v>0</v>
          </cell>
          <cell r="AG108">
            <v>0</v>
          </cell>
          <cell r="AJ108">
            <v>0</v>
          </cell>
        </row>
        <row r="112">
          <cell r="T112">
            <v>0</v>
          </cell>
        </row>
        <row r="114">
          <cell r="T114">
            <v>0</v>
          </cell>
        </row>
        <row r="115">
          <cell r="B115">
            <v>0</v>
          </cell>
          <cell r="E115">
            <v>0</v>
          </cell>
          <cell r="H115">
            <v>0</v>
          </cell>
          <cell r="K115">
            <v>0</v>
          </cell>
          <cell r="N115">
            <v>0</v>
          </cell>
          <cell r="Q115">
            <v>0</v>
          </cell>
          <cell r="T115">
            <v>0</v>
          </cell>
          <cell r="W115">
            <v>0</v>
          </cell>
          <cell r="Z115">
            <v>0</v>
          </cell>
          <cell r="AC115">
            <v>0</v>
          </cell>
          <cell r="AF115">
            <v>0</v>
          </cell>
          <cell r="AI115">
            <v>0</v>
          </cell>
        </row>
        <row r="116">
          <cell r="T116">
            <v>0</v>
          </cell>
          <cell r="AI116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</sheetData>
      <sheetData sheetId="8">
        <row r="115">
          <cell r="N115">
            <v>0</v>
          </cell>
          <cell r="Z115">
            <v>0</v>
          </cell>
        </row>
      </sheetData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Ekipno"/>
      <sheetName val="1. pojedin"/>
      <sheetName val="2. S - Ekipno"/>
      <sheetName val="2. S - Pojedin"/>
      <sheetName val="2. Z - Ekipno"/>
      <sheetName val="2. Z - Pojedin"/>
      <sheetName val="2. I - Ekipno"/>
      <sheetName val="2. I - Pojedin"/>
      <sheetName val="3. S - ekipno"/>
      <sheetName val="3. S - pojedin"/>
      <sheetName val="3. I - Ekipno"/>
      <sheetName val="3. I - Pojedin"/>
      <sheetName val="3. Z - ekipno"/>
      <sheetName val="3. Z - Pojedin"/>
      <sheetName val="Seniorke Ekipno"/>
      <sheetName val="Seniorke Pojedin"/>
      <sheetName val="Invalidi"/>
      <sheetName val="Mastersi"/>
      <sheetName val="Veterani"/>
      <sheetName val="Pojedin U 15"/>
      <sheetName val="Pojedin U 20"/>
      <sheetName val="Pojedin U 25"/>
      <sheetName val="Lov pastrva na jezeru"/>
      <sheetName val="Šaran"/>
      <sheetName val="Prirodni mamci"/>
      <sheetName val="Varalice"/>
      <sheetName val="Feeder EKIPNI"/>
      <sheetName val="Feeder POJEDIN"/>
      <sheetName val="Pastrvski grgeč"/>
      <sheetName val="Muha"/>
      <sheetName val="Čamac"/>
      <sheetName val="Casting"/>
      <sheetName val="Međunarodna "/>
      <sheetName val="Lige 2019"/>
    </sheetNames>
    <definedNames>
      <definedName name="ekipno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jedinačno"/>
      <sheetName val="HŠRS Zbirna tablica seniorke 20"/>
    </sheetNames>
    <definedNames>
      <definedName name="pojedinačn0"/>
    </definedNames>
    <sheetDataSet>
      <sheetData sheetId="0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ipno"/>
      <sheetName val="Veterani"/>
      <sheetName val="Pojedinačno U 18"/>
      <sheetName val="Pojedinačno U 23"/>
      <sheetName val="ZBIRNI VETERANI 2021"/>
    </sheetNames>
    <definedNames>
      <definedName name="sortpoprezimenu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ipno"/>
      <sheetName val="Masteri"/>
      <sheetName val="Pojedinačno U 18"/>
      <sheetName val="Pojedinačno U 23"/>
      <sheetName val="ZBIRNI MASTERI 2021"/>
    </sheetNames>
    <definedNames>
      <definedName name="sortpoprezimenu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ipno"/>
      <sheetName val="Pojedinačno"/>
      <sheetName val="LIGA INVALIDA 2021_"/>
    </sheetNames>
    <definedNames>
      <definedName name="sortpoekipama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ganizacija natjecanja"/>
      <sheetName val="Prijavnica"/>
      <sheetName val="Prijava i izvlačenje red.I.run"/>
      <sheetName val="Redosljed izlaska"/>
      <sheetName val="Zbirna lista ulova po rundama"/>
      <sheetName val="Dnevnik natjecanja"/>
      <sheetName val="Proglašenje"/>
      <sheetName val="4.kolo"/>
      <sheetName val="Proglašenje pobjednika kola"/>
      <sheetName val="Plasman lige"/>
      <sheetName val="Ukupni plasman lige"/>
      <sheetName val="Ukupni plasman nakon IV kola"/>
      <sheetName val="HSL- IV.KOLO"/>
    </sheetNames>
    <definedNames>
      <definedName name="plasmanlig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ganizacija natjecanja"/>
      <sheetName val="Prijavnica"/>
      <sheetName val="Registracija natjecatelja"/>
      <sheetName val="Prijava i izvlačenje red.I.kola"/>
      <sheetName val="Redosljed izlaska"/>
      <sheetName val="Zbirna lista ulova"/>
      <sheetName val="Dnevnik natjecanja"/>
      <sheetName val="Proglašenje"/>
      <sheetName val="Proglašenje pobjednika kola"/>
      <sheetName val="Plasman lige"/>
      <sheetName val="Ukupni plasman li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8">
          <cell r="D8" t="str">
            <v>Granešina</v>
          </cell>
          <cell r="F8" t="str">
            <v>Granešina</v>
          </cell>
          <cell r="H8" t="str">
            <v>Granešina</v>
          </cell>
          <cell r="J8" t="str">
            <v>Granešina</v>
          </cell>
          <cell r="L8" t="str">
            <v>Granešina</v>
          </cell>
          <cell r="N8" t="str">
            <v>Granešina</v>
          </cell>
        </row>
        <row r="9">
          <cell r="D9" t="str">
            <v>05.11.2022.</v>
          </cell>
          <cell r="F9" t="str">
            <v>06.11.2022.</v>
          </cell>
          <cell r="H9" t="str">
            <v>12.11.2022.</v>
          </cell>
          <cell r="J9" t="str">
            <v>13.11.2022.</v>
          </cell>
          <cell r="L9" t="str">
            <v>19.11.2022.</v>
          </cell>
          <cell r="N9" t="str">
            <v>20.11.2022.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ganizacija natjecanja"/>
      <sheetName val="Prijavnica"/>
      <sheetName val="Redosljed izlaska"/>
      <sheetName val="Zbirna lista ulova"/>
      <sheetName val="Dnevnik natjecanja"/>
      <sheetName val="Proglašenje"/>
      <sheetName val="Proglašenje pobjednika kola"/>
      <sheetName val="Plasman lige"/>
      <sheetName val="Ukupni plasman lige"/>
      <sheetName val="HSL- VI.KOLO"/>
    </sheetNames>
    <definedNames>
      <definedName name="plasmanlig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9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0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11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4:IW29"/>
  <sheetViews>
    <sheetView tabSelected="1" zoomScale="75" zoomScaleNormal="75" workbookViewId="0">
      <selection activeCell="AE7" sqref="AE7"/>
    </sheetView>
  </sheetViews>
  <sheetFormatPr defaultRowHeight="12.75" x14ac:dyDescent="0.2"/>
  <cols>
    <col min="1" max="1" width="4.5703125" style="1"/>
    <col min="2" max="2" width="22.85546875" style="2" customWidth="1"/>
    <col min="3" max="3" width="5.7109375" style="2"/>
    <col min="4" max="4" width="9.42578125" style="2"/>
    <col min="5" max="5" width="5.7109375" style="2"/>
    <col min="6" max="6" width="9.42578125" style="2"/>
    <col min="7" max="7" width="5.7109375" style="2"/>
    <col min="8" max="8" width="9.42578125" style="2"/>
    <col min="9" max="9" width="5.7109375" style="2"/>
    <col min="10" max="10" width="9.42578125" style="2"/>
    <col min="11" max="11" width="5.7109375" style="2"/>
    <col min="12" max="12" width="9.42578125" style="2"/>
    <col min="13" max="13" width="5.85546875" style="2"/>
    <col min="14" max="14" width="9.42578125" style="2"/>
    <col min="15" max="15" width="5.7109375" style="2"/>
    <col min="16" max="16" width="9.42578125" style="2"/>
    <col min="17" max="17" width="5.7109375" style="2"/>
    <col min="18" max="18" width="9.42578125" style="2"/>
    <col min="19" max="19" width="5.5703125" style="2"/>
    <col min="20" max="20" width="9.42578125" style="2"/>
    <col min="21" max="21" width="5.5703125" style="2"/>
    <col min="22" max="22" width="9.42578125" style="2"/>
    <col min="23" max="23" width="5.5703125" style="2"/>
    <col min="24" max="24" width="9.42578125" style="2"/>
    <col min="25" max="25" width="5.7109375" style="2"/>
    <col min="26" max="26" width="9.140625" style="2"/>
    <col min="27" max="27" width="5.7109375" style="2"/>
    <col min="28" max="28" width="11" style="2"/>
    <col min="29" max="29" width="10.5703125" style="2"/>
    <col min="30" max="32" width="9.140625" style="2"/>
    <col min="33" max="33" width="9.42578125" style="2"/>
    <col min="34" max="257" width="9.140625" style="2"/>
  </cols>
  <sheetData>
    <row r="4" spans="1:30" ht="23.25" x14ac:dyDescent="0.35">
      <c r="C4" s="3"/>
      <c r="D4" s="21" t="s">
        <v>0</v>
      </c>
      <c r="F4" s="86"/>
      <c r="O4" s="4" t="s">
        <v>93</v>
      </c>
    </row>
    <row r="5" spans="1:30" ht="23.25" x14ac:dyDescent="0.35">
      <c r="C5" s="5"/>
      <c r="D5" s="417" t="s">
        <v>92</v>
      </c>
      <c r="F5" s="86"/>
      <c r="O5" s="6" t="s">
        <v>301</v>
      </c>
    </row>
    <row r="6" spans="1:30" ht="23.25" x14ac:dyDescent="0.2">
      <c r="O6" s="7" t="s">
        <v>3</v>
      </c>
    </row>
    <row r="7" spans="1:30" ht="13.5" thickBot="1" x14ac:dyDescent="0.25"/>
    <row r="8" spans="1:30" s="2" customFormat="1" ht="24" customHeight="1" thickTop="1" x14ac:dyDescent="0.2">
      <c r="A8" s="1362" t="s">
        <v>4</v>
      </c>
      <c r="B8" s="1365" t="s">
        <v>5</v>
      </c>
      <c r="C8" s="1368" t="s">
        <v>6</v>
      </c>
      <c r="D8" s="1369"/>
      <c r="E8" s="1368" t="s">
        <v>7</v>
      </c>
      <c r="F8" s="1369"/>
      <c r="G8" s="1368" t="s">
        <v>8</v>
      </c>
      <c r="H8" s="1369"/>
      <c r="I8" s="1368" t="s">
        <v>9</v>
      </c>
      <c r="J8" s="1369"/>
      <c r="K8" s="1368" t="s">
        <v>10</v>
      </c>
      <c r="L8" s="1369"/>
      <c r="M8" s="1368" t="s">
        <v>11</v>
      </c>
      <c r="N8" s="1369"/>
      <c r="O8" s="1368" t="s">
        <v>12</v>
      </c>
      <c r="P8" s="1369"/>
      <c r="Q8" s="1368" t="s">
        <v>13</v>
      </c>
      <c r="R8" s="1369"/>
      <c r="S8" s="1368" t="s">
        <v>14</v>
      </c>
      <c r="T8" s="1369"/>
      <c r="U8" s="1368" t="s">
        <v>15</v>
      </c>
      <c r="V8" s="1369"/>
      <c r="W8" s="1368" t="s">
        <v>16</v>
      </c>
      <c r="X8" s="1369"/>
      <c r="Y8" s="1368" t="s">
        <v>17</v>
      </c>
      <c r="Z8" s="1369"/>
      <c r="AA8" s="1372" t="s">
        <v>18</v>
      </c>
      <c r="AB8" s="1373"/>
      <c r="AC8" s="1374"/>
    </row>
    <row r="9" spans="1:30" s="2" customFormat="1" ht="44.25" customHeight="1" x14ac:dyDescent="0.2">
      <c r="A9" s="1363"/>
      <c r="B9" s="1366"/>
      <c r="C9" s="1370" t="s">
        <v>253</v>
      </c>
      <c r="D9" s="1371"/>
      <c r="E9" s="1370" t="s">
        <v>254</v>
      </c>
      <c r="F9" s="1371"/>
      <c r="G9" s="1370" t="s">
        <v>255</v>
      </c>
      <c r="H9" s="1371"/>
      <c r="I9" s="1370" t="s">
        <v>256</v>
      </c>
      <c r="J9" s="1371"/>
      <c r="K9" s="1370" t="s">
        <v>257</v>
      </c>
      <c r="L9" s="1371"/>
      <c r="M9" s="1370" t="s">
        <v>258</v>
      </c>
      <c r="N9" s="1371"/>
      <c r="O9" s="1370" t="s">
        <v>259</v>
      </c>
      <c r="P9" s="1371"/>
      <c r="Q9" s="1370" t="s">
        <v>306</v>
      </c>
      <c r="R9" s="1371"/>
      <c r="S9" s="1370" t="s">
        <v>302</v>
      </c>
      <c r="T9" s="1371"/>
      <c r="U9" s="1370" t="s">
        <v>303</v>
      </c>
      <c r="V9" s="1371"/>
      <c r="W9" s="1370" t="s">
        <v>304</v>
      </c>
      <c r="X9" s="1371"/>
      <c r="Y9" s="1370" t="s">
        <v>305</v>
      </c>
      <c r="Z9" s="1371"/>
      <c r="AA9" s="1375"/>
      <c r="AB9" s="1376"/>
      <c r="AC9" s="1377"/>
    </row>
    <row r="10" spans="1:30" s="2" customFormat="1" ht="37.5" customHeight="1" thickBot="1" x14ac:dyDescent="0.25">
      <c r="A10" s="1364"/>
      <c r="B10" s="1367"/>
      <c r="C10" s="274" t="s">
        <v>19</v>
      </c>
      <c r="D10" s="275" t="s">
        <v>20</v>
      </c>
      <c r="E10" s="276" t="s">
        <v>19</v>
      </c>
      <c r="F10" s="277" t="s">
        <v>20</v>
      </c>
      <c r="G10" s="278" t="s">
        <v>19</v>
      </c>
      <c r="H10" s="279" t="s">
        <v>20</v>
      </c>
      <c r="I10" s="276" t="s">
        <v>19</v>
      </c>
      <c r="J10" s="277" t="s">
        <v>20</v>
      </c>
      <c r="K10" s="278" t="s">
        <v>19</v>
      </c>
      <c r="L10" s="279" t="s">
        <v>20</v>
      </c>
      <c r="M10" s="276" t="s">
        <v>19</v>
      </c>
      <c r="N10" s="277" t="s">
        <v>20</v>
      </c>
      <c r="O10" s="278" t="s">
        <v>19</v>
      </c>
      <c r="P10" s="279" t="s">
        <v>20</v>
      </c>
      <c r="Q10" s="276" t="s">
        <v>19</v>
      </c>
      <c r="R10" s="279" t="s">
        <v>20</v>
      </c>
      <c r="S10" s="276" t="s">
        <v>19</v>
      </c>
      <c r="T10" s="279" t="s">
        <v>20</v>
      </c>
      <c r="U10" s="276" t="s">
        <v>19</v>
      </c>
      <c r="V10" s="279" t="s">
        <v>20</v>
      </c>
      <c r="W10" s="276" t="s">
        <v>19</v>
      </c>
      <c r="X10" s="279" t="s">
        <v>20</v>
      </c>
      <c r="Y10" s="276" t="s">
        <v>19</v>
      </c>
      <c r="Z10" s="279" t="s">
        <v>20</v>
      </c>
      <c r="AA10" s="280" t="s">
        <v>19</v>
      </c>
      <c r="AB10" s="281" t="s">
        <v>21</v>
      </c>
      <c r="AC10" s="282" t="s">
        <v>22</v>
      </c>
    </row>
    <row r="11" spans="1:30" s="8" customFormat="1" ht="49.5" customHeight="1" thickTop="1" x14ac:dyDescent="0.2">
      <c r="A11" s="283">
        <v>1</v>
      </c>
      <c r="B11" s="418" t="s">
        <v>81</v>
      </c>
      <c r="C11" s="284">
        <v>1</v>
      </c>
      <c r="D11" s="285">
        <v>24295</v>
      </c>
      <c r="E11" s="284">
        <v>4</v>
      </c>
      <c r="F11" s="285">
        <v>28245</v>
      </c>
      <c r="G11" s="284">
        <v>3</v>
      </c>
      <c r="H11" s="285">
        <v>22705</v>
      </c>
      <c r="I11" s="284">
        <v>2</v>
      </c>
      <c r="J11" s="285">
        <v>48925</v>
      </c>
      <c r="K11" s="284">
        <v>1</v>
      </c>
      <c r="L11" s="285">
        <v>18275</v>
      </c>
      <c r="M11" s="284">
        <v>1</v>
      </c>
      <c r="N11" s="285">
        <v>17505</v>
      </c>
      <c r="O11" s="284">
        <v>1</v>
      </c>
      <c r="P11" s="285">
        <v>22281</v>
      </c>
      <c r="Q11" s="284">
        <v>1</v>
      </c>
      <c r="R11" s="285">
        <v>22365</v>
      </c>
      <c r="S11" s="284">
        <v>5</v>
      </c>
      <c r="T11" s="285">
        <v>17501</v>
      </c>
      <c r="U11" s="284">
        <v>3</v>
      </c>
      <c r="V11" s="285">
        <v>21705</v>
      </c>
      <c r="W11" s="284">
        <v>3</v>
      </c>
      <c r="X11" s="285">
        <v>22535</v>
      </c>
      <c r="Y11" s="284">
        <v>4</v>
      </c>
      <c r="Z11" s="285">
        <v>26800</v>
      </c>
      <c r="AA11" s="420">
        <v>29</v>
      </c>
      <c r="AB11" s="421">
        <v>293137</v>
      </c>
      <c r="AC11" s="458">
        <v>1</v>
      </c>
      <c r="AD11" s="136"/>
    </row>
    <row r="12" spans="1:30" s="8" customFormat="1" ht="49.5" customHeight="1" x14ac:dyDescent="0.2">
      <c r="A12" s="286">
        <v>2</v>
      </c>
      <c r="B12" s="418" t="s">
        <v>105</v>
      </c>
      <c r="C12" s="287">
        <v>5</v>
      </c>
      <c r="D12" s="288">
        <v>18805</v>
      </c>
      <c r="E12" s="287">
        <v>1</v>
      </c>
      <c r="F12" s="288">
        <v>30910</v>
      </c>
      <c r="G12" s="287">
        <v>2</v>
      </c>
      <c r="H12" s="288">
        <v>27610</v>
      </c>
      <c r="I12" s="287">
        <v>1</v>
      </c>
      <c r="J12" s="288">
        <v>40240</v>
      </c>
      <c r="K12" s="287">
        <v>3</v>
      </c>
      <c r="L12" s="288">
        <v>13251</v>
      </c>
      <c r="M12" s="287">
        <v>5</v>
      </c>
      <c r="N12" s="288">
        <v>12445</v>
      </c>
      <c r="O12" s="287">
        <v>7</v>
      </c>
      <c r="P12" s="288">
        <v>14630</v>
      </c>
      <c r="Q12" s="287">
        <v>3</v>
      </c>
      <c r="R12" s="288">
        <v>17767</v>
      </c>
      <c r="S12" s="287">
        <v>2</v>
      </c>
      <c r="T12" s="288">
        <v>21213</v>
      </c>
      <c r="U12" s="287">
        <v>1</v>
      </c>
      <c r="V12" s="288">
        <v>19133</v>
      </c>
      <c r="W12" s="287">
        <v>5</v>
      </c>
      <c r="X12" s="288">
        <v>19300</v>
      </c>
      <c r="Y12" s="287">
        <v>5</v>
      </c>
      <c r="Z12" s="288">
        <v>26895</v>
      </c>
      <c r="AA12" s="422">
        <v>40</v>
      </c>
      <c r="AB12" s="423">
        <v>262199</v>
      </c>
      <c r="AC12" s="459">
        <v>2</v>
      </c>
      <c r="AD12" s="136"/>
    </row>
    <row r="13" spans="1:30" s="8" customFormat="1" ht="49.5" customHeight="1" x14ac:dyDescent="0.2">
      <c r="A13" s="289">
        <v>3</v>
      </c>
      <c r="B13" s="418" t="s">
        <v>67</v>
      </c>
      <c r="C13" s="287">
        <v>2</v>
      </c>
      <c r="D13" s="288">
        <v>18635</v>
      </c>
      <c r="E13" s="287">
        <v>5</v>
      </c>
      <c r="F13" s="288">
        <v>25270</v>
      </c>
      <c r="G13" s="287">
        <v>5</v>
      </c>
      <c r="H13" s="288">
        <v>28195</v>
      </c>
      <c r="I13" s="287">
        <v>3</v>
      </c>
      <c r="J13" s="288">
        <v>41505</v>
      </c>
      <c r="K13" s="287">
        <v>2</v>
      </c>
      <c r="L13" s="288">
        <v>14619</v>
      </c>
      <c r="M13" s="287">
        <v>4</v>
      </c>
      <c r="N13" s="288">
        <v>14676</v>
      </c>
      <c r="O13" s="287">
        <v>5</v>
      </c>
      <c r="P13" s="288">
        <v>13545</v>
      </c>
      <c r="Q13" s="287">
        <v>9</v>
      </c>
      <c r="R13" s="288">
        <v>15922</v>
      </c>
      <c r="S13" s="287">
        <v>6</v>
      </c>
      <c r="T13" s="288">
        <v>17450</v>
      </c>
      <c r="U13" s="287">
        <v>9</v>
      </c>
      <c r="V13" s="288">
        <v>11571</v>
      </c>
      <c r="W13" s="287">
        <v>6</v>
      </c>
      <c r="X13" s="288">
        <v>17890</v>
      </c>
      <c r="Y13" s="287">
        <v>6</v>
      </c>
      <c r="Z13" s="288">
        <v>26480</v>
      </c>
      <c r="AA13" s="422">
        <v>62</v>
      </c>
      <c r="AB13" s="423">
        <v>245758</v>
      </c>
      <c r="AC13" s="459">
        <v>3</v>
      </c>
      <c r="AD13" s="136"/>
    </row>
    <row r="14" spans="1:30" s="8" customFormat="1" ht="49.5" customHeight="1" x14ac:dyDescent="0.2">
      <c r="A14" s="289">
        <v>4</v>
      </c>
      <c r="B14" s="418" t="s">
        <v>65</v>
      </c>
      <c r="C14" s="287">
        <v>12</v>
      </c>
      <c r="D14" s="288">
        <v>13770</v>
      </c>
      <c r="E14" s="287">
        <v>2</v>
      </c>
      <c r="F14" s="288">
        <v>29520</v>
      </c>
      <c r="G14" s="287">
        <v>7</v>
      </c>
      <c r="H14" s="288">
        <v>13015</v>
      </c>
      <c r="I14" s="287">
        <v>4</v>
      </c>
      <c r="J14" s="288">
        <v>22575</v>
      </c>
      <c r="K14" s="287">
        <v>8</v>
      </c>
      <c r="L14" s="288">
        <v>7831</v>
      </c>
      <c r="M14" s="287">
        <v>7</v>
      </c>
      <c r="N14" s="288">
        <v>11727</v>
      </c>
      <c r="O14" s="287">
        <v>2</v>
      </c>
      <c r="P14" s="288">
        <v>16208</v>
      </c>
      <c r="Q14" s="287">
        <v>2</v>
      </c>
      <c r="R14" s="288">
        <v>20512</v>
      </c>
      <c r="S14" s="287">
        <v>1</v>
      </c>
      <c r="T14" s="288">
        <v>18747</v>
      </c>
      <c r="U14" s="287">
        <v>8</v>
      </c>
      <c r="V14" s="288">
        <v>10253</v>
      </c>
      <c r="W14" s="287">
        <v>2</v>
      </c>
      <c r="X14" s="288">
        <v>20030</v>
      </c>
      <c r="Y14" s="287">
        <v>7</v>
      </c>
      <c r="Z14" s="288">
        <v>24855</v>
      </c>
      <c r="AA14" s="422">
        <v>62</v>
      </c>
      <c r="AB14" s="423">
        <v>209043</v>
      </c>
      <c r="AC14" s="459">
        <v>4</v>
      </c>
      <c r="AD14" s="136"/>
    </row>
    <row r="15" spans="1:30" s="8" customFormat="1" ht="49.5" customHeight="1" x14ac:dyDescent="0.2">
      <c r="A15" s="289">
        <v>5</v>
      </c>
      <c r="B15" s="418" t="s">
        <v>34</v>
      </c>
      <c r="C15" s="287">
        <v>4</v>
      </c>
      <c r="D15" s="288">
        <v>17270</v>
      </c>
      <c r="E15" s="287">
        <v>3</v>
      </c>
      <c r="F15" s="288">
        <v>30600</v>
      </c>
      <c r="G15" s="287">
        <v>1</v>
      </c>
      <c r="H15" s="288">
        <v>34260</v>
      </c>
      <c r="I15" s="287">
        <v>5</v>
      </c>
      <c r="J15" s="288">
        <v>23505</v>
      </c>
      <c r="K15" s="287">
        <v>6</v>
      </c>
      <c r="L15" s="288">
        <v>13159</v>
      </c>
      <c r="M15" s="287">
        <v>2</v>
      </c>
      <c r="N15" s="288">
        <v>16596</v>
      </c>
      <c r="O15" s="287">
        <v>6</v>
      </c>
      <c r="P15" s="288">
        <v>14044</v>
      </c>
      <c r="Q15" s="287">
        <v>6</v>
      </c>
      <c r="R15" s="288">
        <v>18606</v>
      </c>
      <c r="S15" s="287">
        <v>9</v>
      </c>
      <c r="T15" s="288">
        <v>17797</v>
      </c>
      <c r="U15" s="287">
        <v>7</v>
      </c>
      <c r="V15" s="288">
        <v>13925</v>
      </c>
      <c r="W15" s="287">
        <v>7</v>
      </c>
      <c r="X15" s="288">
        <v>13750</v>
      </c>
      <c r="Y15" s="287">
        <v>8</v>
      </c>
      <c r="Z15" s="288">
        <v>22230</v>
      </c>
      <c r="AA15" s="422">
        <v>64</v>
      </c>
      <c r="AB15" s="423">
        <v>235742</v>
      </c>
      <c r="AC15" s="459">
        <v>5</v>
      </c>
      <c r="AD15" s="136"/>
    </row>
    <row r="16" spans="1:30" s="8" customFormat="1" ht="49.5" customHeight="1" x14ac:dyDescent="0.2">
      <c r="A16" s="289">
        <v>6</v>
      </c>
      <c r="B16" s="418" t="s">
        <v>64</v>
      </c>
      <c r="C16" s="287">
        <v>7</v>
      </c>
      <c r="D16" s="288">
        <v>17435</v>
      </c>
      <c r="E16" s="287">
        <v>6</v>
      </c>
      <c r="F16" s="288">
        <v>23290</v>
      </c>
      <c r="G16" s="287">
        <v>4</v>
      </c>
      <c r="H16" s="288">
        <v>22935</v>
      </c>
      <c r="I16" s="287">
        <v>7</v>
      </c>
      <c r="J16" s="288">
        <v>24265</v>
      </c>
      <c r="K16" s="287">
        <v>4</v>
      </c>
      <c r="L16" s="288">
        <v>12237</v>
      </c>
      <c r="M16" s="287">
        <v>8</v>
      </c>
      <c r="N16" s="288">
        <v>10022</v>
      </c>
      <c r="O16" s="287">
        <v>10</v>
      </c>
      <c r="P16" s="288">
        <v>13526</v>
      </c>
      <c r="Q16" s="287">
        <v>11</v>
      </c>
      <c r="R16" s="288">
        <v>13225</v>
      </c>
      <c r="S16" s="287">
        <v>4</v>
      </c>
      <c r="T16" s="288">
        <v>14358</v>
      </c>
      <c r="U16" s="287">
        <v>4</v>
      </c>
      <c r="V16" s="288">
        <v>15307</v>
      </c>
      <c r="W16" s="287">
        <v>4</v>
      </c>
      <c r="X16" s="288">
        <v>19050</v>
      </c>
      <c r="Y16" s="287">
        <v>1</v>
      </c>
      <c r="Z16" s="288">
        <v>32645</v>
      </c>
      <c r="AA16" s="422">
        <v>70</v>
      </c>
      <c r="AB16" s="423">
        <v>218295</v>
      </c>
      <c r="AC16" s="459">
        <v>6</v>
      </c>
      <c r="AD16" s="136"/>
    </row>
    <row r="17" spans="1:30" s="8" customFormat="1" ht="49.5" customHeight="1" x14ac:dyDescent="0.2">
      <c r="A17" s="289">
        <v>7</v>
      </c>
      <c r="B17" s="418" t="s">
        <v>94</v>
      </c>
      <c r="C17" s="287">
        <v>6</v>
      </c>
      <c r="D17" s="288">
        <v>15235</v>
      </c>
      <c r="E17" s="287">
        <v>8</v>
      </c>
      <c r="F17" s="288">
        <v>23400</v>
      </c>
      <c r="G17" s="287">
        <v>11</v>
      </c>
      <c r="H17" s="288">
        <v>10995</v>
      </c>
      <c r="I17" s="287">
        <v>12</v>
      </c>
      <c r="J17" s="288">
        <v>13765</v>
      </c>
      <c r="K17" s="287">
        <v>10</v>
      </c>
      <c r="L17" s="288">
        <v>7369</v>
      </c>
      <c r="M17" s="287">
        <v>9</v>
      </c>
      <c r="N17" s="288">
        <v>9719</v>
      </c>
      <c r="O17" s="287">
        <v>8</v>
      </c>
      <c r="P17" s="288">
        <v>13996</v>
      </c>
      <c r="Q17" s="287">
        <v>12</v>
      </c>
      <c r="R17" s="288">
        <v>12983</v>
      </c>
      <c r="S17" s="287">
        <v>3</v>
      </c>
      <c r="T17" s="288">
        <v>17795</v>
      </c>
      <c r="U17" s="287">
        <v>5</v>
      </c>
      <c r="V17" s="288">
        <v>13412</v>
      </c>
      <c r="W17" s="287">
        <v>1</v>
      </c>
      <c r="X17" s="288">
        <v>29090</v>
      </c>
      <c r="Y17" s="287">
        <v>2</v>
      </c>
      <c r="Z17" s="288">
        <v>29895</v>
      </c>
      <c r="AA17" s="422">
        <v>87</v>
      </c>
      <c r="AB17" s="423">
        <v>197654</v>
      </c>
      <c r="AC17" s="459">
        <v>7</v>
      </c>
      <c r="AD17" s="136"/>
    </row>
    <row r="18" spans="1:30" s="8" customFormat="1" ht="49.5" customHeight="1" x14ac:dyDescent="0.2">
      <c r="A18" s="289">
        <v>8</v>
      </c>
      <c r="B18" s="418" t="s">
        <v>66</v>
      </c>
      <c r="C18" s="287">
        <v>9</v>
      </c>
      <c r="D18" s="288">
        <v>14180</v>
      </c>
      <c r="E18" s="287">
        <v>7</v>
      </c>
      <c r="F18" s="288">
        <v>24220</v>
      </c>
      <c r="G18" s="287">
        <v>8</v>
      </c>
      <c r="H18" s="288">
        <v>13820</v>
      </c>
      <c r="I18" s="287">
        <v>6</v>
      </c>
      <c r="J18" s="288">
        <v>19595</v>
      </c>
      <c r="K18" s="287">
        <v>7</v>
      </c>
      <c r="L18" s="288">
        <v>9889</v>
      </c>
      <c r="M18" s="287">
        <v>3</v>
      </c>
      <c r="N18" s="288">
        <v>15315</v>
      </c>
      <c r="O18" s="287">
        <v>3</v>
      </c>
      <c r="P18" s="288">
        <v>15360</v>
      </c>
      <c r="Q18" s="287">
        <v>5</v>
      </c>
      <c r="R18" s="288">
        <v>17460</v>
      </c>
      <c r="S18" s="287">
        <v>12</v>
      </c>
      <c r="T18" s="288">
        <v>12211</v>
      </c>
      <c r="U18" s="287">
        <v>12</v>
      </c>
      <c r="V18" s="288">
        <v>9272</v>
      </c>
      <c r="W18" s="287">
        <v>11</v>
      </c>
      <c r="X18" s="288">
        <v>11170</v>
      </c>
      <c r="Y18" s="287">
        <v>11</v>
      </c>
      <c r="Z18" s="288">
        <v>18700</v>
      </c>
      <c r="AA18" s="422">
        <v>94</v>
      </c>
      <c r="AB18" s="423">
        <v>181192</v>
      </c>
      <c r="AC18" s="459">
        <v>8</v>
      </c>
      <c r="AD18" s="136"/>
    </row>
    <row r="19" spans="1:30" s="8" customFormat="1" ht="49.5" customHeight="1" x14ac:dyDescent="0.2">
      <c r="A19" s="290">
        <v>9</v>
      </c>
      <c r="B19" s="418" t="s">
        <v>33</v>
      </c>
      <c r="C19" s="287">
        <v>10</v>
      </c>
      <c r="D19" s="288">
        <v>13070</v>
      </c>
      <c r="E19" s="287">
        <v>9</v>
      </c>
      <c r="F19" s="288">
        <v>23085</v>
      </c>
      <c r="G19" s="287">
        <v>6</v>
      </c>
      <c r="H19" s="288">
        <v>14635</v>
      </c>
      <c r="I19" s="287">
        <v>8</v>
      </c>
      <c r="J19" s="288">
        <v>17865</v>
      </c>
      <c r="K19" s="287">
        <v>5</v>
      </c>
      <c r="L19" s="288">
        <v>10077</v>
      </c>
      <c r="M19" s="287">
        <v>10</v>
      </c>
      <c r="N19" s="288">
        <v>8238</v>
      </c>
      <c r="O19" s="287">
        <v>9</v>
      </c>
      <c r="P19" s="288">
        <v>14261</v>
      </c>
      <c r="Q19" s="287">
        <v>8</v>
      </c>
      <c r="R19" s="288">
        <v>16362</v>
      </c>
      <c r="S19" s="287">
        <v>7</v>
      </c>
      <c r="T19" s="288">
        <v>16043</v>
      </c>
      <c r="U19" s="287">
        <v>2</v>
      </c>
      <c r="V19" s="288">
        <v>16034</v>
      </c>
      <c r="W19" s="287">
        <v>12</v>
      </c>
      <c r="X19" s="288">
        <v>7950</v>
      </c>
      <c r="Y19" s="287">
        <v>12</v>
      </c>
      <c r="Z19" s="288">
        <v>19475</v>
      </c>
      <c r="AA19" s="422">
        <v>98</v>
      </c>
      <c r="AB19" s="423">
        <v>177095</v>
      </c>
      <c r="AC19" s="459">
        <v>9</v>
      </c>
      <c r="AD19" s="136"/>
    </row>
    <row r="20" spans="1:30" s="8" customFormat="1" ht="49.5" customHeight="1" x14ac:dyDescent="0.2">
      <c r="A20" s="286">
        <v>10</v>
      </c>
      <c r="B20" s="418" t="s">
        <v>262</v>
      </c>
      <c r="C20" s="287">
        <v>11</v>
      </c>
      <c r="D20" s="288">
        <v>15895</v>
      </c>
      <c r="E20" s="287">
        <v>11</v>
      </c>
      <c r="F20" s="288">
        <v>21345</v>
      </c>
      <c r="G20" s="287">
        <v>10</v>
      </c>
      <c r="H20" s="288">
        <v>12900</v>
      </c>
      <c r="I20" s="287">
        <v>11</v>
      </c>
      <c r="J20" s="288">
        <v>15415</v>
      </c>
      <c r="K20" s="287">
        <v>11</v>
      </c>
      <c r="L20" s="288">
        <v>8000</v>
      </c>
      <c r="M20" s="287">
        <v>12</v>
      </c>
      <c r="N20" s="288">
        <v>5487</v>
      </c>
      <c r="O20" s="287">
        <v>4</v>
      </c>
      <c r="P20" s="288">
        <v>14703</v>
      </c>
      <c r="Q20" s="287">
        <v>4</v>
      </c>
      <c r="R20" s="288">
        <v>17147</v>
      </c>
      <c r="S20" s="287">
        <v>8</v>
      </c>
      <c r="T20" s="288">
        <v>17080</v>
      </c>
      <c r="U20" s="287">
        <v>11</v>
      </c>
      <c r="V20" s="288">
        <v>8723</v>
      </c>
      <c r="W20" s="287">
        <v>8</v>
      </c>
      <c r="X20" s="288">
        <v>13715</v>
      </c>
      <c r="Y20" s="287">
        <v>3</v>
      </c>
      <c r="Z20" s="288">
        <v>28010</v>
      </c>
      <c r="AA20" s="422">
        <v>104</v>
      </c>
      <c r="AB20" s="423">
        <v>178420</v>
      </c>
      <c r="AC20" s="459">
        <v>10</v>
      </c>
      <c r="AD20" s="136"/>
    </row>
    <row r="21" spans="1:30" s="8" customFormat="1" ht="49.5" customHeight="1" x14ac:dyDescent="0.2">
      <c r="A21" s="290">
        <v>11</v>
      </c>
      <c r="B21" s="418" t="s">
        <v>261</v>
      </c>
      <c r="C21" s="287">
        <v>8</v>
      </c>
      <c r="D21" s="288">
        <v>15755</v>
      </c>
      <c r="E21" s="287">
        <v>10</v>
      </c>
      <c r="F21" s="288">
        <v>23655</v>
      </c>
      <c r="G21" s="287">
        <v>9</v>
      </c>
      <c r="H21" s="288">
        <v>11500</v>
      </c>
      <c r="I21" s="287">
        <v>9</v>
      </c>
      <c r="J21" s="288">
        <v>16830</v>
      </c>
      <c r="K21" s="287">
        <v>9</v>
      </c>
      <c r="L21" s="288">
        <v>8902</v>
      </c>
      <c r="M21" s="287">
        <v>11</v>
      </c>
      <c r="N21" s="288">
        <v>9255</v>
      </c>
      <c r="O21" s="287">
        <v>12</v>
      </c>
      <c r="P21" s="288">
        <v>10504</v>
      </c>
      <c r="Q21" s="287">
        <v>7</v>
      </c>
      <c r="R21" s="288">
        <v>16281</v>
      </c>
      <c r="S21" s="287">
        <v>11</v>
      </c>
      <c r="T21" s="288">
        <v>13255</v>
      </c>
      <c r="U21" s="287">
        <v>6</v>
      </c>
      <c r="V21" s="288">
        <v>15073</v>
      </c>
      <c r="W21" s="287">
        <v>10</v>
      </c>
      <c r="X21" s="288">
        <v>14565</v>
      </c>
      <c r="Y21" s="287">
        <v>9</v>
      </c>
      <c r="Z21" s="288">
        <v>21765</v>
      </c>
      <c r="AA21" s="422">
        <v>111</v>
      </c>
      <c r="AB21" s="423">
        <v>177340</v>
      </c>
      <c r="AC21" s="459">
        <v>11</v>
      </c>
      <c r="AD21" s="136"/>
    </row>
    <row r="22" spans="1:30" s="8" customFormat="1" ht="49.5" customHeight="1" thickBot="1" x14ac:dyDescent="0.25">
      <c r="A22" s="291">
        <v>12</v>
      </c>
      <c r="B22" s="419" t="s">
        <v>260</v>
      </c>
      <c r="C22" s="292">
        <v>3</v>
      </c>
      <c r="D22" s="293">
        <v>18770</v>
      </c>
      <c r="E22" s="292">
        <v>12</v>
      </c>
      <c r="F22" s="293">
        <v>18095</v>
      </c>
      <c r="G22" s="292">
        <v>12</v>
      </c>
      <c r="H22" s="293">
        <v>9490</v>
      </c>
      <c r="I22" s="292">
        <v>10</v>
      </c>
      <c r="J22" s="293">
        <v>16790</v>
      </c>
      <c r="K22" s="292">
        <v>12</v>
      </c>
      <c r="L22" s="293">
        <v>6405</v>
      </c>
      <c r="M22" s="292">
        <v>6</v>
      </c>
      <c r="N22" s="293">
        <v>11866</v>
      </c>
      <c r="O22" s="292">
        <v>11</v>
      </c>
      <c r="P22" s="293">
        <v>11799</v>
      </c>
      <c r="Q22" s="292">
        <v>10</v>
      </c>
      <c r="R22" s="293">
        <v>15774</v>
      </c>
      <c r="S22" s="292">
        <v>10</v>
      </c>
      <c r="T22" s="293">
        <v>12188</v>
      </c>
      <c r="U22" s="292">
        <v>10</v>
      </c>
      <c r="V22" s="293">
        <v>8470</v>
      </c>
      <c r="W22" s="292">
        <v>9</v>
      </c>
      <c r="X22" s="293">
        <v>13435</v>
      </c>
      <c r="Y22" s="292">
        <v>10</v>
      </c>
      <c r="Z22" s="293">
        <v>20450</v>
      </c>
      <c r="AA22" s="424">
        <v>115</v>
      </c>
      <c r="AB22" s="425">
        <v>163532</v>
      </c>
      <c r="AC22" s="460">
        <v>12</v>
      </c>
      <c r="AD22" s="136"/>
    </row>
    <row r="23" spans="1:30" ht="13.5" thickTop="1" x14ac:dyDescent="0.2"/>
    <row r="25" spans="1:30" ht="22.5" customHeight="1" x14ac:dyDescent="0.25">
      <c r="B25" s="414" t="s">
        <v>59</v>
      </c>
      <c r="C25" s="108"/>
      <c r="D25" s="108"/>
      <c r="E25" s="414" t="s">
        <v>75</v>
      </c>
      <c r="F25" s="414"/>
      <c r="G25" s="108"/>
      <c r="H25" s="108"/>
      <c r="O25" s="414" t="s">
        <v>96</v>
      </c>
      <c r="P25" s="108"/>
      <c r="R25" s="414" t="s">
        <v>686</v>
      </c>
    </row>
    <row r="26" spans="1:30" ht="20.25" customHeight="1" x14ac:dyDescent="0.25">
      <c r="B26" s="108"/>
      <c r="C26" s="108"/>
      <c r="D26" s="108"/>
      <c r="E26" s="414" t="s">
        <v>920</v>
      </c>
      <c r="F26" s="108"/>
      <c r="G26" s="108"/>
      <c r="H26" s="108"/>
      <c r="R26" s="414" t="s">
        <v>23</v>
      </c>
    </row>
    <row r="27" spans="1:30" ht="21" customHeight="1" x14ac:dyDescent="0.25">
      <c r="B27" s="108"/>
      <c r="C27" s="108"/>
      <c r="D27" s="108"/>
      <c r="E27" s="414" t="s">
        <v>921</v>
      </c>
      <c r="F27" s="414"/>
      <c r="G27" s="108"/>
      <c r="H27" s="108"/>
      <c r="R27" s="414" t="s">
        <v>242</v>
      </c>
    </row>
    <row r="28" spans="1:30" ht="18" customHeight="1" x14ac:dyDescent="0.2"/>
    <row r="29" spans="1:30" ht="18" customHeight="1" x14ac:dyDescent="0.25">
      <c r="F29" s="414"/>
      <c r="R29" s="414"/>
    </row>
  </sheetData>
  <sortState xmlns:xlrd2="http://schemas.microsoft.com/office/spreadsheetml/2017/richdata2" ref="B11:AB22">
    <sortCondition ref="AA11:AA22"/>
    <sortCondition descending="1" ref="AB11:AB22"/>
  </sortState>
  <mergeCells count="27">
    <mergeCell ref="I9:J9"/>
    <mergeCell ref="K9:L9"/>
    <mergeCell ref="M9:N9"/>
    <mergeCell ref="O9:P9"/>
    <mergeCell ref="Q9:R9"/>
    <mergeCell ref="S8:T8"/>
    <mergeCell ref="U8:V8"/>
    <mergeCell ref="W8:X8"/>
    <mergeCell ref="Y8:Z8"/>
    <mergeCell ref="AA8:AC9"/>
    <mergeCell ref="S9:T9"/>
    <mergeCell ref="U9:V9"/>
    <mergeCell ref="W9:X9"/>
    <mergeCell ref="Y9:Z9"/>
    <mergeCell ref="I8:J8"/>
    <mergeCell ref="K8:L8"/>
    <mergeCell ref="M8:N8"/>
    <mergeCell ref="O8:P8"/>
    <mergeCell ref="Q8:R8"/>
    <mergeCell ref="A8:A10"/>
    <mergeCell ref="B8:B10"/>
    <mergeCell ref="C8:D8"/>
    <mergeCell ref="E8:F8"/>
    <mergeCell ref="G8:H8"/>
    <mergeCell ref="C9:D9"/>
    <mergeCell ref="E9:F9"/>
    <mergeCell ref="G9:H9"/>
  </mergeCells>
  <pageMargins left="0.78749999999999998" right="0.78749999999999998" top="0.27569444444444402" bottom="0.59027777777777801" header="0.51180555555555496" footer="0.51180555555555496"/>
  <pageSetup paperSize="9" firstPageNumber="0" orientation="portrait" horizontalDpi="4294967293" verticalDpi="0" r:id="rId1"/>
  <headerFooter>
    <oddFooter>&amp;C&amp;14&amp;XProgram za izračun rezultata i provođenje natjecanja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207C-1073-498B-816F-7C5F355F456D}">
  <dimension ref="A1:V40"/>
  <sheetViews>
    <sheetView workbookViewId="0">
      <selection activeCell="Y1" sqref="Y1"/>
    </sheetView>
  </sheetViews>
  <sheetFormatPr defaultRowHeight="12.75" x14ac:dyDescent="0.2"/>
  <cols>
    <col min="1" max="1" width="4.7109375" customWidth="1"/>
    <col min="2" max="2" width="21" customWidth="1"/>
    <col min="3" max="3" width="20.7109375" customWidth="1"/>
    <col min="4" max="4" width="4.85546875" customWidth="1"/>
    <col min="5" max="5" width="8.140625" customWidth="1"/>
    <col min="6" max="6" width="5" customWidth="1"/>
    <col min="7" max="7" width="8" customWidth="1"/>
    <col min="8" max="8" width="4.7109375" customWidth="1"/>
    <col min="9" max="9" width="7.7109375" customWidth="1"/>
    <col min="10" max="10" width="4.7109375" customWidth="1"/>
    <col min="11" max="11" width="8" customWidth="1"/>
    <col min="12" max="12" width="4.7109375" customWidth="1"/>
    <col min="13" max="13" width="8" customWidth="1"/>
    <col min="14" max="14" width="5.140625" customWidth="1"/>
    <col min="15" max="15" width="8" customWidth="1"/>
    <col min="16" max="16" width="4.85546875" customWidth="1"/>
    <col min="17" max="17" width="8.140625" customWidth="1"/>
    <col min="18" max="18" width="4.85546875" customWidth="1"/>
    <col min="19" max="19" width="7.85546875" customWidth="1"/>
    <col min="20" max="20" width="6.140625" customWidth="1"/>
  </cols>
  <sheetData>
    <row r="1" spans="1:22" x14ac:dyDescent="0.2">
      <c r="A1" s="120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</row>
    <row r="2" spans="1:22" x14ac:dyDescent="0.2">
      <c r="A2" s="120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</row>
    <row r="3" spans="1:22" x14ac:dyDescent="0.2">
      <c r="A3" s="120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</row>
    <row r="4" spans="1:22" ht="20.25" x14ac:dyDescent="0.3">
      <c r="A4" s="120"/>
      <c r="B4" s="578" t="s">
        <v>243</v>
      </c>
      <c r="C4" s="3"/>
      <c r="D4" s="124"/>
      <c r="E4" s="121"/>
      <c r="F4" s="121"/>
      <c r="G4" s="579"/>
      <c r="H4" s="579"/>
      <c r="I4" s="579"/>
      <c r="J4" s="579"/>
      <c r="K4" s="580" t="s">
        <v>1</v>
      </c>
      <c r="L4" s="579"/>
      <c r="M4" s="579"/>
      <c r="N4" s="579"/>
      <c r="O4" s="121"/>
      <c r="P4" s="121"/>
      <c r="Q4" s="121"/>
      <c r="R4" s="121"/>
      <c r="S4" s="121"/>
      <c r="T4" s="121"/>
      <c r="U4" s="121"/>
    </row>
    <row r="5" spans="1:22" ht="20.25" x14ac:dyDescent="0.3">
      <c r="A5" s="120"/>
      <c r="B5" s="578" t="s">
        <v>244</v>
      </c>
      <c r="C5" s="5"/>
      <c r="D5" s="121"/>
      <c r="E5" s="121"/>
      <c r="F5" s="121"/>
      <c r="G5" s="579"/>
      <c r="H5" s="579"/>
      <c r="I5" s="579"/>
      <c r="J5" s="579"/>
      <c r="K5" s="581" t="s">
        <v>342</v>
      </c>
      <c r="L5" s="579"/>
      <c r="M5" s="579"/>
      <c r="N5" s="579"/>
      <c r="O5" s="121"/>
      <c r="P5" s="121"/>
      <c r="Q5" s="121"/>
      <c r="R5" s="121"/>
      <c r="S5" s="121"/>
      <c r="T5" s="121"/>
      <c r="U5" s="121"/>
    </row>
    <row r="6" spans="1:22" ht="20.25" x14ac:dyDescent="0.3">
      <c r="A6" s="120"/>
      <c r="B6" s="121"/>
      <c r="C6" s="121"/>
      <c r="D6" s="121"/>
      <c r="E6" s="121"/>
      <c r="F6" s="121"/>
      <c r="G6" s="579"/>
      <c r="H6" s="579"/>
      <c r="I6" s="579"/>
      <c r="J6" s="579"/>
      <c r="K6" s="582" t="s">
        <v>24</v>
      </c>
      <c r="L6" s="579"/>
      <c r="M6" s="579"/>
      <c r="N6" s="579"/>
      <c r="O6" s="121"/>
      <c r="P6" s="121"/>
      <c r="Q6" s="121"/>
      <c r="R6" s="121"/>
      <c r="S6" s="121"/>
      <c r="T6" s="121"/>
      <c r="U6" s="121"/>
    </row>
    <row r="8" spans="1:22" ht="13.5" thickBot="1" x14ac:dyDescent="0.25"/>
    <row r="9" spans="1:22" ht="14.25" thickTop="1" thickBot="1" x14ac:dyDescent="0.25">
      <c r="A9" s="1416" t="s">
        <v>4</v>
      </c>
      <c r="B9" s="1436" t="s">
        <v>25</v>
      </c>
      <c r="C9" s="1437" t="s">
        <v>5</v>
      </c>
      <c r="D9" s="1435" t="s">
        <v>6</v>
      </c>
      <c r="E9" s="1435"/>
      <c r="F9" s="1434" t="s">
        <v>7</v>
      </c>
      <c r="G9" s="1434"/>
      <c r="H9" s="1435" t="s">
        <v>8</v>
      </c>
      <c r="I9" s="1435"/>
      <c r="J9" s="1434" t="s">
        <v>9</v>
      </c>
      <c r="K9" s="1434"/>
      <c r="L9" s="1435" t="s">
        <v>10</v>
      </c>
      <c r="M9" s="1435"/>
      <c r="N9" s="1434" t="s">
        <v>11</v>
      </c>
      <c r="O9" s="1434"/>
      <c r="P9" s="1435" t="s">
        <v>12</v>
      </c>
      <c r="Q9" s="1435"/>
      <c r="R9" s="1434" t="s">
        <v>13</v>
      </c>
      <c r="S9" s="1434"/>
      <c r="T9" s="1431" t="s">
        <v>18</v>
      </c>
      <c r="U9" s="1431"/>
      <c r="V9" s="1431"/>
    </row>
    <row r="10" spans="1:22" ht="39" customHeight="1" thickTop="1" thickBot="1" x14ac:dyDescent="0.25">
      <c r="A10" s="1416"/>
      <c r="B10" s="1436"/>
      <c r="C10" s="1437"/>
      <c r="D10" s="1432" t="s">
        <v>345</v>
      </c>
      <c r="E10" s="1432"/>
      <c r="F10" s="1432" t="s">
        <v>345</v>
      </c>
      <c r="G10" s="1432"/>
      <c r="H10" s="1432" t="s">
        <v>346</v>
      </c>
      <c r="I10" s="1432"/>
      <c r="J10" s="1432" t="s">
        <v>347</v>
      </c>
      <c r="K10" s="1432"/>
      <c r="L10" s="1432" t="s">
        <v>348</v>
      </c>
      <c r="M10" s="1432"/>
      <c r="N10" s="1432" t="s">
        <v>349</v>
      </c>
      <c r="O10" s="1432"/>
      <c r="P10" s="1433" t="s">
        <v>350</v>
      </c>
      <c r="Q10" s="1433"/>
      <c r="R10" s="1433" t="s">
        <v>351</v>
      </c>
      <c r="S10" s="1433"/>
      <c r="T10" s="1431"/>
      <c r="U10" s="1431"/>
      <c r="V10" s="1431"/>
    </row>
    <row r="11" spans="1:22" ht="3" customHeight="1" thickTop="1" x14ac:dyDescent="0.2">
      <c r="A11" s="1416"/>
      <c r="B11" s="1436"/>
      <c r="C11" s="1437"/>
      <c r="D11" s="226"/>
      <c r="E11" s="227"/>
      <c r="F11" s="228"/>
      <c r="G11" s="229"/>
      <c r="H11" s="226"/>
      <c r="I11" s="227"/>
      <c r="J11" s="228"/>
      <c r="K11" s="229"/>
      <c r="L11" s="226"/>
      <c r="M11" s="227"/>
      <c r="N11" s="228"/>
      <c r="O11" s="230"/>
      <c r="P11" s="226"/>
      <c r="Q11" s="227"/>
      <c r="R11" s="228"/>
      <c r="S11" s="229"/>
      <c r="T11" s="226"/>
      <c r="U11" s="231"/>
      <c r="V11" s="232"/>
    </row>
    <row r="12" spans="1:22" ht="15.75" x14ac:dyDescent="0.2">
      <c r="A12" s="193"/>
      <c r="B12" s="233"/>
      <c r="C12" s="234"/>
      <c r="D12" s="235" t="s">
        <v>19</v>
      </c>
      <c r="E12" s="236" t="s">
        <v>20</v>
      </c>
      <c r="F12" s="237" t="s">
        <v>19</v>
      </c>
      <c r="G12" s="238" t="s">
        <v>20</v>
      </c>
      <c r="H12" s="235" t="s">
        <v>19</v>
      </c>
      <c r="I12" s="236" t="s">
        <v>20</v>
      </c>
      <c r="J12" s="237" t="s">
        <v>19</v>
      </c>
      <c r="K12" s="238" t="s">
        <v>20</v>
      </c>
      <c r="L12" s="235" t="s">
        <v>19</v>
      </c>
      <c r="M12" s="236" t="s">
        <v>20</v>
      </c>
      <c r="N12" s="237" t="s">
        <v>19</v>
      </c>
      <c r="O12" s="239" t="s">
        <v>20</v>
      </c>
      <c r="P12" s="235" t="s">
        <v>19</v>
      </c>
      <c r="Q12" s="236" t="s">
        <v>20</v>
      </c>
      <c r="R12" s="237" t="s">
        <v>19</v>
      </c>
      <c r="S12" s="238" t="s">
        <v>20</v>
      </c>
      <c r="T12" s="235" t="s">
        <v>19</v>
      </c>
      <c r="U12" s="239" t="s">
        <v>20</v>
      </c>
      <c r="V12" s="240" t="s">
        <v>38</v>
      </c>
    </row>
    <row r="13" spans="1:22" ht="0.75" customHeight="1" thickBot="1" x14ac:dyDescent="0.25">
      <c r="A13" s="203"/>
      <c r="B13" s="73"/>
      <c r="C13" s="74"/>
      <c r="D13" s="75"/>
      <c r="E13" s="76"/>
      <c r="F13" s="77"/>
      <c r="G13" s="78"/>
      <c r="H13" s="75"/>
      <c r="I13" s="76"/>
      <c r="J13" s="77"/>
      <c r="K13" s="78"/>
      <c r="L13" s="75"/>
      <c r="M13" s="76"/>
      <c r="N13" s="77"/>
      <c r="O13" s="78"/>
      <c r="P13" s="75"/>
      <c r="Q13" s="76"/>
      <c r="R13" s="77"/>
      <c r="S13" s="78"/>
      <c r="T13" s="79"/>
      <c r="U13" s="80"/>
      <c r="V13" s="81"/>
    </row>
    <row r="14" spans="1:22" ht="15.75" customHeight="1" x14ac:dyDescent="0.2">
      <c r="A14" s="19">
        <v>1</v>
      </c>
      <c r="B14" s="764" t="s">
        <v>419</v>
      </c>
      <c r="C14" s="111" t="s">
        <v>241</v>
      </c>
      <c r="D14" s="1196">
        <v>1</v>
      </c>
      <c r="E14" s="1197">
        <v>8478</v>
      </c>
      <c r="F14" s="1215">
        <v>1</v>
      </c>
      <c r="G14" s="1198">
        <v>7409</v>
      </c>
      <c r="H14" s="1196">
        <v>2</v>
      </c>
      <c r="I14" s="1197">
        <v>1927</v>
      </c>
      <c r="J14" s="1215">
        <v>1</v>
      </c>
      <c r="K14" s="1199">
        <v>2738</v>
      </c>
      <c r="L14" s="1196">
        <v>2.5</v>
      </c>
      <c r="M14" s="1197">
        <v>4330</v>
      </c>
      <c r="N14" s="1215">
        <v>3</v>
      </c>
      <c r="O14" s="1200">
        <v>4100</v>
      </c>
      <c r="P14" s="1217">
        <v>2</v>
      </c>
      <c r="Q14" s="1201">
        <v>5812</v>
      </c>
      <c r="R14" s="1219">
        <v>2</v>
      </c>
      <c r="S14" s="1202">
        <v>4687</v>
      </c>
      <c r="T14" s="1203">
        <v>14.5</v>
      </c>
      <c r="U14" s="1204">
        <v>39481</v>
      </c>
      <c r="V14" s="137">
        <v>1</v>
      </c>
    </row>
    <row r="15" spans="1:22" ht="15.75" x14ac:dyDescent="0.2">
      <c r="A15" s="20">
        <v>2</v>
      </c>
      <c r="B15" s="392" t="s">
        <v>421</v>
      </c>
      <c r="C15" s="60" t="s">
        <v>240</v>
      </c>
      <c r="D15" s="1205">
        <v>3</v>
      </c>
      <c r="E15" s="1206">
        <v>5878</v>
      </c>
      <c r="F15" s="1216">
        <v>2</v>
      </c>
      <c r="G15" s="1207">
        <v>5202</v>
      </c>
      <c r="H15" s="1205">
        <v>3</v>
      </c>
      <c r="I15" s="1206">
        <v>1576</v>
      </c>
      <c r="J15" s="1216">
        <v>4</v>
      </c>
      <c r="K15" s="1208">
        <v>1412</v>
      </c>
      <c r="L15" s="1205">
        <v>1</v>
      </c>
      <c r="M15" s="1206">
        <v>4365</v>
      </c>
      <c r="N15" s="1216">
        <v>2</v>
      </c>
      <c r="O15" s="1209">
        <v>3840</v>
      </c>
      <c r="P15" s="1218">
        <v>3</v>
      </c>
      <c r="Q15" s="1210">
        <v>4749</v>
      </c>
      <c r="R15" s="1220">
        <v>1</v>
      </c>
      <c r="S15" s="1211">
        <v>12571</v>
      </c>
      <c r="T15" s="1212">
        <v>19</v>
      </c>
      <c r="U15" s="1213">
        <v>39593</v>
      </c>
      <c r="V15" s="137">
        <v>2</v>
      </c>
    </row>
    <row r="16" spans="1:22" ht="15.75" x14ac:dyDescent="0.2">
      <c r="A16" s="19">
        <v>3</v>
      </c>
      <c r="B16" s="392" t="s">
        <v>425</v>
      </c>
      <c r="C16" s="60" t="s">
        <v>343</v>
      </c>
      <c r="D16" s="1205">
        <v>5</v>
      </c>
      <c r="E16" s="1206">
        <v>1990</v>
      </c>
      <c r="F16" s="1216">
        <v>1</v>
      </c>
      <c r="G16" s="1207">
        <v>6996</v>
      </c>
      <c r="H16" s="1205">
        <v>1</v>
      </c>
      <c r="I16" s="1206">
        <v>7299</v>
      </c>
      <c r="J16" s="1216">
        <v>2</v>
      </c>
      <c r="K16" s="1208">
        <v>2209</v>
      </c>
      <c r="L16" s="1205">
        <v>1</v>
      </c>
      <c r="M16" s="1206">
        <v>3945</v>
      </c>
      <c r="N16" s="1216">
        <v>3</v>
      </c>
      <c r="O16" s="1209">
        <v>4290</v>
      </c>
      <c r="P16" s="1218">
        <v>4</v>
      </c>
      <c r="Q16" s="1210">
        <v>1412</v>
      </c>
      <c r="R16" s="1220">
        <v>3</v>
      </c>
      <c r="S16" s="1211">
        <v>2398</v>
      </c>
      <c r="T16" s="1212">
        <v>20</v>
      </c>
      <c r="U16" s="1213">
        <v>30539</v>
      </c>
      <c r="V16" s="138">
        <v>3</v>
      </c>
    </row>
    <row r="17" spans="1:22" ht="15.75" x14ac:dyDescent="0.2">
      <c r="A17" s="19">
        <v>4</v>
      </c>
      <c r="B17" s="392" t="s">
        <v>429</v>
      </c>
      <c r="C17" s="60" t="s">
        <v>344</v>
      </c>
      <c r="D17" s="1205">
        <v>4</v>
      </c>
      <c r="E17" s="1206">
        <v>1625</v>
      </c>
      <c r="F17" s="1216">
        <v>3</v>
      </c>
      <c r="G17" s="1207">
        <v>4685</v>
      </c>
      <c r="H17" s="1205">
        <v>6</v>
      </c>
      <c r="I17" s="1206">
        <v>506</v>
      </c>
      <c r="J17" s="1216">
        <v>1</v>
      </c>
      <c r="K17" s="1208">
        <v>6544</v>
      </c>
      <c r="L17" s="1205">
        <v>3</v>
      </c>
      <c r="M17" s="1206">
        <v>3330</v>
      </c>
      <c r="N17" s="1216">
        <v>6</v>
      </c>
      <c r="O17" s="1209">
        <v>2610</v>
      </c>
      <c r="P17" s="1218">
        <v>1</v>
      </c>
      <c r="Q17" s="1210">
        <v>8752</v>
      </c>
      <c r="R17" s="1220">
        <v>1</v>
      </c>
      <c r="S17" s="1211">
        <v>5046</v>
      </c>
      <c r="T17" s="1212">
        <v>25</v>
      </c>
      <c r="U17" s="1213">
        <v>33098</v>
      </c>
      <c r="V17" s="138">
        <v>4</v>
      </c>
    </row>
    <row r="18" spans="1:22" ht="15.75" x14ac:dyDescent="0.2">
      <c r="A18" s="20">
        <v>5</v>
      </c>
      <c r="B18" s="392" t="s">
        <v>420</v>
      </c>
      <c r="C18" s="60" t="s">
        <v>344</v>
      </c>
      <c r="D18" s="1205">
        <v>2</v>
      </c>
      <c r="E18" s="1206">
        <v>7883</v>
      </c>
      <c r="F18" s="1216">
        <v>2</v>
      </c>
      <c r="G18" s="1207">
        <v>6007</v>
      </c>
      <c r="H18" s="1205">
        <v>1</v>
      </c>
      <c r="I18" s="1206">
        <v>2224</v>
      </c>
      <c r="J18" s="1216">
        <v>6</v>
      </c>
      <c r="K18" s="1208">
        <v>774</v>
      </c>
      <c r="L18" s="1205">
        <v>2</v>
      </c>
      <c r="M18" s="1206">
        <v>4345</v>
      </c>
      <c r="N18" s="1216">
        <v>5</v>
      </c>
      <c r="O18" s="1209">
        <v>2765</v>
      </c>
      <c r="P18" s="1218">
        <v>2</v>
      </c>
      <c r="Q18" s="1210">
        <v>7265</v>
      </c>
      <c r="R18" s="1220">
        <v>5</v>
      </c>
      <c r="S18" s="1211">
        <v>1264</v>
      </c>
      <c r="T18" s="1212">
        <v>25</v>
      </c>
      <c r="U18" s="1213">
        <v>32527</v>
      </c>
      <c r="V18" s="137">
        <v>5</v>
      </c>
    </row>
    <row r="19" spans="1:22" ht="15.75" x14ac:dyDescent="0.2">
      <c r="A19" s="19">
        <v>6</v>
      </c>
      <c r="B19" s="392" t="s">
        <v>426</v>
      </c>
      <c r="C19" s="60" t="s">
        <v>240</v>
      </c>
      <c r="D19" s="1205">
        <v>6</v>
      </c>
      <c r="E19" s="1206">
        <v>148</v>
      </c>
      <c r="F19" s="1216">
        <v>1</v>
      </c>
      <c r="G19" s="1207">
        <v>14796</v>
      </c>
      <c r="H19" s="1205">
        <v>4</v>
      </c>
      <c r="I19" s="1206">
        <v>1069</v>
      </c>
      <c r="J19" s="1216">
        <v>4</v>
      </c>
      <c r="K19" s="1208">
        <v>1117</v>
      </c>
      <c r="L19" s="1205">
        <v>2.5</v>
      </c>
      <c r="M19" s="1206">
        <v>4330</v>
      </c>
      <c r="N19" s="1216">
        <v>2</v>
      </c>
      <c r="O19" s="1209">
        <v>4390</v>
      </c>
      <c r="P19" s="1218">
        <v>3</v>
      </c>
      <c r="Q19" s="1210">
        <v>2606</v>
      </c>
      <c r="R19" s="1220">
        <v>4</v>
      </c>
      <c r="S19" s="1211">
        <v>1213</v>
      </c>
      <c r="T19" s="1212">
        <v>26.5</v>
      </c>
      <c r="U19" s="1213">
        <v>29669</v>
      </c>
      <c r="V19" s="138">
        <v>6</v>
      </c>
    </row>
    <row r="20" spans="1:22" ht="15.75" x14ac:dyDescent="0.2">
      <c r="A20" s="19">
        <v>7</v>
      </c>
      <c r="B20" s="392" t="s">
        <v>424</v>
      </c>
      <c r="C20" s="60" t="s">
        <v>241</v>
      </c>
      <c r="D20" s="1205">
        <v>2</v>
      </c>
      <c r="E20" s="1206">
        <v>9572</v>
      </c>
      <c r="F20" s="1216">
        <v>4</v>
      </c>
      <c r="G20" s="1207">
        <v>4221</v>
      </c>
      <c r="H20" s="1205">
        <v>2</v>
      </c>
      <c r="I20" s="1206">
        <v>1663</v>
      </c>
      <c r="J20" s="1216">
        <v>5</v>
      </c>
      <c r="K20" s="1208">
        <v>1245</v>
      </c>
      <c r="L20" s="1205">
        <v>6</v>
      </c>
      <c r="M20" s="1206">
        <v>3440</v>
      </c>
      <c r="N20" s="1216">
        <v>6</v>
      </c>
      <c r="O20" s="1209">
        <v>1865</v>
      </c>
      <c r="P20" s="1218">
        <v>1</v>
      </c>
      <c r="Q20" s="1210">
        <v>8512</v>
      </c>
      <c r="R20" s="1220">
        <v>1</v>
      </c>
      <c r="S20" s="1211">
        <v>4216</v>
      </c>
      <c r="T20" s="1212">
        <v>27</v>
      </c>
      <c r="U20" s="1213">
        <v>34734</v>
      </c>
      <c r="V20" s="137">
        <v>7</v>
      </c>
    </row>
    <row r="21" spans="1:22" ht="15.75" x14ac:dyDescent="0.2">
      <c r="A21" s="20">
        <v>8</v>
      </c>
      <c r="B21" s="392" t="s">
        <v>422</v>
      </c>
      <c r="C21" s="60" t="s">
        <v>241</v>
      </c>
      <c r="D21" s="1205">
        <v>1</v>
      </c>
      <c r="E21" s="1206">
        <v>14058</v>
      </c>
      <c r="F21" s="1216">
        <v>5</v>
      </c>
      <c r="G21" s="1207">
        <v>2316</v>
      </c>
      <c r="H21" s="1205">
        <v>2</v>
      </c>
      <c r="I21" s="1206">
        <v>3317</v>
      </c>
      <c r="J21" s="1216">
        <v>2</v>
      </c>
      <c r="K21" s="1208">
        <v>3394</v>
      </c>
      <c r="L21" s="1205">
        <v>7</v>
      </c>
      <c r="M21" s="1206"/>
      <c r="N21" s="1216">
        <v>7</v>
      </c>
      <c r="O21" s="1209"/>
      <c r="P21" s="1218">
        <v>2</v>
      </c>
      <c r="Q21" s="1210">
        <v>6776</v>
      </c>
      <c r="R21" s="1220">
        <v>2</v>
      </c>
      <c r="S21" s="1211">
        <v>5049</v>
      </c>
      <c r="T21" s="1212">
        <v>28</v>
      </c>
      <c r="U21" s="1213">
        <v>34910</v>
      </c>
      <c r="V21" s="138">
        <v>8</v>
      </c>
    </row>
    <row r="22" spans="1:22" ht="15.75" x14ac:dyDescent="0.2">
      <c r="A22" s="19">
        <v>9</v>
      </c>
      <c r="B22" s="392" t="s">
        <v>423</v>
      </c>
      <c r="C22" s="60" t="s">
        <v>418</v>
      </c>
      <c r="D22" s="1205">
        <v>1</v>
      </c>
      <c r="E22" s="1206">
        <v>14884</v>
      </c>
      <c r="F22" s="1216">
        <v>5</v>
      </c>
      <c r="G22" s="1207">
        <v>703</v>
      </c>
      <c r="H22" s="1205">
        <v>4</v>
      </c>
      <c r="I22" s="1206">
        <v>1407</v>
      </c>
      <c r="J22" s="1216">
        <v>6</v>
      </c>
      <c r="K22" s="1208">
        <v>899</v>
      </c>
      <c r="L22" s="1205">
        <v>4</v>
      </c>
      <c r="M22" s="1206">
        <v>3860</v>
      </c>
      <c r="N22" s="1216">
        <v>1</v>
      </c>
      <c r="O22" s="1209">
        <v>4590</v>
      </c>
      <c r="P22" s="1218">
        <v>6</v>
      </c>
      <c r="Q22" s="1210">
        <v>665</v>
      </c>
      <c r="R22" s="1220">
        <v>4</v>
      </c>
      <c r="S22" s="1211">
        <v>1675</v>
      </c>
      <c r="T22" s="1212">
        <v>31</v>
      </c>
      <c r="U22" s="1213">
        <v>28683</v>
      </c>
      <c r="V22" s="137">
        <v>9</v>
      </c>
    </row>
    <row r="23" spans="1:22" ht="15.75" x14ac:dyDescent="0.2">
      <c r="A23" s="19">
        <v>10</v>
      </c>
      <c r="B23" s="392" t="s">
        <v>436</v>
      </c>
      <c r="C23" s="60" t="s">
        <v>418</v>
      </c>
      <c r="D23" s="1205">
        <v>4</v>
      </c>
      <c r="E23" s="1206">
        <v>5723</v>
      </c>
      <c r="F23" s="1216">
        <v>7</v>
      </c>
      <c r="G23" s="1207"/>
      <c r="H23" s="1205">
        <v>1</v>
      </c>
      <c r="I23" s="1206">
        <v>9331</v>
      </c>
      <c r="J23" s="1216">
        <v>1</v>
      </c>
      <c r="K23" s="1208">
        <v>5442</v>
      </c>
      <c r="L23" s="1205">
        <v>6</v>
      </c>
      <c r="M23" s="1206">
        <v>3010</v>
      </c>
      <c r="N23" s="1216">
        <v>7</v>
      </c>
      <c r="O23" s="1209">
        <v>0</v>
      </c>
      <c r="P23" s="1218">
        <v>6</v>
      </c>
      <c r="Q23" s="1210">
        <v>93</v>
      </c>
      <c r="R23" s="1220">
        <v>5</v>
      </c>
      <c r="S23" s="1211">
        <v>342</v>
      </c>
      <c r="T23" s="1212">
        <v>37</v>
      </c>
      <c r="U23" s="1213">
        <v>23941</v>
      </c>
      <c r="V23" s="137">
        <v>10</v>
      </c>
    </row>
    <row r="24" spans="1:22" ht="15.75" customHeight="1" x14ac:dyDescent="0.2">
      <c r="A24" s="20">
        <v>11</v>
      </c>
      <c r="B24" s="392" t="s">
        <v>684</v>
      </c>
      <c r="C24" s="60" t="s">
        <v>344</v>
      </c>
      <c r="D24" s="1205">
        <v>7</v>
      </c>
      <c r="E24" s="1206"/>
      <c r="F24" s="1216">
        <v>7</v>
      </c>
      <c r="G24" s="1207"/>
      <c r="H24" s="1205">
        <v>7</v>
      </c>
      <c r="I24" s="1206"/>
      <c r="J24" s="1216">
        <v>3</v>
      </c>
      <c r="K24" s="1208">
        <v>1757</v>
      </c>
      <c r="L24" s="1205">
        <v>4</v>
      </c>
      <c r="M24" s="1206">
        <v>3885</v>
      </c>
      <c r="N24" s="1216">
        <v>5</v>
      </c>
      <c r="O24" s="1209">
        <v>2375</v>
      </c>
      <c r="P24" s="1218">
        <v>1</v>
      </c>
      <c r="Q24" s="1210">
        <v>8940</v>
      </c>
      <c r="R24" s="1220">
        <v>3</v>
      </c>
      <c r="S24" s="1211">
        <v>2537</v>
      </c>
      <c r="T24" s="1212">
        <v>37</v>
      </c>
      <c r="U24" s="1213">
        <v>19494</v>
      </c>
      <c r="V24" s="137">
        <v>11</v>
      </c>
    </row>
    <row r="25" spans="1:22" ht="15.75" x14ac:dyDescent="0.2">
      <c r="A25" s="19">
        <v>12</v>
      </c>
      <c r="B25" s="392" t="s">
        <v>432</v>
      </c>
      <c r="C25" s="60" t="s">
        <v>680</v>
      </c>
      <c r="D25" s="1205">
        <v>6</v>
      </c>
      <c r="E25" s="1206">
        <v>499</v>
      </c>
      <c r="F25" s="1216">
        <v>3</v>
      </c>
      <c r="G25" s="1207">
        <v>1276</v>
      </c>
      <c r="H25" s="1205">
        <v>7</v>
      </c>
      <c r="I25" s="1206"/>
      <c r="J25" s="1216">
        <v>7</v>
      </c>
      <c r="K25" s="1208"/>
      <c r="L25" s="1205">
        <v>4</v>
      </c>
      <c r="M25" s="1206">
        <v>3110</v>
      </c>
      <c r="N25" s="1216">
        <v>4</v>
      </c>
      <c r="O25" s="1209">
        <v>3640</v>
      </c>
      <c r="P25" s="1218">
        <v>4</v>
      </c>
      <c r="Q25" s="1210">
        <v>3816</v>
      </c>
      <c r="R25" s="1220">
        <v>2</v>
      </c>
      <c r="S25" s="1211">
        <v>4172</v>
      </c>
      <c r="T25" s="1212">
        <v>37</v>
      </c>
      <c r="U25" s="1213">
        <v>16513</v>
      </c>
      <c r="V25" s="138">
        <v>12</v>
      </c>
    </row>
    <row r="26" spans="1:22" ht="15.75" x14ac:dyDescent="0.2">
      <c r="A26" s="19">
        <v>13</v>
      </c>
      <c r="B26" s="392" t="s">
        <v>427</v>
      </c>
      <c r="C26" s="60" t="s">
        <v>680</v>
      </c>
      <c r="D26" s="1205">
        <v>4</v>
      </c>
      <c r="E26" s="1206">
        <v>3494</v>
      </c>
      <c r="F26" s="1216">
        <v>3</v>
      </c>
      <c r="G26" s="1207">
        <v>5783</v>
      </c>
      <c r="H26" s="1205">
        <v>3</v>
      </c>
      <c r="I26" s="1206">
        <v>1642</v>
      </c>
      <c r="J26" s="1216">
        <v>6</v>
      </c>
      <c r="K26" s="1208">
        <v>889</v>
      </c>
      <c r="L26" s="1205">
        <v>7</v>
      </c>
      <c r="M26" s="1206"/>
      <c r="N26" s="1216">
        <v>7</v>
      </c>
      <c r="O26" s="1209"/>
      <c r="P26" s="1218">
        <v>5</v>
      </c>
      <c r="Q26" s="1210">
        <v>323</v>
      </c>
      <c r="R26" s="1220">
        <v>3</v>
      </c>
      <c r="S26" s="1211">
        <v>2947</v>
      </c>
      <c r="T26" s="1212">
        <v>38</v>
      </c>
      <c r="U26" s="1213">
        <v>15078</v>
      </c>
      <c r="V26" s="137">
        <v>13</v>
      </c>
    </row>
    <row r="27" spans="1:22" ht="15.75" x14ac:dyDescent="0.2">
      <c r="A27" s="20">
        <v>14</v>
      </c>
      <c r="B27" s="392" t="s">
        <v>435</v>
      </c>
      <c r="C27" s="60" t="s">
        <v>240</v>
      </c>
      <c r="D27" s="1205">
        <v>6</v>
      </c>
      <c r="E27" s="1206">
        <v>1337</v>
      </c>
      <c r="F27" s="1216">
        <v>4</v>
      </c>
      <c r="G27" s="1207">
        <v>1194</v>
      </c>
      <c r="H27" s="1205">
        <v>7</v>
      </c>
      <c r="I27" s="1206"/>
      <c r="J27" s="1216">
        <v>7</v>
      </c>
      <c r="K27" s="1208"/>
      <c r="L27" s="1205">
        <v>5</v>
      </c>
      <c r="M27" s="1206">
        <v>2760</v>
      </c>
      <c r="N27" s="1216">
        <v>1</v>
      </c>
      <c r="O27" s="1209">
        <v>4575</v>
      </c>
      <c r="P27" s="1218">
        <v>4</v>
      </c>
      <c r="Q27" s="1210">
        <v>1540</v>
      </c>
      <c r="R27" s="1220">
        <v>4</v>
      </c>
      <c r="S27" s="1211">
        <v>1783</v>
      </c>
      <c r="T27" s="1212">
        <v>38</v>
      </c>
      <c r="U27" s="1213">
        <v>13189</v>
      </c>
      <c r="V27" s="138">
        <v>14</v>
      </c>
    </row>
    <row r="28" spans="1:22" ht="15.75" x14ac:dyDescent="0.2">
      <c r="A28" s="19">
        <v>15</v>
      </c>
      <c r="B28" s="392" t="s">
        <v>433</v>
      </c>
      <c r="C28" s="60" t="s">
        <v>343</v>
      </c>
      <c r="D28" s="1205">
        <v>5</v>
      </c>
      <c r="E28" s="1206">
        <v>4930</v>
      </c>
      <c r="F28" s="1216">
        <v>5</v>
      </c>
      <c r="G28" s="1207">
        <v>490</v>
      </c>
      <c r="H28" s="1205">
        <v>6</v>
      </c>
      <c r="I28" s="1206">
        <v>1829</v>
      </c>
      <c r="J28" s="1216">
        <v>2</v>
      </c>
      <c r="K28" s="1208">
        <v>2761</v>
      </c>
      <c r="L28" s="1205">
        <v>5</v>
      </c>
      <c r="M28" s="1206">
        <v>3355</v>
      </c>
      <c r="N28" s="1216">
        <v>5</v>
      </c>
      <c r="O28" s="1209">
        <v>3020</v>
      </c>
      <c r="P28" s="1218">
        <v>5</v>
      </c>
      <c r="Q28" s="1210">
        <v>1438</v>
      </c>
      <c r="R28" s="1220">
        <v>6</v>
      </c>
      <c r="S28" s="1211">
        <v>789</v>
      </c>
      <c r="T28" s="1212">
        <v>39</v>
      </c>
      <c r="U28" s="1213">
        <v>18612</v>
      </c>
      <c r="V28" s="138">
        <v>15</v>
      </c>
    </row>
    <row r="29" spans="1:22" ht="15.75" x14ac:dyDescent="0.2">
      <c r="A29" s="19">
        <v>16</v>
      </c>
      <c r="B29" s="392" t="s">
        <v>682</v>
      </c>
      <c r="C29" s="60" t="s">
        <v>680</v>
      </c>
      <c r="D29" s="1205">
        <v>7</v>
      </c>
      <c r="E29" s="1206"/>
      <c r="F29" s="1216">
        <v>7</v>
      </c>
      <c r="G29" s="1207"/>
      <c r="H29" s="1205">
        <v>5</v>
      </c>
      <c r="I29" s="1206">
        <v>962</v>
      </c>
      <c r="J29" s="1216">
        <v>3</v>
      </c>
      <c r="K29" s="1208">
        <v>1146</v>
      </c>
      <c r="L29" s="1205">
        <v>3</v>
      </c>
      <c r="M29" s="1206">
        <v>3980</v>
      </c>
      <c r="N29" s="1216">
        <v>4</v>
      </c>
      <c r="O29" s="1209">
        <v>3140</v>
      </c>
      <c r="P29" s="1218">
        <v>5</v>
      </c>
      <c r="Q29" s="1210">
        <v>1340</v>
      </c>
      <c r="R29" s="1220">
        <v>6</v>
      </c>
      <c r="S29" s="1211">
        <v>38</v>
      </c>
      <c r="T29" s="1212">
        <v>40</v>
      </c>
      <c r="U29" s="1213">
        <v>10606</v>
      </c>
      <c r="V29" s="137">
        <v>16</v>
      </c>
    </row>
    <row r="30" spans="1:22" ht="15.75" x14ac:dyDescent="0.2">
      <c r="A30" s="19">
        <v>17</v>
      </c>
      <c r="B30" s="392" t="s">
        <v>430</v>
      </c>
      <c r="C30" s="60" t="s">
        <v>418</v>
      </c>
      <c r="D30" s="1205">
        <v>2</v>
      </c>
      <c r="E30" s="1206">
        <v>6536</v>
      </c>
      <c r="F30" s="1216">
        <v>6</v>
      </c>
      <c r="G30" s="1207">
        <v>36</v>
      </c>
      <c r="H30" s="1205">
        <v>5</v>
      </c>
      <c r="I30" s="1206">
        <v>1014</v>
      </c>
      <c r="J30" s="1216">
        <v>7</v>
      </c>
      <c r="K30" s="1208">
        <v>0</v>
      </c>
      <c r="L30" s="1205">
        <v>6</v>
      </c>
      <c r="M30" s="1206">
        <v>2220</v>
      </c>
      <c r="N30" s="1216">
        <v>1</v>
      </c>
      <c r="O30" s="1209">
        <v>4455</v>
      </c>
      <c r="P30" s="1218">
        <v>7</v>
      </c>
      <c r="Q30" s="1210"/>
      <c r="R30" s="1220">
        <v>7</v>
      </c>
      <c r="S30" s="1211"/>
      <c r="T30" s="1212">
        <v>41</v>
      </c>
      <c r="U30" s="1213">
        <v>14261</v>
      </c>
      <c r="V30" s="137">
        <v>17</v>
      </c>
    </row>
    <row r="31" spans="1:22" ht="15.75" x14ac:dyDescent="0.2">
      <c r="A31" s="19">
        <v>18</v>
      </c>
      <c r="B31" s="392" t="s">
        <v>438</v>
      </c>
      <c r="C31" s="60" t="s">
        <v>343</v>
      </c>
      <c r="D31" s="1205">
        <v>7</v>
      </c>
      <c r="E31" s="1206"/>
      <c r="F31" s="1216">
        <v>6</v>
      </c>
      <c r="G31" s="1207">
        <v>99</v>
      </c>
      <c r="H31" s="1205">
        <v>6</v>
      </c>
      <c r="I31" s="1206">
        <v>870</v>
      </c>
      <c r="J31" s="1216">
        <v>5</v>
      </c>
      <c r="K31" s="1208">
        <v>910</v>
      </c>
      <c r="L31" s="1205">
        <v>5</v>
      </c>
      <c r="M31" s="1206">
        <v>3485</v>
      </c>
      <c r="N31" s="1216">
        <v>3</v>
      </c>
      <c r="O31" s="1209">
        <v>3730</v>
      </c>
      <c r="P31" s="1218">
        <v>3</v>
      </c>
      <c r="Q31" s="1210">
        <v>4246</v>
      </c>
      <c r="R31" s="1220">
        <v>6</v>
      </c>
      <c r="S31" s="1211">
        <v>242</v>
      </c>
      <c r="T31" s="1212">
        <v>41</v>
      </c>
      <c r="U31" s="1213">
        <v>13582</v>
      </c>
      <c r="V31" s="138">
        <v>18</v>
      </c>
    </row>
    <row r="32" spans="1:22" ht="15.75" x14ac:dyDescent="0.2">
      <c r="A32" s="19">
        <v>19</v>
      </c>
      <c r="B32" s="392" t="s">
        <v>431</v>
      </c>
      <c r="C32" s="60" t="s">
        <v>418</v>
      </c>
      <c r="D32" s="1205">
        <v>7</v>
      </c>
      <c r="E32" s="1206"/>
      <c r="F32" s="1216">
        <v>2</v>
      </c>
      <c r="G32" s="1207">
        <v>5853</v>
      </c>
      <c r="H32" s="1205">
        <v>7</v>
      </c>
      <c r="I32" s="1206"/>
      <c r="J32" s="1216">
        <v>5</v>
      </c>
      <c r="K32" s="1208">
        <v>862</v>
      </c>
      <c r="L32" s="1205">
        <v>7</v>
      </c>
      <c r="M32" s="1206"/>
      <c r="N32" s="1216">
        <v>2</v>
      </c>
      <c r="O32" s="1209">
        <v>4345</v>
      </c>
      <c r="P32" s="1218">
        <v>6</v>
      </c>
      <c r="Q32" s="1210">
        <v>458</v>
      </c>
      <c r="R32" s="1220">
        <v>5</v>
      </c>
      <c r="S32" s="1211">
        <v>1722</v>
      </c>
      <c r="T32" s="1212">
        <v>41</v>
      </c>
      <c r="U32" s="1213">
        <v>13240</v>
      </c>
      <c r="V32" s="137">
        <v>19</v>
      </c>
    </row>
    <row r="33" spans="1:22" ht="15.75" x14ac:dyDescent="0.2">
      <c r="A33" s="19">
        <v>20</v>
      </c>
      <c r="B33" s="392" t="s">
        <v>437</v>
      </c>
      <c r="C33" s="60" t="s">
        <v>680</v>
      </c>
      <c r="D33" s="1205">
        <v>5</v>
      </c>
      <c r="E33" s="1206">
        <v>301</v>
      </c>
      <c r="F33" s="1216">
        <v>6</v>
      </c>
      <c r="G33" s="1207">
        <v>43</v>
      </c>
      <c r="H33" s="1205">
        <v>7</v>
      </c>
      <c r="I33" s="1206"/>
      <c r="J33" s="1216">
        <v>7</v>
      </c>
      <c r="K33" s="1208"/>
      <c r="L33" s="1205">
        <v>1</v>
      </c>
      <c r="M33" s="1206">
        <v>4480</v>
      </c>
      <c r="N33" s="1216">
        <v>4</v>
      </c>
      <c r="O33" s="1209">
        <v>3420</v>
      </c>
      <c r="P33" s="1218">
        <v>7</v>
      </c>
      <c r="Q33" s="1210"/>
      <c r="R33" s="1220">
        <v>7</v>
      </c>
      <c r="S33" s="1211"/>
      <c r="T33" s="1212">
        <v>44</v>
      </c>
      <c r="U33" s="1213">
        <v>8244</v>
      </c>
      <c r="V33" s="137">
        <v>20</v>
      </c>
    </row>
    <row r="34" spans="1:22" ht="15.75" x14ac:dyDescent="0.2">
      <c r="A34" s="19">
        <v>21</v>
      </c>
      <c r="B34" s="392" t="s">
        <v>428</v>
      </c>
      <c r="C34" s="60" t="s">
        <v>344</v>
      </c>
      <c r="D34" s="1205">
        <v>3</v>
      </c>
      <c r="E34" s="1206">
        <v>5846</v>
      </c>
      <c r="F34" s="1216">
        <v>4</v>
      </c>
      <c r="G34" s="1207">
        <v>2447</v>
      </c>
      <c r="H34" s="1205">
        <v>4</v>
      </c>
      <c r="I34" s="1206">
        <v>2339</v>
      </c>
      <c r="J34" s="1216">
        <v>7</v>
      </c>
      <c r="K34" s="1208"/>
      <c r="L34" s="1205">
        <v>7</v>
      </c>
      <c r="M34" s="1206"/>
      <c r="N34" s="1216">
        <v>7</v>
      </c>
      <c r="O34" s="1209"/>
      <c r="P34" s="1218">
        <v>7</v>
      </c>
      <c r="Q34" s="1210"/>
      <c r="R34" s="1220">
        <v>7</v>
      </c>
      <c r="S34" s="1211"/>
      <c r="T34" s="1212">
        <v>46</v>
      </c>
      <c r="U34" s="1213">
        <v>10632</v>
      </c>
      <c r="V34" s="138">
        <v>21</v>
      </c>
    </row>
    <row r="35" spans="1:22" ht="15.75" x14ac:dyDescent="0.2">
      <c r="A35" s="19">
        <v>22</v>
      </c>
      <c r="B35" s="392" t="s">
        <v>681</v>
      </c>
      <c r="C35" s="60" t="s">
        <v>240</v>
      </c>
      <c r="D35" s="1205">
        <v>7</v>
      </c>
      <c r="E35" s="1206"/>
      <c r="F35" s="1216">
        <v>7</v>
      </c>
      <c r="G35" s="1207"/>
      <c r="H35" s="1205">
        <v>3</v>
      </c>
      <c r="I35" s="1206">
        <v>2701</v>
      </c>
      <c r="J35" s="1216">
        <v>3</v>
      </c>
      <c r="K35" s="1208">
        <v>1396</v>
      </c>
      <c r="L35" s="1205">
        <v>7</v>
      </c>
      <c r="M35" s="1206"/>
      <c r="N35" s="1216">
        <v>7</v>
      </c>
      <c r="O35" s="1209"/>
      <c r="P35" s="1218">
        <v>7</v>
      </c>
      <c r="Q35" s="1210"/>
      <c r="R35" s="1220">
        <v>7</v>
      </c>
      <c r="S35" s="1211"/>
      <c r="T35" s="1212">
        <v>48</v>
      </c>
      <c r="U35" s="1213">
        <v>4097</v>
      </c>
      <c r="V35" s="137">
        <v>22</v>
      </c>
    </row>
    <row r="36" spans="1:22" ht="15.75" x14ac:dyDescent="0.2">
      <c r="A36" s="19">
        <v>23</v>
      </c>
      <c r="B36" s="392" t="s">
        <v>857</v>
      </c>
      <c r="C36" s="60" t="s">
        <v>241</v>
      </c>
      <c r="D36" s="1205">
        <v>7</v>
      </c>
      <c r="E36" s="1206"/>
      <c r="F36" s="1216">
        <v>7</v>
      </c>
      <c r="G36" s="1207"/>
      <c r="H36" s="1205">
        <v>7</v>
      </c>
      <c r="I36" s="1206"/>
      <c r="J36" s="1216">
        <v>7</v>
      </c>
      <c r="K36" s="1208">
        <v>0</v>
      </c>
      <c r="L36" s="1205">
        <v>2</v>
      </c>
      <c r="M36" s="1206">
        <v>3615</v>
      </c>
      <c r="N36" s="1216">
        <v>6</v>
      </c>
      <c r="O36" s="1209">
        <v>2055</v>
      </c>
      <c r="P36" s="1218">
        <v>7</v>
      </c>
      <c r="Q36" s="1210"/>
      <c r="R36" s="1220">
        <v>7</v>
      </c>
      <c r="S36" s="1211"/>
      <c r="T36" s="1212">
        <v>50</v>
      </c>
      <c r="U36" s="1213">
        <v>5670</v>
      </c>
      <c r="V36" s="137">
        <v>23</v>
      </c>
    </row>
    <row r="37" spans="1:22" ht="15.75" x14ac:dyDescent="0.2">
      <c r="A37" s="19">
        <v>24</v>
      </c>
      <c r="B37" s="392" t="s">
        <v>683</v>
      </c>
      <c r="C37" s="60" t="s">
        <v>680</v>
      </c>
      <c r="D37" s="1205">
        <v>7</v>
      </c>
      <c r="E37" s="1214"/>
      <c r="F37" s="1216">
        <v>7</v>
      </c>
      <c r="G37" s="1207"/>
      <c r="H37" s="1205">
        <v>5</v>
      </c>
      <c r="I37" s="1206">
        <v>2152</v>
      </c>
      <c r="J37" s="1216">
        <v>4</v>
      </c>
      <c r="K37" s="1208">
        <v>884</v>
      </c>
      <c r="L37" s="1205">
        <v>7</v>
      </c>
      <c r="M37" s="1206"/>
      <c r="N37" s="1216">
        <v>7</v>
      </c>
      <c r="O37" s="1209"/>
      <c r="P37" s="1218">
        <v>7</v>
      </c>
      <c r="Q37" s="1210"/>
      <c r="R37" s="1220">
        <v>7</v>
      </c>
      <c r="S37" s="1211"/>
      <c r="T37" s="1212">
        <v>51</v>
      </c>
      <c r="U37" s="1213">
        <v>3036</v>
      </c>
      <c r="V37" s="138">
        <v>24</v>
      </c>
    </row>
    <row r="38" spans="1:22" ht="15.75" x14ac:dyDescent="0.2">
      <c r="A38" s="19">
        <v>25</v>
      </c>
      <c r="B38" s="392" t="s">
        <v>434</v>
      </c>
      <c r="C38" s="60" t="s">
        <v>343</v>
      </c>
      <c r="D38" s="1205">
        <v>3</v>
      </c>
      <c r="E38" s="1206">
        <v>3777</v>
      </c>
      <c r="F38" s="1216">
        <v>7</v>
      </c>
      <c r="G38" s="1207"/>
      <c r="H38" s="1205">
        <v>7</v>
      </c>
      <c r="I38" s="1206"/>
      <c r="J38" s="1216">
        <v>7</v>
      </c>
      <c r="K38" s="1208"/>
      <c r="L38" s="1205">
        <v>7</v>
      </c>
      <c r="M38" s="1206"/>
      <c r="N38" s="1216">
        <v>7</v>
      </c>
      <c r="O38" s="1209"/>
      <c r="P38" s="1218">
        <v>7</v>
      </c>
      <c r="Q38" s="1210"/>
      <c r="R38" s="1220">
        <v>7</v>
      </c>
      <c r="S38" s="1211"/>
      <c r="T38" s="1212">
        <v>52</v>
      </c>
      <c r="U38" s="1213">
        <v>3777</v>
      </c>
      <c r="V38" s="137">
        <v>25</v>
      </c>
    </row>
    <row r="39" spans="1:22" ht="15.75" x14ac:dyDescent="0.2">
      <c r="A39" s="19"/>
      <c r="B39" s="559"/>
      <c r="C39" s="60"/>
      <c r="D39" s="393"/>
      <c r="E39" s="394"/>
      <c r="F39" s="395"/>
      <c r="G39" s="411"/>
      <c r="H39" s="393"/>
      <c r="I39" s="394"/>
      <c r="J39" s="395"/>
      <c r="K39" s="396"/>
      <c r="L39" s="904"/>
      <c r="M39" s="394"/>
      <c r="N39" s="395"/>
      <c r="O39" s="397"/>
      <c r="P39" s="82"/>
      <c r="Q39" s="83"/>
      <c r="R39" s="84"/>
      <c r="S39" s="85"/>
      <c r="T39" s="553"/>
      <c r="U39" s="554"/>
      <c r="V39" s="555"/>
    </row>
    <row r="40" spans="1:22" ht="16.5" thickBot="1" x14ac:dyDescent="0.25">
      <c r="A40" s="549"/>
      <c r="B40" s="560"/>
      <c r="C40" s="388"/>
      <c r="D40" s="504"/>
      <c r="E40" s="506"/>
      <c r="F40" s="508"/>
      <c r="G40" s="510"/>
      <c r="H40" s="504"/>
      <c r="I40" s="506"/>
      <c r="J40" s="504"/>
      <c r="K40" s="506"/>
      <c r="L40" s="504"/>
      <c r="M40" s="506"/>
      <c r="N40" s="504"/>
      <c r="O40" s="510"/>
      <c r="P40" s="410"/>
      <c r="Q40" s="513"/>
      <c r="R40" s="410"/>
      <c r="S40" s="513"/>
      <c r="T40" s="556"/>
      <c r="U40" s="557"/>
      <c r="V40" s="558"/>
    </row>
  </sheetData>
  <sortState xmlns:xlrd2="http://schemas.microsoft.com/office/spreadsheetml/2017/richdata2" ref="B14:U28">
    <sortCondition ref="T14:T28"/>
    <sortCondition descending="1" ref="U14:U28"/>
  </sortState>
  <mergeCells count="20">
    <mergeCell ref="H9:I9"/>
    <mergeCell ref="D10:E10"/>
    <mergeCell ref="F10:G10"/>
    <mergeCell ref="H10:I10"/>
    <mergeCell ref="A9:A11"/>
    <mergeCell ref="B9:B11"/>
    <mergeCell ref="C9:C11"/>
    <mergeCell ref="D9:E9"/>
    <mergeCell ref="F9:G9"/>
    <mergeCell ref="T9:V10"/>
    <mergeCell ref="J10:K10"/>
    <mergeCell ref="L10:M10"/>
    <mergeCell ref="N10:O10"/>
    <mergeCell ref="P10:Q10"/>
    <mergeCell ref="R10:S10"/>
    <mergeCell ref="J9:K9"/>
    <mergeCell ref="L9:M9"/>
    <mergeCell ref="N9:O9"/>
    <mergeCell ref="P9:Q9"/>
    <mergeCell ref="R9:S9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99CC"/>
  </sheetPr>
  <dimension ref="A1:IW22"/>
  <sheetViews>
    <sheetView zoomScaleNormal="100" workbookViewId="0">
      <selection activeCell="Z1" sqref="Z1"/>
    </sheetView>
  </sheetViews>
  <sheetFormatPr defaultRowHeight="12.75" x14ac:dyDescent="0.2"/>
  <cols>
    <col min="1" max="1" width="5.140625" style="11"/>
    <col min="2" max="2" width="19.42578125" style="11"/>
    <col min="3" max="3" width="4.140625" style="11"/>
    <col min="4" max="4" width="7.85546875" style="11" customWidth="1"/>
    <col min="5" max="5" width="3.5703125" style="11"/>
    <col min="6" max="6" width="7.85546875" style="11"/>
    <col min="7" max="7" width="3.5703125" style="11"/>
    <col min="8" max="8" width="7.85546875" style="11" customWidth="1"/>
    <col min="9" max="9" width="3.5703125" style="11"/>
    <col min="10" max="10" width="8" style="11" customWidth="1"/>
    <col min="11" max="11" width="4" style="11"/>
    <col min="12" max="12" width="8" style="11" customWidth="1"/>
    <col min="13" max="13" width="3.7109375" style="11"/>
    <col min="14" max="14" width="7.85546875" style="11" customWidth="1"/>
    <col min="15" max="15" width="4.42578125" style="11" customWidth="1"/>
    <col min="16" max="16" width="9.28515625" style="11" customWidth="1"/>
    <col min="17" max="17" width="4.5703125" style="11" customWidth="1"/>
    <col min="18" max="18" width="8.85546875" style="11" customWidth="1"/>
    <col min="19" max="19" width="6" style="11"/>
    <col min="20" max="20" width="10.140625" style="11" customWidth="1"/>
    <col min="21" max="21" width="10.28515625" style="11" customWidth="1"/>
    <col min="22" max="257" width="9.140625" style="11"/>
  </cols>
  <sheetData>
    <row r="1" spans="1:21" x14ac:dyDescent="0.2">
      <c r="A1" s="61"/>
    </row>
    <row r="2" spans="1:21" x14ac:dyDescent="0.2">
      <c r="A2" s="61"/>
      <c r="J2" s="11" t="s">
        <v>26</v>
      </c>
    </row>
    <row r="3" spans="1:21" ht="20.25" x14ac:dyDescent="0.3">
      <c r="A3" s="61"/>
      <c r="B3" s="11" t="s">
        <v>215</v>
      </c>
      <c r="D3" s="21"/>
      <c r="F3" s="579"/>
      <c r="G3" s="579"/>
      <c r="H3" s="579"/>
      <c r="I3" s="579"/>
      <c r="J3" s="579"/>
      <c r="K3" s="580" t="s">
        <v>1</v>
      </c>
      <c r="L3" s="579"/>
      <c r="M3" s="579"/>
      <c r="N3" s="579"/>
      <c r="O3" s="579"/>
    </row>
    <row r="4" spans="1:21" ht="20.25" x14ac:dyDescent="0.3">
      <c r="A4" s="61"/>
      <c r="B4" s="11" t="s">
        <v>216</v>
      </c>
      <c r="F4" s="579"/>
      <c r="G4" s="579"/>
      <c r="H4" s="579"/>
      <c r="I4" s="579"/>
      <c r="J4" s="579"/>
      <c r="K4" s="581" t="s">
        <v>361</v>
      </c>
      <c r="L4" s="579"/>
      <c r="M4" s="579"/>
      <c r="N4" s="579"/>
      <c r="O4" s="579"/>
    </row>
    <row r="5" spans="1:21" ht="20.25" x14ac:dyDescent="0.3">
      <c r="A5" s="61"/>
      <c r="F5" s="579"/>
      <c r="G5" s="579"/>
      <c r="H5" s="579"/>
      <c r="I5" s="579"/>
      <c r="J5" s="579"/>
      <c r="K5" s="582" t="s">
        <v>3</v>
      </c>
      <c r="L5" s="579"/>
      <c r="M5" s="579"/>
      <c r="N5" s="579"/>
      <c r="O5" s="579"/>
    </row>
    <row r="7" spans="1:21" ht="19.5" customHeight="1" x14ac:dyDescent="0.2">
      <c r="A7" s="1392" t="s">
        <v>4</v>
      </c>
      <c r="B7" s="1430" t="s">
        <v>5</v>
      </c>
      <c r="C7" s="1395" t="s">
        <v>6</v>
      </c>
      <c r="D7" s="1395"/>
      <c r="E7" s="1391" t="s">
        <v>7</v>
      </c>
      <c r="F7" s="1391"/>
      <c r="G7" s="1395" t="s">
        <v>8</v>
      </c>
      <c r="H7" s="1395"/>
      <c r="I7" s="1391" t="s">
        <v>9</v>
      </c>
      <c r="J7" s="1391"/>
      <c r="K7" s="1395" t="s">
        <v>10</v>
      </c>
      <c r="L7" s="1395"/>
      <c r="M7" s="1391" t="s">
        <v>11</v>
      </c>
      <c r="N7" s="1391"/>
      <c r="O7" s="1395" t="s">
        <v>12</v>
      </c>
      <c r="P7" s="1395"/>
      <c r="Q7" s="1438" t="s">
        <v>13</v>
      </c>
      <c r="R7" s="1438"/>
      <c r="S7" s="1396" t="s">
        <v>18</v>
      </c>
      <c r="T7" s="1396"/>
      <c r="U7" s="1396"/>
    </row>
    <row r="8" spans="1:21" ht="39" customHeight="1" x14ac:dyDescent="0.2">
      <c r="A8" s="1392"/>
      <c r="B8" s="1430"/>
      <c r="C8" s="1433" t="s">
        <v>439</v>
      </c>
      <c r="D8" s="1433"/>
      <c r="E8" s="1433" t="s">
        <v>440</v>
      </c>
      <c r="F8" s="1433"/>
      <c r="G8" s="1433" t="s">
        <v>355</v>
      </c>
      <c r="H8" s="1433"/>
      <c r="I8" s="1433" t="s">
        <v>356</v>
      </c>
      <c r="J8" s="1433"/>
      <c r="K8" s="1433" t="s">
        <v>357</v>
      </c>
      <c r="L8" s="1433"/>
      <c r="M8" s="1433" t="s">
        <v>358</v>
      </c>
      <c r="N8" s="1433"/>
      <c r="O8" s="1433" t="s">
        <v>359</v>
      </c>
      <c r="P8" s="1433"/>
      <c r="Q8" s="1433" t="s">
        <v>360</v>
      </c>
      <c r="R8" s="1433"/>
      <c r="S8" s="1396"/>
      <c r="T8" s="1396"/>
      <c r="U8" s="1396"/>
    </row>
    <row r="9" spans="1:21" ht="1.5" customHeight="1" thickTop="1" x14ac:dyDescent="0.2">
      <c r="A9" s="1392"/>
      <c r="B9" s="1430"/>
      <c r="C9" s="212"/>
      <c r="D9" s="212"/>
      <c r="E9" s="213"/>
      <c r="F9" s="214"/>
      <c r="G9" s="215"/>
      <c r="H9" s="216"/>
      <c r="I9" s="213"/>
      <c r="J9" s="214"/>
      <c r="K9" s="215"/>
      <c r="L9" s="216"/>
      <c r="M9" s="213"/>
      <c r="N9" s="214"/>
      <c r="O9" s="215"/>
      <c r="P9" s="216"/>
      <c r="Q9" s="213"/>
      <c r="R9" s="216"/>
      <c r="S9" s="215"/>
      <c r="T9" s="217"/>
      <c r="U9" s="218"/>
    </row>
    <row r="10" spans="1:21" ht="20.25" customHeight="1" thickBot="1" x14ac:dyDescent="0.25">
      <c r="A10" s="929"/>
      <c r="B10" s="924"/>
      <c r="C10" s="487" t="s">
        <v>19</v>
      </c>
      <c r="D10" s="488" t="s">
        <v>20</v>
      </c>
      <c r="E10" s="489" t="s">
        <v>19</v>
      </c>
      <c r="F10" s="490" t="s">
        <v>20</v>
      </c>
      <c r="G10" s="487" t="s">
        <v>19</v>
      </c>
      <c r="H10" s="488" t="s">
        <v>20</v>
      </c>
      <c r="I10" s="489" t="s">
        <v>19</v>
      </c>
      <c r="J10" s="490" t="s">
        <v>20</v>
      </c>
      <c r="K10" s="487" t="s">
        <v>19</v>
      </c>
      <c r="L10" s="488" t="s">
        <v>20</v>
      </c>
      <c r="M10" s="489" t="s">
        <v>19</v>
      </c>
      <c r="N10" s="490" t="s">
        <v>20</v>
      </c>
      <c r="O10" s="487" t="s">
        <v>19</v>
      </c>
      <c r="P10" s="488" t="s">
        <v>20</v>
      </c>
      <c r="Q10" s="489" t="s">
        <v>19</v>
      </c>
      <c r="R10" s="488" t="s">
        <v>20</v>
      </c>
      <c r="S10" s="487" t="s">
        <v>19</v>
      </c>
      <c r="T10" s="224" t="s">
        <v>20</v>
      </c>
      <c r="U10" s="926" t="s">
        <v>22</v>
      </c>
    </row>
    <row r="11" spans="1:21" ht="30" customHeight="1" x14ac:dyDescent="0.2">
      <c r="A11" s="928">
        <v>1</v>
      </c>
      <c r="B11" s="927" t="s">
        <v>69</v>
      </c>
      <c r="C11" s="310">
        <v>1</v>
      </c>
      <c r="D11" s="23">
        <v>19785</v>
      </c>
      <c r="E11" s="50">
        <v>3</v>
      </c>
      <c r="F11" s="29">
        <v>12875</v>
      </c>
      <c r="G11" s="310">
        <v>5</v>
      </c>
      <c r="H11" s="23">
        <v>8135</v>
      </c>
      <c r="I11" s="24">
        <v>1</v>
      </c>
      <c r="J11" s="309">
        <v>9590</v>
      </c>
      <c r="K11" s="310">
        <v>3</v>
      </c>
      <c r="L11" s="23">
        <v>11600</v>
      </c>
      <c r="M11" s="24">
        <v>4</v>
      </c>
      <c r="N11" s="309">
        <v>8833</v>
      </c>
      <c r="O11" s="310">
        <v>4</v>
      </c>
      <c r="P11" s="23">
        <v>12074</v>
      </c>
      <c r="Q11" s="24">
        <v>1</v>
      </c>
      <c r="R11" s="309">
        <v>28075</v>
      </c>
      <c r="S11" s="572">
        <f t="shared" ref="S11:T16" si="0">C11+E11+G11+I11+K11+M11+O11+Q11</f>
        <v>22</v>
      </c>
      <c r="T11" s="573">
        <f t="shared" si="0"/>
        <v>110967</v>
      </c>
      <c r="U11" s="925">
        <v>1</v>
      </c>
    </row>
    <row r="12" spans="1:21" ht="30" customHeight="1" x14ac:dyDescent="0.2">
      <c r="A12" s="307">
        <v>2</v>
      </c>
      <c r="B12" s="305" t="s">
        <v>352</v>
      </c>
      <c r="C12" s="310">
        <v>2</v>
      </c>
      <c r="D12" s="23">
        <v>19970</v>
      </c>
      <c r="E12" s="50">
        <v>1</v>
      </c>
      <c r="F12" s="29">
        <v>25850</v>
      </c>
      <c r="G12" s="310">
        <v>4</v>
      </c>
      <c r="H12" s="23">
        <v>7086</v>
      </c>
      <c r="I12" s="24">
        <v>4</v>
      </c>
      <c r="J12" s="309">
        <v>9259</v>
      </c>
      <c r="K12" s="310">
        <v>5</v>
      </c>
      <c r="L12" s="23">
        <v>10330</v>
      </c>
      <c r="M12" s="24">
        <v>3</v>
      </c>
      <c r="N12" s="309">
        <v>8851</v>
      </c>
      <c r="O12" s="310">
        <v>2</v>
      </c>
      <c r="P12" s="23">
        <v>17020</v>
      </c>
      <c r="Q12" s="24">
        <v>2</v>
      </c>
      <c r="R12" s="309">
        <v>32585</v>
      </c>
      <c r="S12" s="572">
        <f t="shared" si="0"/>
        <v>23</v>
      </c>
      <c r="T12" s="573">
        <f t="shared" si="0"/>
        <v>130951</v>
      </c>
      <c r="U12" s="574">
        <v>2</v>
      </c>
    </row>
    <row r="13" spans="1:21" ht="29.25" customHeight="1" x14ac:dyDescent="0.2">
      <c r="A13" s="307">
        <v>3</v>
      </c>
      <c r="B13" s="1027" t="s">
        <v>62</v>
      </c>
      <c r="C13" s="310">
        <v>3</v>
      </c>
      <c r="D13" s="23">
        <v>17455</v>
      </c>
      <c r="E13" s="50">
        <v>4</v>
      </c>
      <c r="F13" s="29">
        <v>13620</v>
      </c>
      <c r="G13" s="310">
        <v>3</v>
      </c>
      <c r="H13" s="23">
        <v>10508</v>
      </c>
      <c r="I13" s="24">
        <v>5</v>
      </c>
      <c r="J13" s="309">
        <v>8591</v>
      </c>
      <c r="K13" s="310">
        <v>4</v>
      </c>
      <c r="L13" s="23">
        <v>10695</v>
      </c>
      <c r="M13" s="24">
        <v>1</v>
      </c>
      <c r="N13" s="309">
        <v>9664</v>
      </c>
      <c r="O13" s="310">
        <v>1</v>
      </c>
      <c r="P13" s="23">
        <v>14711</v>
      </c>
      <c r="Q13" s="24">
        <v>3</v>
      </c>
      <c r="R13" s="309">
        <v>25675</v>
      </c>
      <c r="S13" s="572">
        <f t="shared" si="0"/>
        <v>24</v>
      </c>
      <c r="T13" s="573">
        <f t="shared" si="0"/>
        <v>110919</v>
      </c>
      <c r="U13" s="574">
        <v>3</v>
      </c>
    </row>
    <row r="14" spans="1:21" ht="29.25" customHeight="1" x14ac:dyDescent="0.2">
      <c r="A14" s="307">
        <v>4</v>
      </c>
      <c r="B14" s="969" t="s">
        <v>107</v>
      </c>
      <c r="C14" s="310">
        <v>5</v>
      </c>
      <c r="D14" s="23">
        <v>9990</v>
      </c>
      <c r="E14" s="50">
        <v>6</v>
      </c>
      <c r="F14" s="29">
        <v>9510</v>
      </c>
      <c r="G14" s="310">
        <v>1</v>
      </c>
      <c r="H14" s="23">
        <v>11090</v>
      </c>
      <c r="I14" s="24">
        <v>2</v>
      </c>
      <c r="J14" s="309">
        <v>8995</v>
      </c>
      <c r="K14" s="310">
        <v>1</v>
      </c>
      <c r="L14" s="23">
        <v>13685</v>
      </c>
      <c r="M14" s="24">
        <v>2</v>
      </c>
      <c r="N14" s="309">
        <v>8779</v>
      </c>
      <c r="O14" s="310">
        <v>3</v>
      </c>
      <c r="P14" s="23">
        <v>13271</v>
      </c>
      <c r="Q14" s="24">
        <v>4</v>
      </c>
      <c r="R14" s="309">
        <v>9155</v>
      </c>
      <c r="S14" s="572">
        <f t="shared" si="0"/>
        <v>24</v>
      </c>
      <c r="T14" s="573">
        <f t="shared" si="0"/>
        <v>84475</v>
      </c>
      <c r="U14" s="574">
        <v>4</v>
      </c>
    </row>
    <row r="15" spans="1:21" ht="29.25" customHeight="1" x14ac:dyDescent="0.2">
      <c r="A15" s="307">
        <v>5</v>
      </c>
      <c r="B15" s="305" t="s">
        <v>108</v>
      </c>
      <c r="C15" s="310">
        <v>6</v>
      </c>
      <c r="D15" s="23">
        <v>5660</v>
      </c>
      <c r="E15" s="50">
        <v>5</v>
      </c>
      <c r="F15" s="29">
        <v>13135</v>
      </c>
      <c r="G15" s="310">
        <v>2</v>
      </c>
      <c r="H15" s="23">
        <v>8932</v>
      </c>
      <c r="I15" s="24">
        <v>3</v>
      </c>
      <c r="J15" s="309">
        <v>7716</v>
      </c>
      <c r="K15" s="310">
        <v>2</v>
      </c>
      <c r="L15" s="23">
        <v>12910</v>
      </c>
      <c r="M15" s="24">
        <v>5</v>
      </c>
      <c r="N15" s="309">
        <v>7182</v>
      </c>
      <c r="O15" s="310">
        <v>6</v>
      </c>
      <c r="P15" s="23">
        <v>9836</v>
      </c>
      <c r="Q15" s="24">
        <v>7</v>
      </c>
      <c r="R15" s="309"/>
      <c r="S15" s="572">
        <f t="shared" si="0"/>
        <v>36</v>
      </c>
      <c r="T15" s="573">
        <f t="shared" si="0"/>
        <v>65371</v>
      </c>
      <c r="U15" s="574">
        <v>5</v>
      </c>
    </row>
    <row r="16" spans="1:21" ht="28.5" customHeight="1" x14ac:dyDescent="0.2">
      <c r="A16" s="307">
        <v>6</v>
      </c>
      <c r="B16" s="1028" t="s">
        <v>70</v>
      </c>
      <c r="C16" s="310">
        <v>4</v>
      </c>
      <c r="D16" s="23">
        <v>13530</v>
      </c>
      <c r="E16" s="50">
        <v>2</v>
      </c>
      <c r="F16" s="29">
        <v>16430</v>
      </c>
      <c r="G16" s="310">
        <v>6</v>
      </c>
      <c r="H16" s="23">
        <v>7641</v>
      </c>
      <c r="I16" s="24">
        <v>6</v>
      </c>
      <c r="J16" s="309">
        <v>7474</v>
      </c>
      <c r="K16" s="310">
        <v>6</v>
      </c>
      <c r="L16" s="23">
        <v>5832</v>
      </c>
      <c r="M16" s="24">
        <v>6</v>
      </c>
      <c r="N16" s="309">
        <v>5681</v>
      </c>
      <c r="O16" s="310">
        <v>5</v>
      </c>
      <c r="P16" s="23">
        <v>10398</v>
      </c>
      <c r="Q16" s="24">
        <v>7</v>
      </c>
      <c r="R16" s="309"/>
      <c r="S16" s="572">
        <f t="shared" si="0"/>
        <v>42</v>
      </c>
      <c r="T16" s="573">
        <f t="shared" si="0"/>
        <v>66986</v>
      </c>
      <c r="U16" s="574">
        <v>6</v>
      </c>
    </row>
    <row r="17" spans="1:257" ht="28.5" customHeight="1" x14ac:dyDescent="0.2">
      <c r="A17" s="307"/>
      <c r="C17" s="310"/>
      <c r="D17" s="23"/>
      <c r="E17" s="50"/>
      <c r="F17" s="29"/>
      <c r="G17" s="310"/>
      <c r="H17" s="23"/>
      <c r="I17" s="24"/>
      <c r="J17" s="309"/>
      <c r="K17" s="310"/>
      <c r="L17" s="23"/>
      <c r="M17" s="24"/>
      <c r="N17" s="309"/>
      <c r="O17" s="310"/>
      <c r="P17" s="23"/>
      <c r="Q17" s="24"/>
      <c r="R17" s="309"/>
      <c r="S17" s="941"/>
      <c r="T17" s="942"/>
      <c r="U17" s="943"/>
    </row>
    <row r="18" spans="1:257" ht="29.25" customHeight="1" thickBot="1" x14ac:dyDescent="0.25">
      <c r="A18" s="502"/>
      <c r="B18" s="915"/>
      <c r="C18" s="916"/>
      <c r="D18" s="917"/>
      <c r="E18" s="918"/>
      <c r="F18" s="919"/>
      <c r="G18" s="916"/>
      <c r="H18" s="917"/>
      <c r="I18" s="920"/>
      <c r="J18" s="921"/>
      <c r="K18" s="916"/>
      <c r="L18" s="917"/>
      <c r="M18" s="920"/>
      <c r="N18" s="921"/>
      <c r="O18" s="916"/>
      <c r="P18" s="917"/>
      <c r="Q18" s="920"/>
      <c r="R18" s="922"/>
      <c r="S18" s="923"/>
      <c r="T18" s="923"/>
      <c r="U18" s="923"/>
    </row>
    <row r="21" spans="1:257" ht="18" x14ac:dyDescent="0.25">
      <c r="B21" s="414" t="s">
        <v>930</v>
      </c>
      <c r="C21" s="109"/>
      <c r="D21" s="414"/>
      <c r="E21" s="414"/>
      <c r="F21" s="414"/>
      <c r="G21" s="414"/>
      <c r="H21" s="414"/>
      <c r="I21" s="109"/>
      <c r="J21" s="109"/>
      <c r="K21" s="109"/>
      <c r="L21" s="109"/>
      <c r="M21" s="109"/>
      <c r="N21" s="109"/>
      <c r="O21" s="109"/>
      <c r="P21" s="109"/>
      <c r="Q21" s="109"/>
      <c r="R21" s="109"/>
    </row>
    <row r="22" spans="1:257" s="110" customFormat="1" ht="15" x14ac:dyDescent="0.2">
      <c r="A22" s="109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109"/>
      <c r="CI22" s="109"/>
      <c r="CJ22" s="109"/>
      <c r="CK22" s="109"/>
      <c r="CL22" s="109"/>
      <c r="CM22" s="109"/>
      <c r="CN22" s="109"/>
      <c r="CO22" s="109"/>
      <c r="CP22" s="109"/>
      <c r="CQ22" s="109"/>
      <c r="CR22" s="109"/>
      <c r="CS22" s="109"/>
      <c r="CT22" s="109"/>
      <c r="CU22" s="109"/>
      <c r="CV22" s="109"/>
      <c r="CW22" s="109"/>
      <c r="CX22" s="109"/>
      <c r="CY22" s="109"/>
      <c r="CZ22" s="109"/>
      <c r="DA22" s="109"/>
      <c r="DB22" s="109"/>
      <c r="DC22" s="109"/>
      <c r="DD22" s="109"/>
      <c r="DE22" s="109"/>
      <c r="DF22" s="109"/>
      <c r="DG22" s="109"/>
      <c r="DH22" s="109"/>
      <c r="DI22" s="109"/>
      <c r="DJ22" s="109"/>
      <c r="DK22" s="109"/>
      <c r="DL22" s="109"/>
      <c r="DM22" s="109"/>
      <c r="DN22" s="109"/>
      <c r="DO22" s="109"/>
      <c r="DP22" s="109"/>
      <c r="DQ22" s="109"/>
      <c r="DR22" s="109"/>
      <c r="DS22" s="109"/>
      <c r="DT22" s="109"/>
      <c r="DU22" s="109"/>
      <c r="DV22" s="109"/>
      <c r="DW22" s="109"/>
      <c r="DX22" s="109"/>
      <c r="DY22" s="109"/>
      <c r="DZ22" s="109"/>
      <c r="EA22" s="109"/>
      <c r="EB22" s="109"/>
      <c r="EC22" s="109"/>
      <c r="ED22" s="109"/>
      <c r="EE22" s="109"/>
      <c r="EF22" s="109"/>
      <c r="EG22" s="109"/>
      <c r="EH22" s="109"/>
      <c r="EI22" s="109"/>
      <c r="EJ22" s="109"/>
      <c r="EK22" s="109"/>
      <c r="EL22" s="109"/>
      <c r="EM22" s="109"/>
      <c r="EN22" s="109"/>
      <c r="EO22" s="109"/>
      <c r="EP22" s="109"/>
      <c r="EQ22" s="109"/>
      <c r="ER22" s="109"/>
      <c r="ES22" s="109"/>
      <c r="ET22" s="109"/>
      <c r="EU22" s="109"/>
      <c r="EV22" s="109"/>
      <c r="EW22" s="109"/>
      <c r="EX22" s="109"/>
      <c r="EY22" s="109"/>
      <c r="EZ22" s="109"/>
      <c r="FA22" s="109"/>
      <c r="FB22" s="109"/>
      <c r="FC22" s="109"/>
      <c r="FD22" s="109"/>
      <c r="FE22" s="109"/>
      <c r="FF22" s="109"/>
      <c r="FG22" s="109"/>
      <c r="FH22" s="109"/>
      <c r="FI22" s="109"/>
      <c r="FJ22" s="109"/>
      <c r="FK22" s="109"/>
      <c r="FL22" s="109"/>
      <c r="FM22" s="109"/>
      <c r="FN22" s="109"/>
      <c r="FO22" s="109"/>
      <c r="FP22" s="109"/>
      <c r="FQ22" s="109"/>
      <c r="FR22" s="109"/>
      <c r="FS22" s="109"/>
      <c r="FT22" s="109"/>
      <c r="FU22" s="109"/>
      <c r="FV22" s="109"/>
      <c r="FW22" s="109"/>
      <c r="FX22" s="109"/>
      <c r="FY22" s="109"/>
      <c r="FZ22" s="109"/>
      <c r="GA22" s="109"/>
      <c r="GB22" s="109"/>
      <c r="GC22" s="109"/>
      <c r="GD22" s="109"/>
      <c r="GE22" s="109"/>
      <c r="GF22" s="109"/>
      <c r="GG22" s="109"/>
      <c r="GH22" s="109"/>
      <c r="GI22" s="109"/>
      <c r="GJ22" s="109"/>
      <c r="GK22" s="109"/>
      <c r="GL22" s="109"/>
      <c r="GM22" s="109"/>
      <c r="GN22" s="109"/>
      <c r="GO22" s="109"/>
      <c r="GP22" s="109"/>
      <c r="GQ22" s="109"/>
      <c r="GR22" s="109"/>
      <c r="GS22" s="109"/>
      <c r="GT22" s="109"/>
      <c r="GU22" s="109"/>
      <c r="GV22" s="109"/>
      <c r="GW22" s="109"/>
      <c r="GX22" s="109"/>
      <c r="GY22" s="109"/>
      <c r="GZ22" s="109"/>
      <c r="HA22" s="109"/>
      <c r="HB22" s="109"/>
      <c r="HC22" s="109"/>
      <c r="HD22" s="109"/>
      <c r="HE22" s="109"/>
      <c r="HF22" s="109"/>
      <c r="HG22" s="109"/>
      <c r="HH22" s="109"/>
      <c r="HI22" s="109"/>
      <c r="HJ22" s="109"/>
      <c r="HK22" s="109"/>
      <c r="HL22" s="109"/>
      <c r="HM22" s="109"/>
      <c r="HN22" s="109"/>
      <c r="HO22" s="109"/>
      <c r="HP22" s="109"/>
      <c r="HQ22" s="109"/>
      <c r="HR22" s="109"/>
      <c r="HS22" s="109"/>
      <c r="HT22" s="109"/>
      <c r="HU22" s="109"/>
      <c r="HV22" s="109"/>
      <c r="HW22" s="109"/>
      <c r="HX22" s="109"/>
      <c r="HY22" s="109"/>
      <c r="HZ22" s="109"/>
      <c r="IA22" s="109"/>
      <c r="IB22" s="109"/>
      <c r="IC22" s="109"/>
      <c r="ID22" s="109"/>
      <c r="IE22" s="109"/>
      <c r="IF22" s="109"/>
      <c r="IG22" s="109"/>
      <c r="IH22" s="109"/>
      <c r="II22" s="109"/>
      <c r="IJ22" s="109"/>
      <c r="IK22" s="109"/>
      <c r="IL22" s="109"/>
      <c r="IM22" s="109"/>
      <c r="IN22" s="109"/>
      <c r="IO22" s="109"/>
      <c r="IP22" s="109"/>
      <c r="IQ22" s="109"/>
      <c r="IR22" s="109"/>
      <c r="IS22" s="109"/>
      <c r="IT22" s="109"/>
      <c r="IU22" s="109"/>
      <c r="IV22" s="109"/>
      <c r="IW22" s="109"/>
    </row>
  </sheetData>
  <sortState xmlns:xlrd2="http://schemas.microsoft.com/office/spreadsheetml/2017/richdata2" ref="B11:T16">
    <sortCondition ref="S11:S16"/>
    <sortCondition descending="1" ref="T11:T16"/>
  </sortState>
  <mergeCells count="19">
    <mergeCell ref="S7:U8"/>
    <mergeCell ref="C8:D8"/>
    <mergeCell ref="E8:F8"/>
    <mergeCell ref="G8:H8"/>
    <mergeCell ref="I8:J8"/>
    <mergeCell ref="K8:L8"/>
    <mergeCell ref="M8:N8"/>
    <mergeCell ref="O8:P8"/>
    <mergeCell ref="Q8:R8"/>
    <mergeCell ref="I7:J7"/>
    <mergeCell ref="K7:L7"/>
    <mergeCell ref="M7:N7"/>
    <mergeCell ref="O7:P7"/>
    <mergeCell ref="Q7:R7"/>
    <mergeCell ref="A7:A9"/>
    <mergeCell ref="B7:B9"/>
    <mergeCell ref="C7:D7"/>
    <mergeCell ref="E7:F7"/>
    <mergeCell ref="G7:H7"/>
  </mergeCells>
  <pageMargins left="0.42013888888888901" right="0.75" top="0.47013888888888899" bottom="0.2" header="0.51180555555555496" footer="0.51180555555555496"/>
  <pageSetup paperSize="9" firstPageNumber="0" orientation="portrait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C99"/>
  </sheetPr>
  <dimension ref="A1:IX38"/>
  <sheetViews>
    <sheetView zoomScaleNormal="100" workbookViewId="0">
      <selection activeCell="X1" sqref="X1"/>
    </sheetView>
  </sheetViews>
  <sheetFormatPr defaultRowHeight="12.75" x14ac:dyDescent="0.2"/>
  <cols>
    <col min="1" max="1" width="6.140625" style="2" customWidth="1"/>
    <col min="2" max="2" width="19" style="2" customWidth="1"/>
    <col min="3" max="3" width="22.140625" style="2" customWidth="1"/>
    <col min="4" max="4" width="7" style="2"/>
    <col min="5" max="5" width="8.85546875" style="2" customWidth="1"/>
    <col min="6" max="6" width="6.85546875" style="2"/>
    <col min="7" max="7" width="8" style="2" customWidth="1"/>
    <col min="8" max="8" width="7.140625" style="2" customWidth="1"/>
    <col min="9" max="9" width="8" style="2" customWidth="1"/>
    <col min="10" max="10" width="7.28515625" style="2" customWidth="1"/>
    <col min="11" max="11" width="8" style="2" customWidth="1"/>
    <col min="12" max="12" width="8.140625" style="2" customWidth="1"/>
    <col min="13" max="13" width="8" style="2" customWidth="1"/>
    <col min="14" max="14" width="8.42578125" style="2" customWidth="1"/>
    <col min="15" max="15" width="7.85546875" style="2" customWidth="1"/>
    <col min="16" max="16" width="7.28515625" style="2" customWidth="1"/>
    <col min="17" max="17" width="7.7109375" style="2" customWidth="1"/>
    <col min="18" max="18" width="7.5703125" style="2" customWidth="1"/>
    <col min="19" max="19" width="8" style="2" customWidth="1"/>
    <col min="20" max="20" width="6.28515625" style="2" customWidth="1"/>
    <col min="21" max="21" width="8" style="2" customWidth="1"/>
    <col min="22" max="257" width="9.140625" style="2"/>
  </cols>
  <sheetData>
    <row r="1" spans="1:258" ht="20.25" x14ac:dyDescent="0.3">
      <c r="A1" s="1439"/>
      <c r="B1" s="1439"/>
      <c r="C1" s="70"/>
      <c r="D1" s="71"/>
      <c r="E1" s="70"/>
      <c r="F1" s="585"/>
      <c r="G1" s="586"/>
      <c r="H1" s="585"/>
      <c r="I1" s="586"/>
      <c r="J1" s="584" t="s">
        <v>1</v>
      </c>
      <c r="K1" s="586"/>
      <c r="L1" s="585"/>
      <c r="M1" s="586"/>
      <c r="N1" s="585"/>
      <c r="O1" s="70"/>
      <c r="P1" s="70"/>
      <c r="Q1" s="70"/>
      <c r="R1" s="71"/>
      <c r="S1" s="70"/>
      <c r="T1" s="71"/>
      <c r="U1" s="70"/>
    </row>
    <row r="2" spans="1:258" ht="20.25" x14ac:dyDescent="0.3">
      <c r="A2" s="1440"/>
      <c r="B2" s="1440"/>
      <c r="C2" s="732" t="s">
        <v>217</v>
      </c>
      <c r="D2" s="71"/>
      <c r="E2" s="70"/>
      <c r="F2" s="585"/>
      <c r="G2" s="586"/>
      <c r="H2" s="585"/>
      <c r="I2" s="586"/>
      <c r="J2" s="584" t="s">
        <v>362</v>
      </c>
      <c r="K2" s="586"/>
      <c r="L2" s="585"/>
      <c r="M2" s="586"/>
      <c r="N2" s="585"/>
      <c r="O2" s="70"/>
      <c r="P2" s="71"/>
      <c r="Q2" s="70"/>
      <c r="R2" s="71"/>
      <c r="S2" s="70"/>
      <c r="T2" s="71"/>
      <c r="U2" s="70"/>
    </row>
    <row r="3" spans="1:258" ht="20.25" x14ac:dyDescent="0.3">
      <c r="A3" s="72"/>
      <c r="B3" s="70"/>
      <c r="C3" s="732" t="s">
        <v>218</v>
      </c>
      <c r="D3" s="71"/>
      <c r="E3" s="70"/>
      <c r="F3" s="585"/>
      <c r="G3" s="586"/>
      <c r="H3" s="585"/>
      <c r="I3" s="586"/>
      <c r="J3" s="584" t="s">
        <v>24</v>
      </c>
      <c r="K3" s="586"/>
      <c r="L3" s="585"/>
      <c r="M3" s="586"/>
      <c r="N3" s="585"/>
      <c r="O3" s="70"/>
      <c r="P3" s="71"/>
      <c r="Q3" s="70"/>
      <c r="R3" s="71"/>
      <c r="S3" s="70"/>
      <c r="T3" s="71"/>
      <c r="U3" s="70"/>
    </row>
    <row r="4" spans="1:258" ht="17.25" customHeight="1" thickBot="1" x14ac:dyDescent="0.25">
      <c r="A4" s="14"/>
      <c r="C4" s="41"/>
      <c r="D4" s="42"/>
      <c r="F4" s="40"/>
      <c r="G4" s="41"/>
      <c r="H4" s="42"/>
      <c r="J4" s="40"/>
      <c r="K4" s="41"/>
      <c r="L4" s="42"/>
      <c r="N4" s="40"/>
      <c r="O4" s="41"/>
      <c r="P4" s="42"/>
      <c r="R4" s="40"/>
      <c r="T4" s="40"/>
    </row>
    <row r="5" spans="1:258" ht="21" customHeight="1" thickTop="1" thickBot="1" x14ac:dyDescent="0.25">
      <c r="A5" s="1416" t="s">
        <v>4</v>
      </c>
      <c r="B5" s="1436" t="s">
        <v>25</v>
      </c>
      <c r="C5" s="1437" t="s">
        <v>5</v>
      </c>
      <c r="D5" s="1441" t="s">
        <v>6</v>
      </c>
      <c r="E5" s="1441"/>
      <c r="F5" s="1442" t="s">
        <v>7</v>
      </c>
      <c r="G5" s="1442"/>
      <c r="H5" s="1441" t="s">
        <v>8</v>
      </c>
      <c r="I5" s="1441"/>
      <c r="J5" s="1442" t="s">
        <v>9</v>
      </c>
      <c r="K5" s="1442"/>
      <c r="L5" s="1441" t="s">
        <v>10</v>
      </c>
      <c r="M5" s="1441"/>
      <c r="N5" s="1442" t="s">
        <v>11</v>
      </c>
      <c r="O5" s="1442"/>
      <c r="P5" s="1441" t="s">
        <v>12</v>
      </c>
      <c r="Q5" s="1441"/>
      <c r="R5" s="1442" t="s">
        <v>13</v>
      </c>
      <c r="S5" s="1442"/>
      <c r="T5" s="1431" t="s">
        <v>18</v>
      </c>
      <c r="U5" s="1431"/>
      <c r="V5" s="1431"/>
      <c r="IX5" s="2"/>
    </row>
    <row r="6" spans="1:258" ht="33.75" customHeight="1" thickTop="1" thickBot="1" x14ac:dyDescent="0.25">
      <c r="A6" s="1416"/>
      <c r="B6" s="1436"/>
      <c r="C6" s="1437"/>
      <c r="D6" s="1433" t="s">
        <v>353</v>
      </c>
      <c r="E6" s="1433"/>
      <c r="F6" s="1433" t="s">
        <v>354</v>
      </c>
      <c r="G6" s="1433"/>
      <c r="H6" s="1433" t="s">
        <v>355</v>
      </c>
      <c r="I6" s="1433"/>
      <c r="J6" s="1433" t="s">
        <v>356</v>
      </c>
      <c r="K6" s="1433"/>
      <c r="L6" s="1433" t="s">
        <v>357</v>
      </c>
      <c r="M6" s="1433"/>
      <c r="N6" s="1433" t="s">
        <v>358</v>
      </c>
      <c r="O6" s="1433"/>
      <c r="P6" s="1433" t="s">
        <v>359</v>
      </c>
      <c r="Q6" s="1433"/>
      <c r="R6" s="1433" t="s">
        <v>360</v>
      </c>
      <c r="S6" s="1433"/>
      <c r="T6" s="1431"/>
      <c r="U6" s="1431"/>
      <c r="V6" s="1431"/>
      <c r="IX6" s="2"/>
    </row>
    <row r="7" spans="1:258" ht="6.75" customHeight="1" thickTop="1" x14ac:dyDescent="0.2">
      <c r="A7" s="1416"/>
      <c r="B7" s="1436"/>
      <c r="C7" s="1437"/>
      <c r="D7" s="226"/>
      <c r="E7" s="227"/>
      <c r="F7" s="228"/>
      <c r="G7" s="229"/>
      <c r="H7" s="226"/>
      <c r="I7" s="227"/>
      <c r="J7" s="228"/>
      <c r="K7" s="229"/>
      <c r="L7" s="226"/>
      <c r="M7" s="227"/>
      <c r="N7" s="228"/>
      <c r="O7" s="230"/>
      <c r="P7" s="226"/>
      <c r="Q7" s="227"/>
      <c r="R7" s="228"/>
      <c r="S7" s="229"/>
      <c r="T7" s="226"/>
      <c r="U7" s="231"/>
      <c r="V7" s="232"/>
      <c r="IX7" s="2"/>
    </row>
    <row r="8" spans="1:258" ht="18" customHeight="1" x14ac:dyDescent="0.2">
      <c r="A8" s="193"/>
      <c r="B8" s="233"/>
      <c r="C8" s="234"/>
      <c r="D8" s="235" t="s">
        <v>19</v>
      </c>
      <c r="E8" s="236" t="s">
        <v>20</v>
      </c>
      <c r="F8" s="237" t="s">
        <v>19</v>
      </c>
      <c r="G8" s="238" t="s">
        <v>20</v>
      </c>
      <c r="H8" s="235" t="s">
        <v>19</v>
      </c>
      <c r="I8" s="236" t="s">
        <v>20</v>
      </c>
      <c r="J8" s="237" t="s">
        <v>19</v>
      </c>
      <c r="K8" s="238" t="s">
        <v>20</v>
      </c>
      <c r="L8" s="235" t="s">
        <v>19</v>
      </c>
      <c r="M8" s="236" t="s">
        <v>20</v>
      </c>
      <c r="N8" s="237" t="s">
        <v>19</v>
      </c>
      <c r="O8" s="239" t="s">
        <v>20</v>
      </c>
      <c r="P8" s="235" t="s">
        <v>19</v>
      </c>
      <c r="Q8" s="236" t="s">
        <v>20</v>
      </c>
      <c r="R8" s="237" t="s">
        <v>19</v>
      </c>
      <c r="S8" s="238" t="s">
        <v>20</v>
      </c>
      <c r="T8" s="235" t="s">
        <v>19</v>
      </c>
      <c r="U8" s="239" t="s">
        <v>20</v>
      </c>
      <c r="V8" s="240" t="s">
        <v>38</v>
      </c>
      <c r="IX8" s="2"/>
    </row>
    <row r="9" spans="1:258" ht="2.25" customHeight="1" thickBot="1" x14ac:dyDescent="0.25">
      <c r="A9" s="203"/>
      <c r="B9" s="73"/>
      <c r="C9" s="74"/>
      <c r="D9" s="75"/>
      <c r="E9" s="76"/>
      <c r="F9" s="77"/>
      <c r="G9" s="78"/>
      <c r="H9" s="75"/>
      <c r="I9" s="76"/>
      <c r="J9" s="77"/>
      <c r="K9" s="78"/>
      <c r="L9" s="75"/>
      <c r="M9" s="76"/>
      <c r="N9" s="77"/>
      <c r="O9" s="78"/>
      <c r="P9" s="75"/>
      <c r="Q9" s="76"/>
      <c r="R9" s="77"/>
      <c r="S9" s="78"/>
      <c r="T9" s="79"/>
      <c r="U9" s="80"/>
      <c r="V9" s="81"/>
      <c r="IX9" s="2"/>
    </row>
    <row r="10" spans="1:258" ht="15.75" customHeight="1" x14ac:dyDescent="0.2">
      <c r="A10" s="19">
        <v>1</v>
      </c>
      <c r="B10" s="764" t="s">
        <v>520</v>
      </c>
      <c r="C10" s="111" t="s">
        <v>69</v>
      </c>
      <c r="D10" s="503">
        <v>1</v>
      </c>
      <c r="E10" s="569">
        <v>5710</v>
      </c>
      <c r="F10" s="507">
        <v>2</v>
      </c>
      <c r="G10" s="509">
        <v>3565</v>
      </c>
      <c r="H10" s="503">
        <v>4</v>
      </c>
      <c r="I10" s="930">
        <v>3538</v>
      </c>
      <c r="J10" s="507">
        <v>5</v>
      </c>
      <c r="K10" s="511">
        <v>2517</v>
      </c>
      <c r="L10" s="503">
        <v>3</v>
      </c>
      <c r="M10" s="505">
        <v>3895</v>
      </c>
      <c r="N10" s="507">
        <v>1</v>
      </c>
      <c r="O10" s="512">
        <v>3933</v>
      </c>
      <c r="P10" s="112">
        <v>2</v>
      </c>
      <c r="Q10" s="113">
        <v>4450</v>
      </c>
      <c r="R10" s="114">
        <v>1</v>
      </c>
      <c r="S10" s="115">
        <v>13565</v>
      </c>
      <c r="T10" s="514">
        <f t="shared" ref="T10:T33" si="0">D10+F10+H10+J10+L10+N10+P10+R10</f>
        <v>19</v>
      </c>
      <c r="U10" s="551">
        <f t="shared" ref="U10:U33" si="1">E10+G10+I10+K10+M10+O10+Q10+S10</f>
        <v>41173</v>
      </c>
      <c r="V10" s="137">
        <v>1</v>
      </c>
      <c r="IX10" s="2"/>
    </row>
    <row r="11" spans="1:258" ht="15.75" customHeight="1" x14ac:dyDescent="0.2">
      <c r="A11" s="20">
        <v>2</v>
      </c>
      <c r="B11" s="392" t="s">
        <v>522</v>
      </c>
      <c r="C11" s="60" t="s">
        <v>446</v>
      </c>
      <c r="D11" s="393">
        <v>2</v>
      </c>
      <c r="E11" s="570">
        <v>8800</v>
      </c>
      <c r="F11" s="395">
        <v>1</v>
      </c>
      <c r="G11" s="411">
        <v>9445</v>
      </c>
      <c r="H11" s="393">
        <v>5</v>
      </c>
      <c r="I11" s="931">
        <v>1529</v>
      </c>
      <c r="J11" s="395">
        <v>3</v>
      </c>
      <c r="K11" s="396">
        <v>3477</v>
      </c>
      <c r="L11" s="393">
        <v>2</v>
      </c>
      <c r="M11" s="394">
        <v>3345</v>
      </c>
      <c r="N11" s="395">
        <v>5</v>
      </c>
      <c r="O11" s="397">
        <v>2865</v>
      </c>
      <c r="P11" s="82">
        <v>1</v>
      </c>
      <c r="Q11" s="83">
        <v>6509</v>
      </c>
      <c r="R11" s="84">
        <v>1</v>
      </c>
      <c r="S11" s="85">
        <v>14975</v>
      </c>
      <c r="T11" s="304">
        <f t="shared" si="0"/>
        <v>20</v>
      </c>
      <c r="U11" s="552">
        <f t="shared" si="1"/>
        <v>50945</v>
      </c>
      <c r="V11" s="137">
        <v>2</v>
      </c>
      <c r="IX11" s="2"/>
    </row>
    <row r="12" spans="1:258" ht="15.75" customHeight="1" x14ac:dyDescent="0.2">
      <c r="A12" s="19">
        <v>3</v>
      </c>
      <c r="B12" s="392" t="s">
        <v>525</v>
      </c>
      <c r="C12" s="60" t="s">
        <v>62</v>
      </c>
      <c r="D12" s="393">
        <v>3</v>
      </c>
      <c r="E12" s="570">
        <v>6165</v>
      </c>
      <c r="F12" s="395">
        <v>5</v>
      </c>
      <c r="G12" s="411">
        <v>6820</v>
      </c>
      <c r="H12" s="393">
        <v>3</v>
      </c>
      <c r="I12" s="931">
        <v>3785</v>
      </c>
      <c r="J12" s="395">
        <v>1</v>
      </c>
      <c r="K12" s="396">
        <v>3613</v>
      </c>
      <c r="L12" s="393">
        <v>4</v>
      </c>
      <c r="M12" s="394">
        <v>3780</v>
      </c>
      <c r="N12" s="395">
        <v>2</v>
      </c>
      <c r="O12" s="397">
        <v>3372</v>
      </c>
      <c r="P12" s="82">
        <v>2</v>
      </c>
      <c r="Q12" s="83">
        <v>5050</v>
      </c>
      <c r="R12" s="84">
        <v>2</v>
      </c>
      <c r="S12" s="85">
        <v>10110</v>
      </c>
      <c r="T12" s="304">
        <f t="shared" si="0"/>
        <v>22</v>
      </c>
      <c r="U12" s="552">
        <f t="shared" si="1"/>
        <v>42695</v>
      </c>
      <c r="V12" s="138">
        <v>3</v>
      </c>
      <c r="IX12" s="2"/>
    </row>
    <row r="13" spans="1:258" ht="15.75" customHeight="1" x14ac:dyDescent="0.2">
      <c r="A13" s="19">
        <v>4</v>
      </c>
      <c r="B13" s="392" t="s">
        <v>519</v>
      </c>
      <c r="C13" s="60" t="s">
        <v>69</v>
      </c>
      <c r="D13" s="393">
        <v>1</v>
      </c>
      <c r="E13" s="570">
        <v>9980</v>
      </c>
      <c r="F13" s="395">
        <v>4</v>
      </c>
      <c r="G13" s="411">
        <v>7090</v>
      </c>
      <c r="H13" s="393">
        <v>5</v>
      </c>
      <c r="I13" s="931">
        <v>2704</v>
      </c>
      <c r="J13" s="395">
        <v>1</v>
      </c>
      <c r="K13" s="396">
        <v>3546</v>
      </c>
      <c r="L13" s="393">
        <v>2</v>
      </c>
      <c r="M13" s="394">
        <v>5000</v>
      </c>
      <c r="N13" s="395">
        <v>6</v>
      </c>
      <c r="O13" s="397">
        <v>2673</v>
      </c>
      <c r="P13" s="82">
        <v>4</v>
      </c>
      <c r="Q13" s="83">
        <v>4628</v>
      </c>
      <c r="R13" s="84">
        <v>1</v>
      </c>
      <c r="S13" s="85">
        <v>10160</v>
      </c>
      <c r="T13" s="304">
        <f t="shared" si="0"/>
        <v>24</v>
      </c>
      <c r="U13" s="552">
        <f t="shared" si="1"/>
        <v>45781</v>
      </c>
      <c r="V13" s="138">
        <v>4</v>
      </c>
      <c r="IX13" s="2"/>
    </row>
    <row r="14" spans="1:258" ht="15.75" customHeight="1" x14ac:dyDescent="0.2">
      <c r="A14" s="20">
        <v>5</v>
      </c>
      <c r="B14" s="392" t="s">
        <v>523</v>
      </c>
      <c r="C14" s="60" t="s">
        <v>446</v>
      </c>
      <c r="D14" s="393">
        <v>2</v>
      </c>
      <c r="E14" s="570">
        <v>5380</v>
      </c>
      <c r="F14" s="395">
        <v>1</v>
      </c>
      <c r="G14" s="411">
        <v>4180</v>
      </c>
      <c r="H14" s="393">
        <v>2</v>
      </c>
      <c r="I14" s="931">
        <v>2440</v>
      </c>
      <c r="J14" s="395">
        <v>2</v>
      </c>
      <c r="K14" s="396">
        <v>3274</v>
      </c>
      <c r="L14" s="393">
        <v>5</v>
      </c>
      <c r="M14" s="394">
        <v>3610</v>
      </c>
      <c r="N14" s="395">
        <v>4</v>
      </c>
      <c r="O14" s="397">
        <v>1960</v>
      </c>
      <c r="P14" s="82">
        <v>6</v>
      </c>
      <c r="Q14" s="83">
        <v>2935</v>
      </c>
      <c r="R14" s="84">
        <v>2</v>
      </c>
      <c r="S14" s="85">
        <v>8135</v>
      </c>
      <c r="T14" s="304">
        <f t="shared" si="0"/>
        <v>24</v>
      </c>
      <c r="U14" s="552">
        <f t="shared" si="1"/>
        <v>31914</v>
      </c>
      <c r="V14" s="137">
        <v>5</v>
      </c>
      <c r="IX14" s="2"/>
    </row>
    <row r="15" spans="1:258" ht="15.75" customHeight="1" x14ac:dyDescent="0.2">
      <c r="A15" s="19">
        <v>6</v>
      </c>
      <c r="B15" s="392" t="s">
        <v>524</v>
      </c>
      <c r="C15" s="60" t="s">
        <v>446</v>
      </c>
      <c r="D15" s="393">
        <v>3</v>
      </c>
      <c r="E15" s="570">
        <v>5790</v>
      </c>
      <c r="F15" s="395">
        <v>1</v>
      </c>
      <c r="G15" s="411">
        <v>12225</v>
      </c>
      <c r="H15" s="393">
        <v>4</v>
      </c>
      <c r="I15" s="931">
        <v>3117</v>
      </c>
      <c r="J15" s="395">
        <v>6</v>
      </c>
      <c r="K15" s="396">
        <v>2508</v>
      </c>
      <c r="L15" s="393">
        <v>5</v>
      </c>
      <c r="M15" s="394">
        <v>3375</v>
      </c>
      <c r="N15" s="395">
        <v>2</v>
      </c>
      <c r="O15" s="397">
        <v>4026</v>
      </c>
      <c r="P15" s="82">
        <v>1</v>
      </c>
      <c r="Q15" s="83">
        <v>7576</v>
      </c>
      <c r="R15" s="84">
        <v>3</v>
      </c>
      <c r="S15" s="85">
        <v>9475</v>
      </c>
      <c r="T15" s="304">
        <f t="shared" si="0"/>
        <v>25</v>
      </c>
      <c r="U15" s="552">
        <f t="shared" si="1"/>
        <v>48092</v>
      </c>
      <c r="V15" s="138">
        <v>6</v>
      </c>
      <c r="IX15" s="2"/>
    </row>
    <row r="16" spans="1:258" ht="15.75" customHeight="1" x14ac:dyDescent="0.2">
      <c r="A16" s="19">
        <v>7</v>
      </c>
      <c r="B16" s="392" t="s">
        <v>532</v>
      </c>
      <c r="C16" s="60" t="s">
        <v>107</v>
      </c>
      <c r="D16" s="393">
        <v>3</v>
      </c>
      <c r="E16" s="570">
        <v>4830</v>
      </c>
      <c r="F16" s="395">
        <v>3</v>
      </c>
      <c r="G16" s="411">
        <v>3555</v>
      </c>
      <c r="H16" s="393">
        <v>3</v>
      </c>
      <c r="I16" s="931">
        <v>2394</v>
      </c>
      <c r="J16" s="395">
        <v>5</v>
      </c>
      <c r="K16" s="396">
        <v>2815</v>
      </c>
      <c r="L16" s="393">
        <v>3</v>
      </c>
      <c r="M16" s="394">
        <v>4985</v>
      </c>
      <c r="N16" s="395">
        <v>1</v>
      </c>
      <c r="O16" s="397">
        <v>3749</v>
      </c>
      <c r="P16" s="82">
        <v>3</v>
      </c>
      <c r="Q16" s="83">
        <v>4350</v>
      </c>
      <c r="R16" s="84">
        <v>4</v>
      </c>
      <c r="S16" s="85">
        <v>5740</v>
      </c>
      <c r="T16" s="304">
        <f t="shared" si="0"/>
        <v>25</v>
      </c>
      <c r="U16" s="552">
        <f t="shared" si="1"/>
        <v>32418</v>
      </c>
      <c r="V16" s="137">
        <v>7</v>
      </c>
      <c r="IX16" s="2"/>
    </row>
    <row r="17" spans="1:258" ht="15.75" customHeight="1" x14ac:dyDescent="0.2">
      <c r="A17" s="20">
        <v>8</v>
      </c>
      <c r="B17" s="392" t="s">
        <v>533</v>
      </c>
      <c r="C17" s="60" t="s">
        <v>107</v>
      </c>
      <c r="D17" s="393">
        <v>5</v>
      </c>
      <c r="E17" s="570">
        <v>3480</v>
      </c>
      <c r="F17" s="395">
        <v>5</v>
      </c>
      <c r="G17" s="411">
        <v>2675</v>
      </c>
      <c r="H17" s="393">
        <v>2</v>
      </c>
      <c r="I17" s="931">
        <v>4513</v>
      </c>
      <c r="J17" s="395">
        <v>1</v>
      </c>
      <c r="K17" s="396">
        <v>3471</v>
      </c>
      <c r="L17" s="393">
        <v>3</v>
      </c>
      <c r="M17" s="394">
        <v>2845</v>
      </c>
      <c r="N17" s="395">
        <v>2</v>
      </c>
      <c r="O17" s="397">
        <v>2900</v>
      </c>
      <c r="P17" s="82">
        <v>3</v>
      </c>
      <c r="Q17" s="83">
        <v>3993</v>
      </c>
      <c r="R17" s="84">
        <v>4</v>
      </c>
      <c r="S17" s="85">
        <v>920</v>
      </c>
      <c r="T17" s="304">
        <f t="shared" si="0"/>
        <v>25</v>
      </c>
      <c r="U17" s="552">
        <f t="shared" si="1"/>
        <v>24797</v>
      </c>
      <c r="V17" s="138">
        <v>8</v>
      </c>
      <c r="IX17" s="2"/>
    </row>
    <row r="18" spans="1:258" ht="15.75" customHeight="1" x14ac:dyDescent="0.2">
      <c r="A18" s="19">
        <v>9</v>
      </c>
      <c r="B18" s="392" t="s">
        <v>526</v>
      </c>
      <c r="C18" s="60" t="s">
        <v>62</v>
      </c>
      <c r="D18" s="393">
        <v>4</v>
      </c>
      <c r="E18" s="570">
        <v>4110</v>
      </c>
      <c r="F18" s="395">
        <v>4</v>
      </c>
      <c r="G18" s="411">
        <v>3465</v>
      </c>
      <c r="H18" s="393">
        <v>1</v>
      </c>
      <c r="I18" s="931">
        <v>5061</v>
      </c>
      <c r="J18" s="395">
        <v>6</v>
      </c>
      <c r="K18" s="396">
        <v>2171</v>
      </c>
      <c r="L18" s="393">
        <v>7</v>
      </c>
      <c r="M18" s="394"/>
      <c r="N18" s="395">
        <v>3</v>
      </c>
      <c r="O18" s="397">
        <v>2170</v>
      </c>
      <c r="P18" s="82">
        <v>1</v>
      </c>
      <c r="Q18" s="83">
        <v>4685</v>
      </c>
      <c r="R18" s="84">
        <v>2</v>
      </c>
      <c r="S18" s="85">
        <v>8205</v>
      </c>
      <c r="T18" s="304">
        <f t="shared" si="0"/>
        <v>28</v>
      </c>
      <c r="U18" s="552">
        <f t="shared" si="1"/>
        <v>29867</v>
      </c>
      <c r="V18" s="137">
        <v>9</v>
      </c>
      <c r="IX18" s="2"/>
    </row>
    <row r="19" spans="1:258" ht="15.75" customHeight="1" x14ac:dyDescent="0.2">
      <c r="A19" s="19">
        <v>10</v>
      </c>
      <c r="B19" s="392" t="s">
        <v>521</v>
      </c>
      <c r="C19" s="60" t="s">
        <v>69</v>
      </c>
      <c r="D19" s="393">
        <v>4</v>
      </c>
      <c r="E19" s="570">
        <v>4095</v>
      </c>
      <c r="F19" s="395">
        <v>6</v>
      </c>
      <c r="G19" s="411">
        <v>2220</v>
      </c>
      <c r="H19" s="393">
        <v>4</v>
      </c>
      <c r="I19" s="931">
        <v>1893</v>
      </c>
      <c r="J19" s="395">
        <v>2</v>
      </c>
      <c r="K19" s="396">
        <v>3527</v>
      </c>
      <c r="L19" s="393">
        <v>4</v>
      </c>
      <c r="M19" s="394">
        <v>2705</v>
      </c>
      <c r="N19" s="395">
        <v>4</v>
      </c>
      <c r="O19" s="397">
        <v>2227</v>
      </c>
      <c r="P19" s="82">
        <v>6</v>
      </c>
      <c r="Q19" s="83">
        <v>2996</v>
      </c>
      <c r="R19" s="84">
        <v>3</v>
      </c>
      <c r="S19" s="85">
        <v>4350</v>
      </c>
      <c r="T19" s="304">
        <f t="shared" si="0"/>
        <v>33</v>
      </c>
      <c r="U19" s="552">
        <f t="shared" si="1"/>
        <v>24013</v>
      </c>
      <c r="V19" s="137">
        <v>10</v>
      </c>
      <c r="IX19" s="2"/>
    </row>
    <row r="20" spans="1:258" ht="15.75" customHeight="1" x14ac:dyDescent="0.2">
      <c r="A20" s="20">
        <v>11</v>
      </c>
      <c r="B20" s="392" t="s">
        <v>537</v>
      </c>
      <c r="C20" s="60" t="s">
        <v>108</v>
      </c>
      <c r="D20" s="393">
        <v>7</v>
      </c>
      <c r="E20" s="570"/>
      <c r="F20" s="395">
        <v>6</v>
      </c>
      <c r="G20" s="411">
        <v>3520</v>
      </c>
      <c r="H20" s="393">
        <v>1</v>
      </c>
      <c r="I20" s="931">
        <v>5174</v>
      </c>
      <c r="J20" s="395">
        <v>5</v>
      </c>
      <c r="K20" s="396">
        <v>1466</v>
      </c>
      <c r="L20" s="393">
        <v>1</v>
      </c>
      <c r="M20" s="394">
        <v>4320</v>
      </c>
      <c r="N20" s="395">
        <v>3</v>
      </c>
      <c r="O20" s="397">
        <v>3032</v>
      </c>
      <c r="P20" s="82">
        <v>5</v>
      </c>
      <c r="Q20" s="83">
        <v>3328</v>
      </c>
      <c r="R20" s="84">
        <v>7</v>
      </c>
      <c r="S20" s="85"/>
      <c r="T20" s="304">
        <f t="shared" si="0"/>
        <v>35</v>
      </c>
      <c r="U20" s="552">
        <f t="shared" si="1"/>
        <v>20840</v>
      </c>
      <c r="V20" s="137">
        <v>11</v>
      </c>
      <c r="IX20" s="2"/>
    </row>
    <row r="21" spans="1:258" ht="15.75" customHeight="1" x14ac:dyDescent="0.2">
      <c r="A21" s="19">
        <v>12</v>
      </c>
      <c r="B21" s="392" t="s">
        <v>530</v>
      </c>
      <c r="C21" s="60" t="s">
        <v>70</v>
      </c>
      <c r="D21" s="393">
        <v>1</v>
      </c>
      <c r="E21" s="570">
        <v>7835</v>
      </c>
      <c r="F21" s="395">
        <v>2</v>
      </c>
      <c r="G21" s="411">
        <v>9300</v>
      </c>
      <c r="H21" s="393">
        <v>6</v>
      </c>
      <c r="I21" s="931">
        <v>1938</v>
      </c>
      <c r="J21" s="395">
        <v>3</v>
      </c>
      <c r="K21" s="396">
        <v>3092</v>
      </c>
      <c r="L21" s="393">
        <v>7</v>
      </c>
      <c r="M21" s="394">
        <v>1949</v>
      </c>
      <c r="N21" s="395">
        <v>6</v>
      </c>
      <c r="O21" s="397">
        <v>1287</v>
      </c>
      <c r="P21" s="82">
        <v>4</v>
      </c>
      <c r="Q21" s="83">
        <v>3530</v>
      </c>
      <c r="R21" s="84">
        <v>7</v>
      </c>
      <c r="S21" s="85"/>
      <c r="T21" s="304">
        <f t="shared" si="0"/>
        <v>36</v>
      </c>
      <c r="U21" s="552">
        <f t="shared" si="1"/>
        <v>28931</v>
      </c>
      <c r="V21" s="138">
        <v>12</v>
      </c>
      <c r="IX21" s="2"/>
    </row>
    <row r="22" spans="1:258" ht="15.75" customHeight="1" x14ac:dyDescent="0.2">
      <c r="A22" s="19">
        <v>13</v>
      </c>
      <c r="B22" s="392" t="s">
        <v>740</v>
      </c>
      <c r="C22" s="60" t="s">
        <v>62</v>
      </c>
      <c r="D22" s="393">
        <v>7</v>
      </c>
      <c r="E22" s="570"/>
      <c r="F22" s="395">
        <v>7</v>
      </c>
      <c r="G22" s="411"/>
      <c r="H22" s="393">
        <v>7</v>
      </c>
      <c r="I22" s="931"/>
      <c r="J22" s="395">
        <v>4</v>
      </c>
      <c r="K22" s="396">
        <v>2807</v>
      </c>
      <c r="L22" s="393">
        <v>5</v>
      </c>
      <c r="M22" s="394">
        <v>2560</v>
      </c>
      <c r="N22" s="395">
        <v>1</v>
      </c>
      <c r="O22" s="397">
        <v>4122</v>
      </c>
      <c r="P22" s="82">
        <v>2</v>
      </c>
      <c r="Q22" s="83">
        <v>4976</v>
      </c>
      <c r="R22" s="84">
        <v>3</v>
      </c>
      <c r="S22" s="85">
        <v>7360</v>
      </c>
      <c r="T22" s="304">
        <f t="shared" si="0"/>
        <v>36</v>
      </c>
      <c r="U22" s="552">
        <f t="shared" si="1"/>
        <v>21825</v>
      </c>
      <c r="V22" s="137">
        <v>13</v>
      </c>
      <c r="IX22" s="2"/>
    </row>
    <row r="23" spans="1:258" ht="15.75" customHeight="1" x14ac:dyDescent="0.2">
      <c r="A23" s="20">
        <v>14</v>
      </c>
      <c r="B23" s="392" t="s">
        <v>528</v>
      </c>
      <c r="C23" s="60" t="s">
        <v>70</v>
      </c>
      <c r="D23" s="393">
        <v>4</v>
      </c>
      <c r="E23" s="570">
        <v>3030</v>
      </c>
      <c r="F23" s="395">
        <v>2</v>
      </c>
      <c r="G23" s="411">
        <v>3635</v>
      </c>
      <c r="H23" s="393">
        <v>6</v>
      </c>
      <c r="I23" s="931">
        <v>1471</v>
      </c>
      <c r="J23" s="395">
        <v>4</v>
      </c>
      <c r="K23" s="396">
        <v>2928</v>
      </c>
      <c r="L23" s="393">
        <v>5</v>
      </c>
      <c r="M23" s="394">
        <v>3894</v>
      </c>
      <c r="N23" s="395">
        <v>4</v>
      </c>
      <c r="O23" s="397">
        <v>2889</v>
      </c>
      <c r="P23" s="82">
        <v>4</v>
      </c>
      <c r="Q23" s="83">
        <v>3860</v>
      </c>
      <c r="R23" s="84">
        <v>7</v>
      </c>
      <c r="S23" s="85"/>
      <c r="T23" s="304">
        <f t="shared" si="0"/>
        <v>36</v>
      </c>
      <c r="U23" s="552">
        <f t="shared" si="1"/>
        <v>21707</v>
      </c>
      <c r="V23" s="138">
        <v>14</v>
      </c>
      <c r="IX23" s="2"/>
    </row>
    <row r="24" spans="1:258" ht="15.75" customHeight="1" x14ac:dyDescent="0.2">
      <c r="A24" s="19">
        <v>15</v>
      </c>
      <c r="B24" s="392" t="s">
        <v>534</v>
      </c>
      <c r="C24" s="60" t="s">
        <v>108</v>
      </c>
      <c r="D24" s="393">
        <v>5</v>
      </c>
      <c r="E24" s="570">
        <v>1855</v>
      </c>
      <c r="F24" s="395">
        <v>5</v>
      </c>
      <c r="G24" s="411">
        <v>2795</v>
      </c>
      <c r="H24" s="393">
        <v>7</v>
      </c>
      <c r="I24" s="931"/>
      <c r="J24" s="395">
        <v>3</v>
      </c>
      <c r="K24" s="396">
        <v>2975</v>
      </c>
      <c r="L24" s="393">
        <v>1</v>
      </c>
      <c r="M24" s="394">
        <v>6160</v>
      </c>
      <c r="N24" s="395">
        <v>5</v>
      </c>
      <c r="O24" s="397">
        <v>1890</v>
      </c>
      <c r="P24" s="82">
        <v>5</v>
      </c>
      <c r="Q24" s="83">
        <v>3510</v>
      </c>
      <c r="R24" s="84">
        <v>7</v>
      </c>
      <c r="S24" s="85"/>
      <c r="T24" s="304">
        <f t="shared" si="0"/>
        <v>38</v>
      </c>
      <c r="U24" s="552">
        <f t="shared" si="1"/>
        <v>19185</v>
      </c>
      <c r="V24" s="138">
        <v>15</v>
      </c>
      <c r="IX24" s="2"/>
    </row>
    <row r="25" spans="1:258" ht="16.5" customHeight="1" x14ac:dyDescent="0.2">
      <c r="A25" s="19">
        <v>16</v>
      </c>
      <c r="B25" s="392" t="s">
        <v>538</v>
      </c>
      <c r="C25" s="60" t="s">
        <v>108</v>
      </c>
      <c r="D25" s="393">
        <v>7</v>
      </c>
      <c r="E25" s="570"/>
      <c r="F25" s="395">
        <v>3</v>
      </c>
      <c r="G25" s="411">
        <v>7720</v>
      </c>
      <c r="H25" s="393">
        <v>1</v>
      </c>
      <c r="I25" s="931">
        <v>2856</v>
      </c>
      <c r="J25" s="395">
        <v>2</v>
      </c>
      <c r="K25" s="396">
        <v>3275</v>
      </c>
      <c r="L25" s="393">
        <v>6</v>
      </c>
      <c r="M25" s="394">
        <v>2430</v>
      </c>
      <c r="N25" s="395">
        <v>7</v>
      </c>
      <c r="O25" s="397"/>
      <c r="P25" s="82">
        <v>7</v>
      </c>
      <c r="Q25" s="83"/>
      <c r="R25" s="84">
        <v>7</v>
      </c>
      <c r="S25" s="85"/>
      <c r="T25" s="304">
        <f t="shared" si="0"/>
        <v>40</v>
      </c>
      <c r="U25" s="552">
        <f t="shared" si="1"/>
        <v>16281</v>
      </c>
      <c r="V25" s="138">
        <v>16</v>
      </c>
      <c r="IX25" s="2"/>
    </row>
    <row r="26" spans="1:258" ht="15.75" customHeight="1" x14ac:dyDescent="0.2">
      <c r="A26" s="20">
        <v>17</v>
      </c>
      <c r="B26" s="392" t="s">
        <v>527</v>
      </c>
      <c r="C26" s="60" t="s">
        <v>62</v>
      </c>
      <c r="D26" s="393">
        <v>2</v>
      </c>
      <c r="E26" s="570">
        <v>7180</v>
      </c>
      <c r="F26" s="395">
        <v>4</v>
      </c>
      <c r="G26" s="411">
        <v>3335</v>
      </c>
      <c r="H26" s="393">
        <v>5</v>
      </c>
      <c r="I26" s="931">
        <v>1662</v>
      </c>
      <c r="J26" s="395">
        <v>7</v>
      </c>
      <c r="K26" s="396"/>
      <c r="L26" s="393">
        <v>2</v>
      </c>
      <c r="M26" s="394">
        <v>4355</v>
      </c>
      <c r="N26" s="395">
        <v>7</v>
      </c>
      <c r="O26" s="397"/>
      <c r="P26" s="82">
        <v>7</v>
      </c>
      <c r="Q26" s="83"/>
      <c r="R26" s="84">
        <v>7</v>
      </c>
      <c r="S26" s="85"/>
      <c r="T26" s="304">
        <f t="shared" si="0"/>
        <v>41</v>
      </c>
      <c r="U26" s="552">
        <f t="shared" si="1"/>
        <v>16532</v>
      </c>
      <c r="V26" s="138">
        <v>17</v>
      </c>
      <c r="IX26" s="2"/>
    </row>
    <row r="27" spans="1:258" ht="15.75" customHeight="1" x14ac:dyDescent="0.2">
      <c r="A27" s="19">
        <v>18</v>
      </c>
      <c r="B27" s="392" t="s">
        <v>738</v>
      </c>
      <c r="C27" s="60" t="s">
        <v>107</v>
      </c>
      <c r="D27" s="393">
        <v>7</v>
      </c>
      <c r="E27" s="570"/>
      <c r="F27" s="395">
        <v>7</v>
      </c>
      <c r="G27" s="411"/>
      <c r="H27" s="393">
        <v>2</v>
      </c>
      <c r="I27" s="931">
        <v>4183</v>
      </c>
      <c r="J27" s="395">
        <v>4</v>
      </c>
      <c r="K27" s="396">
        <v>2709</v>
      </c>
      <c r="L27" s="393">
        <v>2</v>
      </c>
      <c r="M27" s="394">
        <v>5855</v>
      </c>
      <c r="N27" s="395">
        <v>7</v>
      </c>
      <c r="O27" s="397"/>
      <c r="P27" s="82">
        <v>7</v>
      </c>
      <c r="Q27" s="83"/>
      <c r="R27" s="84">
        <v>7</v>
      </c>
      <c r="S27" s="85"/>
      <c r="T27" s="304">
        <f t="shared" si="0"/>
        <v>43</v>
      </c>
      <c r="U27" s="552">
        <f t="shared" si="1"/>
        <v>12747</v>
      </c>
      <c r="V27" s="138">
        <v>18</v>
      </c>
      <c r="IX27" s="2"/>
    </row>
    <row r="28" spans="1:258" ht="15.75" customHeight="1" x14ac:dyDescent="0.2">
      <c r="A28" s="19">
        <v>19</v>
      </c>
      <c r="B28" s="392" t="s">
        <v>531</v>
      </c>
      <c r="C28" s="60" t="s">
        <v>107</v>
      </c>
      <c r="D28" s="393">
        <v>6</v>
      </c>
      <c r="E28" s="570">
        <v>1680</v>
      </c>
      <c r="F28" s="395">
        <v>6</v>
      </c>
      <c r="G28" s="411">
        <v>3280</v>
      </c>
      <c r="H28" s="393">
        <v>7</v>
      </c>
      <c r="I28" s="931"/>
      <c r="J28" s="395">
        <v>7</v>
      </c>
      <c r="K28" s="396"/>
      <c r="L28" s="393">
        <v>7</v>
      </c>
      <c r="M28" s="394"/>
      <c r="N28" s="395">
        <v>5</v>
      </c>
      <c r="O28" s="397">
        <v>2130</v>
      </c>
      <c r="P28" s="82">
        <v>3</v>
      </c>
      <c r="Q28" s="83">
        <v>4928</v>
      </c>
      <c r="R28" s="84">
        <v>4</v>
      </c>
      <c r="S28" s="85">
        <v>2495</v>
      </c>
      <c r="T28" s="304">
        <f t="shared" si="0"/>
        <v>45</v>
      </c>
      <c r="U28" s="552">
        <f t="shared" si="1"/>
        <v>14513</v>
      </c>
      <c r="V28" s="137">
        <v>19</v>
      </c>
      <c r="IX28" s="2"/>
    </row>
    <row r="29" spans="1:258" ht="15.75" customHeight="1" x14ac:dyDescent="0.2">
      <c r="A29" s="20">
        <v>20</v>
      </c>
      <c r="B29" s="392" t="s">
        <v>529</v>
      </c>
      <c r="C29" s="60" t="s">
        <v>70</v>
      </c>
      <c r="D29" s="393">
        <v>5</v>
      </c>
      <c r="E29" s="570">
        <v>2665</v>
      </c>
      <c r="F29" s="395">
        <v>3</v>
      </c>
      <c r="G29" s="411">
        <v>3495</v>
      </c>
      <c r="H29" s="393">
        <v>7</v>
      </c>
      <c r="I29" s="931"/>
      <c r="J29" s="395">
        <v>7</v>
      </c>
      <c r="K29" s="396"/>
      <c r="L29" s="393">
        <v>7</v>
      </c>
      <c r="M29" s="394"/>
      <c r="N29" s="395">
        <v>6</v>
      </c>
      <c r="O29" s="397">
        <v>1505</v>
      </c>
      <c r="P29" s="82">
        <v>6</v>
      </c>
      <c r="Q29" s="83">
        <v>3008</v>
      </c>
      <c r="R29" s="84">
        <v>7</v>
      </c>
      <c r="S29" s="85"/>
      <c r="T29" s="304">
        <f t="shared" si="0"/>
        <v>48</v>
      </c>
      <c r="U29" s="552">
        <f t="shared" si="1"/>
        <v>10673</v>
      </c>
      <c r="V29" s="138">
        <v>20</v>
      </c>
      <c r="IX29" s="2"/>
    </row>
    <row r="30" spans="1:258" ht="15.75" customHeight="1" x14ac:dyDescent="0.2">
      <c r="A30" s="19">
        <v>21</v>
      </c>
      <c r="B30" s="392" t="s">
        <v>535</v>
      </c>
      <c r="C30" s="60" t="s">
        <v>108</v>
      </c>
      <c r="D30" s="393">
        <v>6</v>
      </c>
      <c r="E30" s="570">
        <v>2445</v>
      </c>
      <c r="F30" s="395">
        <v>7</v>
      </c>
      <c r="G30" s="411"/>
      <c r="H30" s="393">
        <v>7</v>
      </c>
      <c r="I30" s="931"/>
      <c r="J30" s="395">
        <v>7</v>
      </c>
      <c r="K30" s="396"/>
      <c r="L30" s="393">
        <v>7</v>
      </c>
      <c r="M30" s="394"/>
      <c r="N30" s="395">
        <v>3</v>
      </c>
      <c r="O30" s="397">
        <v>2260</v>
      </c>
      <c r="P30" s="82">
        <v>5</v>
      </c>
      <c r="Q30" s="83">
        <v>2998</v>
      </c>
      <c r="R30" s="84">
        <v>7</v>
      </c>
      <c r="S30" s="85"/>
      <c r="T30" s="304">
        <f t="shared" si="0"/>
        <v>49</v>
      </c>
      <c r="U30" s="552">
        <f t="shared" si="1"/>
        <v>7703</v>
      </c>
      <c r="V30" s="137">
        <v>21</v>
      </c>
      <c r="IX30" s="2"/>
    </row>
    <row r="31" spans="1:258" ht="15.75" customHeight="1" x14ac:dyDescent="0.2">
      <c r="A31" s="20">
        <v>22</v>
      </c>
      <c r="B31" s="392" t="s">
        <v>741</v>
      </c>
      <c r="C31" s="60" t="s">
        <v>70</v>
      </c>
      <c r="D31" s="393">
        <v>7</v>
      </c>
      <c r="E31" s="570"/>
      <c r="F31" s="395">
        <v>7</v>
      </c>
      <c r="G31" s="411"/>
      <c r="H31" s="393">
        <v>3</v>
      </c>
      <c r="I31" s="931">
        <v>4232</v>
      </c>
      <c r="J31" s="395">
        <v>6</v>
      </c>
      <c r="K31" s="396">
        <v>1454</v>
      </c>
      <c r="L31" s="393">
        <v>7</v>
      </c>
      <c r="M31" s="394"/>
      <c r="N31" s="395">
        <v>7</v>
      </c>
      <c r="O31" s="397"/>
      <c r="P31" s="82">
        <v>7</v>
      </c>
      <c r="Q31" s="83"/>
      <c r="R31" s="84">
        <v>7</v>
      </c>
      <c r="S31" s="85"/>
      <c r="T31" s="304">
        <f t="shared" si="0"/>
        <v>51</v>
      </c>
      <c r="U31" s="552">
        <f t="shared" si="1"/>
        <v>5686</v>
      </c>
      <c r="V31" s="138">
        <v>22</v>
      </c>
      <c r="IX31" s="2"/>
    </row>
    <row r="32" spans="1:258" ht="15.75" customHeight="1" x14ac:dyDescent="0.2">
      <c r="A32" s="19">
        <v>23</v>
      </c>
      <c r="B32" s="392" t="s">
        <v>536</v>
      </c>
      <c r="C32" s="60" t="s">
        <v>108</v>
      </c>
      <c r="D32" s="393">
        <v>6</v>
      </c>
      <c r="E32" s="570">
        <v>1360</v>
      </c>
      <c r="F32" s="395">
        <v>7</v>
      </c>
      <c r="G32" s="411"/>
      <c r="H32" s="393">
        <v>7</v>
      </c>
      <c r="I32" s="931"/>
      <c r="J32" s="395">
        <v>7</v>
      </c>
      <c r="K32" s="396"/>
      <c r="L32" s="393">
        <v>7</v>
      </c>
      <c r="M32" s="394"/>
      <c r="N32" s="395">
        <v>7</v>
      </c>
      <c r="O32" s="397"/>
      <c r="P32" s="82">
        <v>7</v>
      </c>
      <c r="Q32" s="83"/>
      <c r="R32" s="84">
        <v>7</v>
      </c>
      <c r="S32" s="85"/>
      <c r="T32" s="304">
        <f t="shared" si="0"/>
        <v>55</v>
      </c>
      <c r="U32" s="552">
        <f t="shared" si="1"/>
        <v>1360</v>
      </c>
      <c r="V32" s="137">
        <v>23</v>
      </c>
      <c r="IX32" s="2"/>
    </row>
    <row r="33" spans="1:258" ht="15.75" customHeight="1" x14ac:dyDescent="0.2">
      <c r="A33" s="20">
        <v>24</v>
      </c>
      <c r="B33" s="392" t="s">
        <v>739</v>
      </c>
      <c r="C33" s="60" t="s">
        <v>108</v>
      </c>
      <c r="D33" s="393">
        <v>7</v>
      </c>
      <c r="E33" s="570"/>
      <c r="F33" s="395">
        <v>7</v>
      </c>
      <c r="G33" s="411"/>
      <c r="H33" s="393">
        <v>6</v>
      </c>
      <c r="I33" s="931">
        <v>902</v>
      </c>
      <c r="J33" s="395">
        <v>7</v>
      </c>
      <c r="K33" s="396"/>
      <c r="L33" s="393">
        <v>7</v>
      </c>
      <c r="M33" s="394"/>
      <c r="N33" s="395">
        <v>7</v>
      </c>
      <c r="O33" s="397"/>
      <c r="P33" s="82">
        <v>7</v>
      </c>
      <c r="Q33" s="83"/>
      <c r="R33" s="84">
        <v>7</v>
      </c>
      <c r="S33" s="85"/>
      <c r="T33" s="304">
        <f t="shared" si="0"/>
        <v>55</v>
      </c>
      <c r="U33" s="552">
        <f t="shared" si="1"/>
        <v>902</v>
      </c>
      <c r="V33" s="138">
        <v>24</v>
      </c>
      <c r="IX33" s="2"/>
    </row>
    <row r="34" spans="1:258" ht="15.75" customHeight="1" x14ac:dyDescent="0.2">
      <c r="A34" s="19"/>
      <c r="B34" s="559"/>
      <c r="C34" s="60"/>
      <c r="D34" s="393"/>
      <c r="E34" s="570"/>
      <c r="F34" s="395"/>
      <c r="G34" s="411"/>
      <c r="H34" s="393"/>
      <c r="I34" s="931"/>
      <c r="J34" s="395"/>
      <c r="K34" s="396"/>
      <c r="L34" s="393"/>
      <c r="M34" s="394"/>
      <c r="N34" s="395"/>
      <c r="O34" s="397"/>
      <c r="P34" s="82"/>
      <c r="Q34" s="83"/>
      <c r="R34" s="84"/>
      <c r="S34" s="85"/>
      <c r="T34" s="553"/>
      <c r="U34" s="554"/>
      <c r="V34" s="555"/>
      <c r="IX34" s="2"/>
    </row>
    <row r="35" spans="1:258" ht="15.75" customHeight="1" x14ac:dyDescent="0.2">
      <c r="A35" s="19"/>
      <c r="B35" s="559"/>
      <c r="C35" s="60"/>
      <c r="D35" s="393"/>
      <c r="E35" s="570"/>
      <c r="F35" s="395"/>
      <c r="G35" s="411"/>
      <c r="H35" s="393"/>
      <c r="I35" s="931"/>
      <c r="J35" s="395"/>
      <c r="K35" s="396"/>
      <c r="L35" s="393"/>
      <c r="M35" s="394"/>
      <c r="N35" s="395"/>
      <c r="O35" s="397"/>
      <c r="P35" s="82"/>
      <c r="Q35" s="83"/>
      <c r="R35" s="84"/>
      <c r="S35" s="85"/>
      <c r="T35" s="553"/>
      <c r="U35" s="554"/>
      <c r="V35" s="555"/>
      <c r="IX35" s="2"/>
    </row>
    <row r="36" spans="1:258" ht="15.75" x14ac:dyDescent="0.2">
      <c r="A36" s="19"/>
      <c r="B36" s="559"/>
      <c r="C36" s="60"/>
      <c r="D36" s="393"/>
      <c r="E36" s="394"/>
      <c r="F36" s="395"/>
      <c r="G36" s="411"/>
      <c r="H36" s="393"/>
      <c r="I36" s="394"/>
      <c r="J36" s="395"/>
      <c r="K36" s="396"/>
      <c r="L36" s="393"/>
      <c r="M36" s="394"/>
      <c r="N36" s="395"/>
      <c r="O36" s="397"/>
      <c r="P36" s="82"/>
      <c r="Q36" s="83"/>
      <c r="R36" s="84"/>
      <c r="S36" s="85"/>
      <c r="T36" s="553"/>
      <c r="U36" s="554"/>
      <c r="V36" s="555"/>
      <c r="IX36" s="2"/>
    </row>
    <row r="37" spans="1:258" ht="15.75" x14ac:dyDescent="0.2">
      <c r="A37" s="19"/>
      <c r="B37" s="559"/>
      <c r="C37" s="60"/>
      <c r="D37" s="393"/>
      <c r="E37" s="394"/>
      <c r="F37" s="395"/>
      <c r="G37" s="411"/>
      <c r="H37" s="393"/>
      <c r="I37" s="394"/>
      <c r="J37" s="395"/>
      <c r="K37" s="396"/>
      <c r="L37" s="393"/>
      <c r="M37" s="394"/>
      <c r="N37" s="395"/>
      <c r="O37" s="397"/>
      <c r="P37" s="82"/>
      <c r="Q37" s="83"/>
      <c r="R37" s="84"/>
      <c r="S37" s="85"/>
      <c r="T37" s="553"/>
      <c r="U37" s="554"/>
      <c r="V37" s="555"/>
      <c r="IX37" s="2"/>
    </row>
    <row r="38" spans="1:258" ht="16.5" customHeight="1" thickBot="1" x14ac:dyDescent="0.25">
      <c r="A38" s="549"/>
      <c r="B38" s="560"/>
      <c r="C38" s="388"/>
      <c r="D38" s="504"/>
      <c r="E38" s="506"/>
      <c r="F38" s="508"/>
      <c r="G38" s="510"/>
      <c r="H38" s="504"/>
      <c r="I38" s="506"/>
      <c r="J38" s="504"/>
      <c r="K38" s="506"/>
      <c r="L38" s="504"/>
      <c r="M38" s="506"/>
      <c r="N38" s="504"/>
      <c r="O38" s="510"/>
      <c r="P38" s="410"/>
      <c r="Q38" s="513"/>
      <c r="R38" s="410"/>
      <c r="S38" s="513"/>
      <c r="T38" s="556"/>
      <c r="U38" s="557"/>
      <c r="V38" s="558"/>
      <c r="IX38" s="2"/>
    </row>
  </sheetData>
  <sortState xmlns:xlrd2="http://schemas.microsoft.com/office/spreadsheetml/2017/richdata2" ref="B10:U33">
    <sortCondition ref="T10:T33"/>
    <sortCondition descending="1" ref="U10:U33"/>
  </sortState>
  <mergeCells count="22">
    <mergeCell ref="P5:Q5"/>
    <mergeCell ref="R5:S5"/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F5:G5"/>
    <mergeCell ref="H5:I5"/>
    <mergeCell ref="J5:K5"/>
    <mergeCell ref="L5:M5"/>
    <mergeCell ref="N5:O5"/>
    <mergeCell ref="A1:B1"/>
    <mergeCell ref="A2:B2"/>
    <mergeCell ref="B5:B7"/>
    <mergeCell ref="C5:C7"/>
    <mergeCell ref="D5:E5"/>
    <mergeCell ref="A5:A7"/>
  </mergeCells>
  <pageMargins left="0.15972222222222199" right="0.2" top="0.50972222222222197" bottom="0.69027777777777799" header="0.51180555555555496" footer="0.51180555555555496"/>
  <pageSetup paperSize="9" firstPageNumber="0" orientation="portrait" horizontalDpi="4294967293" verticalDpi="4294967293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B73CD-1156-4EE8-B62E-5845C027708B}">
  <dimension ref="A1:U25"/>
  <sheetViews>
    <sheetView workbookViewId="0">
      <selection activeCell="Y1" sqref="Y1"/>
    </sheetView>
  </sheetViews>
  <sheetFormatPr defaultRowHeight="12.75" x14ac:dyDescent="0.2"/>
  <cols>
    <col min="1" max="1" width="4.7109375" customWidth="1"/>
    <col min="2" max="2" width="16.140625" customWidth="1"/>
    <col min="3" max="3" width="4.7109375" customWidth="1"/>
    <col min="5" max="5" width="4.7109375" customWidth="1"/>
    <col min="7" max="7" width="4.85546875" customWidth="1"/>
    <col min="9" max="9" width="4.7109375" customWidth="1"/>
    <col min="11" max="11" width="4.85546875" customWidth="1"/>
    <col min="13" max="13" width="5" customWidth="1"/>
    <col min="15" max="15" width="4.7109375" customWidth="1"/>
    <col min="17" max="17" width="5.140625" customWidth="1"/>
    <col min="19" max="19" width="5.140625" customWidth="1"/>
    <col min="20" max="20" width="11" customWidth="1"/>
  </cols>
  <sheetData>
    <row r="1" spans="1:21" x14ac:dyDescent="0.2">
      <c r="A1" s="120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</row>
    <row r="2" spans="1:21" x14ac:dyDescent="0.2">
      <c r="A2" s="120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</row>
    <row r="3" spans="1:21" ht="20.25" x14ac:dyDescent="0.3">
      <c r="A3" s="120"/>
      <c r="B3" s="121"/>
      <c r="C3" s="3" t="s">
        <v>221</v>
      </c>
      <c r="D3" s="124"/>
      <c r="E3" s="121"/>
      <c r="F3" s="121"/>
      <c r="G3" s="579"/>
      <c r="H3" s="579"/>
      <c r="I3" s="579"/>
      <c r="J3" s="579"/>
      <c r="K3" s="580" t="s">
        <v>1</v>
      </c>
      <c r="L3" s="579"/>
      <c r="M3" s="579"/>
      <c r="N3" s="579"/>
      <c r="O3" s="121"/>
      <c r="P3" s="121"/>
      <c r="Q3" s="121"/>
      <c r="R3" s="121"/>
      <c r="S3" s="121"/>
      <c r="T3" s="121"/>
      <c r="U3" s="121"/>
    </row>
    <row r="4" spans="1:21" ht="20.25" x14ac:dyDescent="0.3">
      <c r="A4" s="120"/>
      <c r="B4" s="121"/>
      <c r="C4" s="5" t="s">
        <v>222</v>
      </c>
      <c r="D4" s="121"/>
      <c r="E4" s="121"/>
      <c r="F4" s="121"/>
      <c r="G4" s="579"/>
      <c r="H4" s="579"/>
      <c r="I4" s="579"/>
      <c r="J4" s="579"/>
      <c r="K4" s="581" t="s">
        <v>363</v>
      </c>
      <c r="L4" s="579"/>
      <c r="M4" s="579"/>
      <c r="N4" s="579"/>
      <c r="O4" s="121"/>
      <c r="P4" s="121"/>
      <c r="Q4" s="121"/>
      <c r="R4" s="121"/>
      <c r="S4" s="121"/>
      <c r="T4" s="121"/>
      <c r="U4" s="121"/>
    </row>
    <row r="5" spans="1:21" ht="20.25" x14ac:dyDescent="0.3">
      <c r="A5" s="120"/>
      <c r="B5" s="121"/>
      <c r="C5" s="121"/>
      <c r="D5" s="121"/>
      <c r="E5" s="121"/>
      <c r="F5" s="121"/>
      <c r="G5" s="579"/>
      <c r="H5" s="579"/>
      <c r="I5" s="579"/>
      <c r="J5" s="579"/>
      <c r="K5" s="582" t="s">
        <v>3</v>
      </c>
      <c r="L5" s="579"/>
      <c r="M5" s="579"/>
      <c r="N5" s="579"/>
      <c r="O5" s="121"/>
      <c r="P5" s="121"/>
      <c r="Q5" s="121"/>
      <c r="R5" s="121"/>
      <c r="S5" s="121"/>
      <c r="T5" s="121"/>
      <c r="U5" s="121"/>
    </row>
    <row r="7" spans="1:21" ht="13.5" thickBot="1" x14ac:dyDescent="0.25"/>
    <row r="8" spans="1:21" ht="18" customHeight="1" thickTop="1" thickBot="1" x14ac:dyDescent="0.25">
      <c r="A8" s="1392" t="s">
        <v>4</v>
      </c>
      <c r="B8" s="1430" t="s">
        <v>5</v>
      </c>
      <c r="C8" s="1395" t="s">
        <v>6</v>
      </c>
      <c r="D8" s="1395"/>
      <c r="E8" s="1391" t="s">
        <v>7</v>
      </c>
      <c r="F8" s="1391"/>
      <c r="G8" s="1395" t="s">
        <v>8</v>
      </c>
      <c r="H8" s="1395"/>
      <c r="I8" s="1391" t="s">
        <v>9</v>
      </c>
      <c r="J8" s="1391"/>
      <c r="K8" s="1395" t="s">
        <v>10</v>
      </c>
      <c r="L8" s="1395"/>
      <c r="M8" s="1391" t="s">
        <v>11</v>
      </c>
      <c r="N8" s="1391"/>
      <c r="O8" s="1395" t="s">
        <v>12</v>
      </c>
      <c r="P8" s="1395"/>
      <c r="Q8" s="1438" t="s">
        <v>13</v>
      </c>
      <c r="R8" s="1438"/>
      <c r="S8" s="1396" t="s">
        <v>18</v>
      </c>
      <c r="T8" s="1396"/>
      <c r="U8" s="1396"/>
    </row>
    <row r="9" spans="1:21" ht="27.75" customHeight="1" thickTop="1" x14ac:dyDescent="0.2">
      <c r="A9" s="1392"/>
      <c r="B9" s="1430"/>
      <c r="C9" s="1424" t="s">
        <v>365</v>
      </c>
      <c r="D9" s="1424"/>
      <c r="E9" s="1425" t="s">
        <v>365</v>
      </c>
      <c r="F9" s="1426"/>
      <c r="G9" s="1424" t="s">
        <v>366</v>
      </c>
      <c r="H9" s="1424"/>
      <c r="I9" s="1424" t="s">
        <v>367</v>
      </c>
      <c r="J9" s="1424"/>
      <c r="K9" s="1424" t="s">
        <v>858</v>
      </c>
      <c r="L9" s="1424"/>
      <c r="M9" s="1424" t="s">
        <v>859</v>
      </c>
      <c r="N9" s="1424"/>
      <c r="O9" s="1424" t="s">
        <v>368</v>
      </c>
      <c r="P9" s="1424"/>
      <c r="Q9" s="1424" t="s">
        <v>369</v>
      </c>
      <c r="R9" s="1424"/>
      <c r="S9" s="1396"/>
      <c r="T9" s="1396"/>
      <c r="U9" s="1396"/>
    </row>
    <row r="10" spans="1:21" ht="13.5" hidden="1" customHeight="1" thickTop="1" x14ac:dyDescent="0.2">
      <c r="A10" s="1392"/>
      <c r="B10" s="1430"/>
      <c r="C10" s="735"/>
      <c r="D10" s="212"/>
      <c r="E10" s="213"/>
      <c r="F10" s="214"/>
      <c r="G10" s="215"/>
      <c r="H10" s="216"/>
      <c r="I10" s="213"/>
      <c r="J10" s="214"/>
      <c r="K10" s="215"/>
      <c r="L10" s="216"/>
      <c r="M10" s="213"/>
      <c r="N10" s="214"/>
      <c r="O10" s="215"/>
      <c r="P10" s="216"/>
      <c r="Q10" s="213"/>
      <c r="R10" s="216"/>
      <c r="S10" s="215"/>
      <c r="T10" s="217"/>
      <c r="U10" s="218"/>
    </row>
    <row r="11" spans="1:21" ht="20.25" customHeight="1" thickBot="1" x14ac:dyDescent="0.25">
      <c r="A11" s="219"/>
      <c r="B11" s="220"/>
      <c r="C11" s="487" t="s">
        <v>19</v>
      </c>
      <c r="D11" s="488" t="s">
        <v>20</v>
      </c>
      <c r="E11" s="489" t="s">
        <v>19</v>
      </c>
      <c r="F11" s="490" t="s">
        <v>20</v>
      </c>
      <c r="G11" s="487" t="s">
        <v>19</v>
      </c>
      <c r="H11" s="488" t="s">
        <v>20</v>
      </c>
      <c r="I11" s="489" t="s">
        <v>19</v>
      </c>
      <c r="J11" s="490" t="s">
        <v>20</v>
      </c>
      <c r="K11" s="487" t="s">
        <v>19</v>
      </c>
      <c r="L11" s="488" t="s">
        <v>20</v>
      </c>
      <c r="M11" s="489" t="s">
        <v>19</v>
      </c>
      <c r="N11" s="490" t="s">
        <v>20</v>
      </c>
      <c r="O11" s="487" t="s">
        <v>19</v>
      </c>
      <c r="P11" s="488" t="s">
        <v>20</v>
      </c>
      <c r="Q11" s="489" t="s">
        <v>19</v>
      </c>
      <c r="R11" s="488" t="s">
        <v>20</v>
      </c>
      <c r="S11" s="221" t="s">
        <v>19</v>
      </c>
      <c r="T11" s="224" t="s">
        <v>20</v>
      </c>
      <c r="U11" s="577" t="s">
        <v>22</v>
      </c>
    </row>
    <row r="12" spans="1:21" ht="16.5" hidden="1" thickBot="1" x14ac:dyDescent="0.25">
      <c r="A12" s="62"/>
      <c r="B12" s="63"/>
      <c r="C12" s="64"/>
      <c r="D12" s="67"/>
      <c r="E12" s="64"/>
      <c r="F12" s="68"/>
      <c r="G12" s="64"/>
      <c r="H12" s="67"/>
      <c r="I12" s="64"/>
      <c r="J12" s="68"/>
      <c r="K12" s="64"/>
      <c r="L12" s="67"/>
      <c r="M12" s="64"/>
      <c r="N12" s="68"/>
      <c r="O12" s="64"/>
      <c r="P12" s="67"/>
      <c r="Q12" s="64"/>
      <c r="R12" s="67"/>
      <c r="S12" s="65"/>
      <c r="T12" s="66"/>
      <c r="U12" s="69"/>
    </row>
    <row r="13" spans="1:21" ht="35.25" customHeight="1" x14ac:dyDescent="0.2">
      <c r="A13" s="736">
        <v>1</v>
      </c>
      <c r="B13" s="737" t="s">
        <v>72</v>
      </c>
      <c r="C13" s="741">
        <v>2</v>
      </c>
      <c r="D13" s="752">
        <v>20510</v>
      </c>
      <c r="E13" s="742">
        <v>6</v>
      </c>
      <c r="F13" s="753">
        <v>17870</v>
      </c>
      <c r="G13" s="743">
        <v>3</v>
      </c>
      <c r="H13" s="754">
        <v>4860</v>
      </c>
      <c r="I13" s="744">
        <v>1</v>
      </c>
      <c r="J13" s="755">
        <v>6230</v>
      </c>
      <c r="K13" s="743">
        <v>6</v>
      </c>
      <c r="L13" s="754">
        <v>11966</v>
      </c>
      <c r="M13" s="744">
        <v>3</v>
      </c>
      <c r="N13" s="755">
        <v>6430</v>
      </c>
      <c r="O13" s="743">
        <v>3</v>
      </c>
      <c r="P13" s="754">
        <v>16086</v>
      </c>
      <c r="Q13" s="744">
        <v>3</v>
      </c>
      <c r="R13" s="755">
        <v>5946</v>
      </c>
      <c r="S13" s="745">
        <f t="shared" ref="S13:S22" si="0">C13+E13+G13+I13+K13+M13+O13+Q13</f>
        <v>27</v>
      </c>
      <c r="T13" s="932">
        <f t="shared" ref="T13:T22" si="1">D13+F13+H13+J13+L13+N13+P13+R13</f>
        <v>89898</v>
      </c>
      <c r="U13" s="746">
        <v>1</v>
      </c>
    </row>
    <row r="14" spans="1:21" ht="35.25" customHeight="1" x14ac:dyDescent="0.2">
      <c r="A14" s="736">
        <v>2</v>
      </c>
      <c r="B14" s="738" t="s">
        <v>199</v>
      </c>
      <c r="C14" s="741">
        <v>1</v>
      </c>
      <c r="D14" s="752">
        <v>45080</v>
      </c>
      <c r="E14" s="742">
        <v>10</v>
      </c>
      <c r="F14" s="753">
        <v>5720</v>
      </c>
      <c r="G14" s="743">
        <v>1</v>
      </c>
      <c r="H14" s="754">
        <v>7450</v>
      </c>
      <c r="I14" s="744">
        <v>4</v>
      </c>
      <c r="J14" s="755">
        <v>4310</v>
      </c>
      <c r="K14" s="743">
        <v>4</v>
      </c>
      <c r="L14" s="754">
        <v>11190</v>
      </c>
      <c r="M14" s="744">
        <v>6</v>
      </c>
      <c r="N14" s="755">
        <v>8064</v>
      </c>
      <c r="O14" s="743">
        <v>1</v>
      </c>
      <c r="P14" s="754">
        <v>16397</v>
      </c>
      <c r="Q14" s="744">
        <v>1</v>
      </c>
      <c r="R14" s="755">
        <v>26119</v>
      </c>
      <c r="S14" s="745">
        <f t="shared" si="0"/>
        <v>28</v>
      </c>
      <c r="T14" s="932">
        <f t="shared" si="1"/>
        <v>124330</v>
      </c>
      <c r="U14" s="746">
        <v>2</v>
      </c>
    </row>
    <row r="15" spans="1:21" ht="35.25" customHeight="1" x14ac:dyDescent="0.2">
      <c r="A15" s="736">
        <v>3</v>
      </c>
      <c r="B15" s="738" t="s">
        <v>169</v>
      </c>
      <c r="C15" s="741">
        <v>3</v>
      </c>
      <c r="D15" s="752">
        <v>40790</v>
      </c>
      <c r="E15" s="742">
        <v>4</v>
      </c>
      <c r="F15" s="753">
        <v>21340</v>
      </c>
      <c r="G15" s="743">
        <v>8</v>
      </c>
      <c r="H15" s="754">
        <v>1965</v>
      </c>
      <c r="I15" s="744">
        <v>7</v>
      </c>
      <c r="J15" s="755">
        <v>3265</v>
      </c>
      <c r="K15" s="743">
        <v>1</v>
      </c>
      <c r="L15" s="754">
        <v>22180</v>
      </c>
      <c r="M15" s="744">
        <v>4</v>
      </c>
      <c r="N15" s="755">
        <v>5524</v>
      </c>
      <c r="O15" s="743">
        <v>2</v>
      </c>
      <c r="P15" s="754">
        <v>12959</v>
      </c>
      <c r="Q15" s="744">
        <v>5</v>
      </c>
      <c r="R15" s="755">
        <v>5010</v>
      </c>
      <c r="S15" s="745">
        <f t="shared" si="0"/>
        <v>34</v>
      </c>
      <c r="T15" s="932">
        <f t="shared" si="1"/>
        <v>113033</v>
      </c>
      <c r="U15" s="746">
        <v>3</v>
      </c>
    </row>
    <row r="16" spans="1:21" ht="36" customHeight="1" x14ac:dyDescent="0.2">
      <c r="A16" s="736">
        <v>4</v>
      </c>
      <c r="B16" s="738" t="s">
        <v>364</v>
      </c>
      <c r="C16" s="741">
        <v>4</v>
      </c>
      <c r="D16" s="752">
        <v>12400</v>
      </c>
      <c r="E16" s="742">
        <v>3</v>
      </c>
      <c r="F16" s="753">
        <v>34090</v>
      </c>
      <c r="G16" s="743">
        <v>9</v>
      </c>
      <c r="H16" s="754">
        <v>2050</v>
      </c>
      <c r="I16" s="744">
        <v>3</v>
      </c>
      <c r="J16" s="755">
        <v>4635</v>
      </c>
      <c r="K16" s="743">
        <v>7</v>
      </c>
      <c r="L16" s="754">
        <v>4667</v>
      </c>
      <c r="M16" s="744">
        <v>1</v>
      </c>
      <c r="N16" s="755">
        <v>11740</v>
      </c>
      <c r="O16" s="743">
        <v>9</v>
      </c>
      <c r="P16" s="754">
        <v>7131</v>
      </c>
      <c r="Q16" s="744">
        <v>2</v>
      </c>
      <c r="R16" s="755">
        <v>10186</v>
      </c>
      <c r="S16" s="745">
        <f t="shared" si="0"/>
        <v>38</v>
      </c>
      <c r="T16" s="932">
        <f t="shared" si="1"/>
        <v>86899</v>
      </c>
      <c r="U16" s="746">
        <v>4</v>
      </c>
    </row>
    <row r="17" spans="1:21" ht="35.25" customHeight="1" x14ac:dyDescent="0.2">
      <c r="A17" s="736">
        <v>5</v>
      </c>
      <c r="B17" s="738" t="s">
        <v>224</v>
      </c>
      <c r="C17" s="741">
        <v>9</v>
      </c>
      <c r="D17" s="752">
        <v>4210</v>
      </c>
      <c r="E17" s="742">
        <v>1</v>
      </c>
      <c r="F17" s="753">
        <v>40620</v>
      </c>
      <c r="G17" s="743">
        <v>4</v>
      </c>
      <c r="H17" s="754">
        <v>3510</v>
      </c>
      <c r="I17" s="744">
        <v>5</v>
      </c>
      <c r="J17" s="755">
        <v>3525</v>
      </c>
      <c r="K17" s="743">
        <v>3</v>
      </c>
      <c r="L17" s="754">
        <v>19785</v>
      </c>
      <c r="M17" s="744">
        <v>8</v>
      </c>
      <c r="N17" s="755">
        <v>5036</v>
      </c>
      <c r="O17" s="743">
        <v>7</v>
      </c>
      <c r="P17" s="754">
        <v>8780</v>
      </c>
      <c r="Q17" s="744">
        <v>4</v>
      </c>
      <c r="R17" s="755">
        <v>7470</v>
      </c>
      <c r="S17" s="745">
        <f t="shared" si="0"/>
        <v>41</v>
      </c>
      <c r="T17" s="932">
        <f t="shared" si="1"/>
        <v>92936</v>
      </c>
      <c r="U17" s="746">
        <v>5</v>
      </c>
    </row>
    <row r="18" spans="1:21" ht="36" customHeight="1" x14ac:dyDescent="0.2">
      <c r="A18" s="736">
        <v>6</v>
      </c>
      <c r="B18" s="738" t="s">
        <v>232</v>
      </c>
      <c r="C18" s="741">
        <v>8</v>
      </c>
      <c r="D18" s="752">
        <v>6570</v>
      </c>
      <c r="E18" s="742">
        <v>2</v>
      </c>
      <c r="F18" s="753">
        <v>36350</v>
      </c>
      <c r="G18" s="743">
        <v>2</v>
      </c>
      <c r="H18" s="754">
        <v>4995</v>
      </c>
      <c r="I18" s="744">
        <v>2</v>
      </c>
      <c r="J18" s="755">
        <v>4995</v>
      </c>
      <c r="K18" s="743">
        <v>10</v>
      </c>
      <c r="L18" s="754">
        <v>3129</v>
      </c>
      <c r="M18" s="744">
        <v>2</v>
      </c>
      <c r="N18" s="755">
        <v>15330</v>
      </c>
      <c r="O18" s="743">
        <v>8</v>
      </c>
      <c r="P18" s="754">
        <v>6765</v>
      </c>
      <c r="Q18" s="744">
        <v>8</v>
      </c>
      <c r="R18" s="755">
        <v>3251</v>
      </c>
      <c r="S18" s="745">
        <f t="shared" si="0"/>
        <v>42</v>
      </c>
      <c r="T18" s="932">
        <f t="shared" si="1"/>
        <v>81385</v>
      </c>
      <c r="U18" s="746">
        <v>6</v>
      </c>
    </row>
    <row r="19" spans="1:21" ht="35.25" customHeight="1" x14ac:dyDescent="0.2">
      <c r="A19" s="736">
        <v>7</v>
      </c>
      <c r="B19" s="738" t="s">
        <v>226</v>
      </c>
      <c r="C19" s="741">
        <v>7</v>
      </c>
      <c r="D19" s="752">
        <v>6760</v>
      </c>
      <c r="E19" s="742">
        <v>8</v>
      </c>
      <c r="F19" s="753">
        <v>10880</v>
      </c>
      <c r="G19" s="743">
        <v>5</v>
      </c>
      <c r="H19" s="754">
        <v>2685</v>
      </c>
      <c r="I19" s="744">
        <v>9</v>
      </c>
      <c r="J19" s="755">
        <v>1950</v>
      </c>
      <c r="K19" s="743">
        <v>5</v>
      </c>
      <c r="L19" s="754">
        <v>8993</v>
      </c>
      <c r="M19" s="744">
        <v>5</v>
      </c>
      <c r="N19" s="755">
        <v>8926</v>
      </c>
      <c r="O19" s="743">
        <v>5</v>
      </c>
      <c r="P19" s="754">
        <v>10148</v>
      </c>
      <c r="Q19" s="744">
        <v>7</v>
      </c>
      <c r="R19" s="755">
        <v>3799</v>
      </c>
      <c r="S19" s="745">
        <f t="shared" si="0"/>
        <v>51</v>
      </c>
      <c r="T19" s="932">
        <f t="shared" si="1"/>
        <v>54141</v>
      </c>
      <c r="U19" s="746">
        <v>7</v>
      </c>
    </row>
    <row r="20" spans="1:21" ht="36" customHeight="1" x14ac:dyDescent="0.2">
      <c r="A20" s="736">
        <v>8</v>
      </c>
      <c r="B20" s="738" t="s">
        <v>73</v>
      </c>
      <c r="C20" s="741">
        <v>6</v>
      </c>
      <c r="D20" s="752">
        <v>10730</v>
      </c>
      <c r="E20" s="742">
        <v>7</v>
      </c>
      <c r="F20" s="753">
        <v>12200</v>
      </c>
      <c r="G20" s="743">
        <v>7</v>
      </c>
      <c r="H20" s="754">
        <v>2445</v>
      </c>
      <c r="I20" s="744">
        <v>8</v>
      </c>
      <c r="J20" s="755">
        <v>3150</v>
      </c>
      <c r="K20" s="743">
        <v>2</v>
      </c>
      <c r="L20" s="754">
        <v>10018</v>
      </c>
      <c r="M20" s="744">
        <v>7</v>
      </c>
      <c r="N20" s="755">
        <v>8424</v>
      </c>
      <c r="O20" s="743">
        <v>6</v>
      </c>
      <c r="P20" s="754">
        <v>9585</v>
      </c>
      <c r="Q20" s="744">
        <v>10</v>
      </c>
      <c r="R20" s="755">
        <v>2489</v>
      </c>
      <c r="S20" s="745">
        <f t="shared" si="0"/>
        <v>53</v>
      </c>
      <c r="T20" s="932">
        <f t="shared" si="1"/>
        <v>59041</v>
      </c>
      <c r="U20" s="746">
        <v>8</v>
      </c>
    </row>
    <row r="21" spans="1:21" ht="35.25" customHeight="1" x14ac:dyDescent="0.2">
      <c r="A21" s="736">
        <v>9</v>
      </c>
      <c r="B21" s="738" t="s">
        <v>252</v>
      </c>
      <c r="C21" s="741">
        <v>5</v>
      </c>
      <c r="D21" s="752">
        <v>12670</v>
      </c>
      <c r="E21" s="742">
        <v>5</v>
      </c>
      <c r="F21" s="753">
        <v>20430</v>
      </c>
      <c r="G21" s="743">
        <v>6</v>
      </c>
      <c r="H21" s="754">
        <v>2510</v>
      </c>
      <c r="I21" s="744">
        <v>6</v>
      </c>
      <c r="J21" s="755">
        <v>3220</v>
      </c>
      <c r="K21" s="743">
        <v>9</v>
      </c>
      <c r="L21" s="754">
        <v>4848</v>
      </c>
      <c r="M21" s="744">
        <v>10</v>
      </c>
      <c r="N21" s="755">
        <v>3378</v>
      </c>
      <c r="O21" s="743">
        <v>4</v>
      </c>
      <c r="P21" s="754">
        <v>8280</v>
      </c>
      <c r="Q21" s="744">
        <v>9</v>
      </c>
      <c r="R21" s="755">
        <v>3026</v>
      </c>
      <c r="S21" s="745">
        <f t="shared" si="0"/>
        <v>54</v>
      </c>
      <c r="T21" s="932">
        <f t="shared" si="1"/>
        <v>58362</v>
      </c>
      <c r="U21" s="746">
        <v>9</v>
      </c>
    </row>
    <row r="22" spans="1:21" ht="34.5" customHeight="1" thickBot="1" x14ac:dyDescent="0.25">
      <c r="A22" s="740">
        <v>10</v>
      </c>
      <c r="B22" s="739" t="s">
        <v>124</v>
      </c>
      <c r="C22" s="747">
        <v>10</v>
      </c>
      <c r="D22" s="756">
        <v>2170</v>
      </c>
      <c r="E22" s="748">
        <v>9</v>
      </c>
      <c r="F22" s="757">
        <v>5750</v>
      </c>
      <c r="G22" s="749">
        <v>10</v>
      </c>
      <c r="H22" s="758">
        <v>1550</v>
      </c>
      <c r="I22" s="750">
        <v>10</v>
      </c>
      <c r="J22" s="759">
        <v>1080</v>
      </c>
      <c r="K22" s="749">
        <v>8</v>
      </c>
      <c r="L22" s="758">
        <v>2687</v>
      </c>
      <c r="M22" s="750">
        <v>9</v>
      </c>
      <c r="N22" s="759">
        <v>3391</v>
      </c>
      <c r="O22" s="749">
        <v>10</v>
      </c>
      <c r="P22" s="758">
        <v>3316</v>
      </c>
      <c r="Q22" s="749">
        <v>6</v>
      </c>
      <c r="R22" s="759">
        <v>4712</v>
      </c>
      <c r="S22" s="1221">
        <f t="shared" si="0"/>
        <v>72</v>
      </c>
      <c r="T22" s="1222">
        <f t="shared" si="1"/>
        <v>24656</v>
      </c>
      <c r="U22" s="751">
        <v>10</v>
      </c>
    </row>
    <row r="25" spans="1:21" ht="18" x14ac:dyDescent="0.25">
      <c r="B25" s="414" t="s">
        <v>104</v>
      </c>
      <c r="D25" s="933" t="s">
        <v>72</v>
      </c>
    </row>
  </sheetData>
  <sortState xmlns:xlrd2="http://schemas.microsoft.com/office/spreadsheetml/2017/richdata2" ref="B13:T22">
    <sortCondition ref="S13:S22"/>
    <sortCondition descending="1" ref="T13:T22"/>
  </sortState>
  <mergeCells count="19">
    <mergeCell ref="S8:U9"/>
    <mergeCell ref="C9:D9"/>
    <mergeCell ref="E9:F9"/>
    <mergeCell ref="G9:H9"/>
    <mergeCell ref="I9:J9"/>
    <mergeCell ref="K9:L9"/>
    <mergeCell ref="I8:J8"/>
    <mergeCell ref="M9:N9"/>
    <mergeCell ref="O9:P9"/>
    <mergeCell ref="Q9:R9"/>
    <mergeCell ref="K8:L8"/>
    <mergeCell ref="M8:N8"/>
    <mergeCell ref="O8:P8"/>
    <mergeCell ref="Q8:R8"/>
    <mergeCell ref="A8:A10"/>
    <mergeCell ref="B8:B10"/>
    <mergeCell ref="C8:D8"/>
    <mergeCell ref="E8:F8"/>
    <mergeCell ref="G8:H8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A59EC-BA05-476A-8FAC-173E61E0173A}">
  <dimension ref="A1:V56"/>
  <sheetViews>
    <sheetView workbookViewId="0">
      <selection activeCell="Y1" sqref="Y1"/>
    </sheetView>
  </sheetViews>
  <sheetFormatPr defaultRowHeight="12.75" x14ac:dyDescent="0.2"/>
  <cols>
    <col min="2" max="2" width="17.28515625" customWidth="1"/>
    <col min="3" max="3" width="16.7109375" customWidth="1"/>
    <col min="4" max="4" width="4.5703125" customWidth="1"/>
    <col min="6" max="6" width="4.5703125" customWidth="1"/>
    <col min="8" max="8" width="4.5703125" customWidth="1"/>
    <col min="10" max="10" width="4.5703125" customWidth="1"/>
    <col min="12" max="12" width="4.5703125" customWidth="1"/>
    <col min="14" max="14" width="4.5703125" customWidth="1"/>
    <col min="16" max="16" width="4.5703125" customWidth="1"/>
    <col min="18" max="18" width="4.5703125" customWidth="1"/>
    <col min="20" max="20" width="4.5703125" customWidth="1"/>
    <col min="21" max="21" width="8.42578125" customWidth="1"/>
    <col min="22" max="22" width="8.140625" customWidth="1"/>
  </cols>
  <sheetData>
    <row r="1" spans="1:22" x14ac:dyDescent="0.2">
      <c r="A1" s="120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</row>
    <row r="2" spans="1:22" x14ac:dyDescent="0.2">
      <c r="A2" s="120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</row>
    <row r="3" spans="1:22" x14ac:dyDescent="0.2">
      <c r="A3" s="120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</row>
    <row r="4" spans="1:22" ht="20.25" x14ac:dyDescent="0.3">
      <c r="A4" s="120"/>
      <c r="B4" s="121"/>
      <c r="C4" s="3" t="s">
        <v>213</v>
      </c>
      <c r="D4" s="124"/>
      <c r="E4" s="121"/>
      <c r="F4" s="121"/>
      <c r="G4" s="579"/>
      <c r="H4" s="579"/>
      <c r="I4" s="579"/>
      <c r="J4" s="579"/>
      <c r="K4" s="580" t="s">
        <v>1</v>
      </c>
      <c r="L4" s="579"/>
      <c r="M4" s="579"/>
      <c r="N4" s="579"/>
      <c r="O4" s="121"/>
      <c r="P4" s="121"/>
      <c r="Q4" s="121"/>
      <c r="R4" s="121"/>
    </row>
    <row r="5" spans="1:22" ht="20.25" x14ac:dyDescent="0.3">
      <c r="A5" s="120"/>
      <c r="B5" s="121"/>
      <c r="C5" s="5" t="s">
        <v>214</v>
      </c>
      <c r="D5" s="121"/>
      <c r="E5" s="121"/>
      <c r="F5" s="121"/>
      <c r="G5" s="579"/>
      <c r="H5" s="579"/>
      <c r="I5" s="579"/>
      <c r="J5" s="579"/>
      <c r="K5" s="581" t="s">
        <v>363</v>
      </c>
      <c r="L5" s="579"/>
      <c r="M5" s="579"/>
      <c r="N5" s="579"/>
      <c r="O5" s="121"/>
      <c r="P5" s="121"/>
      <c r="Q5" s="121"/>
      <c r="R5" s="121"/>
    </row>
    <row r="6" spans="1:22" ht="20.25" x14ac:dyDescent="0.3">
      <c r="A6" s="120"/>
      <c r="B6" s="121"/>
      <c r="C6" s="121"/>
      <c r="D6" s="121"/>
      <c r="E6" s="121"/>
      <c r="F6" s="121"/>
      <c r="G6" s="579"/>
      <c r="H6" s="579"/>
      <c r="I6" s="579"/>
      <c r="J6" s="579"/>
      <c r="K6" s="582" t="s">
        <v>24</v>
      </c>
      <c r="L6" s="579"/>
      <c r="M6" s="579"/>
      <c r="N6" s="579"/>
      <c r="O6" s="121"/>
      <c r="P6" s="121"/>
      <c r="Q6" s="121"/>
      <c r="R6" s="121"/>
    </row>
    <row r="7" spans="1:22" ht="13.5" thickBot="1" x14ac:dyDescent="0.25"/>
    <row r="8" spans="1:22" ht="17.25" thickTop="1" thickBot="1" x14ac:dyDescent="0.25">
      <c r="A8" s="1416" t="s">
        <v>4</v>
      </c>
      <c r="B8" s="1436" t="s">
        <v>25</v>
      </c>
      <c r="C8" s="1437" t="s">
        <v>5</v>
      </c>
      <c r="D8" s="1441" t="s">
        <v>6</v>
      </c>
      <c r="E8" s="1441"/>
      <c r="F8" s="1442" t="s">
        <v>7</v>
      </c>
      <c r="G8" s="1442"/>
      <c r="H8" s="1441" t="s">
        <v>8</v>
      </c>
      <c r="I8" s="1441"/>
      <c r="J8" s="1442" t="s">
        <v>9</v>
      </c>
      <c r="K8" s="1442"/>
      <c r="L8" s="1441" t="s">
        <v>10</v>
      </c>
      <c r="M8" s="1441"/>
      <c r="N8" s="1442" t="s">
        <v>11</v>
      </c>
      <c r="O8" s="1442"/>
      <c r="P8" s="1441" t="s">
        <v>12</v>
      </c>
      <c r="Q8" s="1441"/>
      <c r="R8" s="1442" t="s">
        <v>13</v>
      </c>
      <c r="S8" s="1442"/>
      <c r="T8" s="1431" t="s">
        <v>18</v>
      </c>
      <c r="U8" s="1431"/>
      <c r="V8" s="1431"/>
    </row>
    <row r="9" spans="1:22" ht="24.75" customHeight="1" thickTop="1" thickBot="1" x14ac:dyDescent="0.25">
      <c r="A9" s="1416"/>
      <c r="B9" s="1436"/>
      <c r="C9" s="1437"/>
      <c r="D9" s="1433" t="s">
        <v>365</v>
      </c>
      <c r="E9" s="1433"/>
      <c r="F9" s="1433" t="s">
        <v>365</v>
      </c>
      <c r="G9" s="1433"/>
      <c r="H9" s="1433" t="s">
        <v>366</v>
      </c>
      <c r="I9" s="1433"/>
      <c r="J9" s="1433" t="s">
        <v>367</v>
      </c>
      <c r="K9" s="1433"/>
      <c r="L9" s="1433" t="s">
        <v>858</v>
      </c>
      <c r="M9" s="1433"/>
      <c r="N9" s="1433" t="s">
        <v>859</v>
      </c>
      <c r="O9" s="1433"/>
      <c r="P9" s="1433" t="s">
        <v>368</v>
      </c>
      <c r="Q9" s="1433"/>
      <c r="R9" s="1433" t="s">
        <v>369</v>
      </c>
      <c r="S9" s="1433"/>
      <c r="T9" s="1431"/>
      <c r="U9" s="1431"/>
      <c r="V9" s="1431"/>
    </row>
    <row r="10" spans="1:22" ht="7.5" customHeight="1" thickTop="1" x14ac:dyDescent="0.2">
      <c r="A10" s="1416"/>
      <c r="B10" s="1436"/>
      <c r="C10" s="1437"/>
      <c r="D10" s="226"/>
      <c r="E10" s="227"/>
      <c r="F10" s="228"/>
      <c r="G10" s="229"/>
      <c r="H10" s="226"/>
      <c r="I10" s="227"/>
      <c r="J10" s="228"/>
      <c r="K10" s="229"/>
      <c r="L10" s="226"/>
      <c r="M10" s="227"/>
      <c r="N10" s="228"/>
      <c r="O10" s="230"/>
      <c r="P10" s="226"/>
      <c r="Q10" s="227"/>
      <c r="R10" s="228"/>
      <c r="S10" s="229"/>
      <c r="T10" s="226"/>
      <c r="U10" s="231"/>
      <c r="V10" s="232"/>
    </row>
    <row r="11" spans="1:22" ht="16.5" customHeight="1" x14ac:dyDescent="0.2">
      <c r="A11" s="193"/>
      <c r="B11" s="233"/>
      <c r="C11" s="234"/>
      <c r="D11" s="235" t="s">
        <v>19</v>
      </c>
      <c r="E11" s="236" t="s">
        <v>20</v>
      </c>
      <c r="F11" s="237" t="s">
        <v>19</v>
      </c>
      <c r="G11" s="238" t="s">
        <v>20</v>
      </c>
      <c r="H11" s="235" t="s">
        <v>19</v>
      </c>
      <c r="I11" s="236" t="s">
        <v>20</v>
      </c>
      <c r="J11" s="237" t="s">
        <v>19</v>
      </c>
      <c r="K11" s="238" t="s">
        <v>20</v>
      </c>
      <c r="L11" s="235" t="s">
        <v>19</v>
      </c>
      <c r="M11" s="236" t="s">
        <v>20</v>
      </c>
      <c r="N11" s="237" t="s">
        <v>19</v>
      </c>
      <c r="O11" s="239" t="s">
        <v>20</v>
      </c>
      <c r="P11" s="235" t="s">
        <v>19</v>
      </c>
      <c r="Q11" s="236" t="s">
        <v>20</v>
      </c>
      <c r="R11" s="237" t="s">
        <v>19</v>
      </c>
      <c r="S11" s="238" t="s">
        <v>20</v>
      </c>
      <c r="T11" s="235" t="s">
        <v>19</v>
      </c>
      <c r="U11" s="239" t="s">
        <v>20</v>
      </c>
      <c r="V11" s="240" t="s">
        <v>38</v>
      </c>
    </row>
    <row r="12" spans="1:22" ht="1.5" customHeight="1" thickBot="1" x14ac:dyDescent="0.25">
      <c r="A12" s="203"/>
      <c r="B12" s="880" t="s">
        <v>227</v>
      </c>
      <c r="C12" s="881" t="s">
        <v>223</v>
      </c>
      <c r="D12" s="882">
        <v>4</v>
      </c>
      <c r="E12" s="883">
        <v>8030</v>
      </c>
      <c r="F12" s="884">
        <v>5</v>
      </c>
      <c r="G12" s="885">
        <v>6110</v>
      </c>
      <c r="H12" s="882"/>
      <c r="I12" s="886"/>
      <c r="J12" s="884"/>
      <c r="K12" s="887"/>
      <c r="L12" s="882"/>
      <c r="M12" s="886"/>
      <c r="N12" s="884"/>
      <c r="O12" s="885"/>
      <c r="P12" s="888"/>
      <c r="Q12" s="889"/>
      <c r="R12" s="890"/>
      <c r="S12" s="891"/>
      <c r="T12" s="892">
        <f t="shared" ref="T12" si="0">D12+F12+H12+J12+L12+N12+P12+R12</f>
        <v>9</v>
      </c>
      <c r="U12" s="893">
        <f t="shared" ref="U12" si="1">E12+G12+I12+K12+M12+O12+Q12+S12</f>
        <v>14140</v>
      </c>
      <c r="V12" s="81"/>
    </row>
    <row r="13" spans="1:22" ht="15.75" customHeight="1" x14ac:dyDescent="0.2">
      <c r="A13" s="19">
        <v>1</v>
      </c>
      <c r="B13" s="764" t="s">
        <v>823</v>
      </c>
      <c r="C13" s="111" t="s">
        <v>226</v>
      </c>
      <c r="D13" s="903">
        <v>2</v>
      </c>
      <c r="E13" s="569">
        <v>4300</v>
      </c>
      <c r="F13" s="906">
        <v>7</v>
      </c>
      <c r="G13" s="509">
        <v>3780</v>
      </c>
      <c r="H13" s="903">
        <v>2</v>
      </c>
      <c r="I13" s="569">
        <v>1530</v>
      </c>
      <c r="J13" s="906">
        <v>4</v>
      </c>
      <c r="K13" s="512">
        <v>1170</v>
      </c>
      <c r="L13" s="903">
        <v>1</v>
      </c>
      <c r="M13" s="505">
        <v>6888</v>
      </c>
      <c r="N13" s="906">
        <v>1</v>
      </c>
      <c r="O13" s="512">
        <v>4019</v>
      </c>
      <c r="P13" s="909">
        <v>1</v>
      </c>
      <c r="Q13" s="113">
        <v>5999</v>
      </c>
      <c r="R13" s="912">
        <v>3</v>
      </c>
      <c r="S13" s="115">
        <v>1928</v>
      </c>
      <c r="T13" s="514">
        <f t="shared" ref="T13:T54" si="2">D13+F13+H13+J13+L13+N13+P13+R13</f>
        <v>21</v>
      </c>
      <c r="U13" s="551">
        <f t="shared" ref="U13:U54" si="3">E13+G13+I13+K13+M13+O13+Q13+S13</f>
        <v>29614</v>
      </c>
      <c r="V13" s="137">
        <v>1</v>
      </c>
    </row>
    <row r="14" spans="1:22" ht="15.75" customHeight="1" x14ac:dyDescent="0.2">
      <c r="A14" s="20">
        <v>2</v>
      </c>
      <c r="B14" s="392" t="s">
        <v>802</v>
      </c>
      <c r="C14" s="60" t="s">
        <v>199</v>
      </c>
      <c r="D14" s="904">
        <v>3</v>
      </c>
      <c r="E14" s="570">
        <v>5880</v>
      </c>
      <c r="F14" s="905">
        <v>8</v>
      </c>
      <c r="G14" s="411">
        <v>2320</v>
      </c>
      <c r="H14" s="904">
        <v>3</v>
      </c>
      <c r="I14" s="570">
        <v>1920</v>
      </c>
      <c r="J14" s="905">
        <v>2</v>
      </c>
      <c r="K14" s="397">
        <v>2305</v>
      </c>
      <c r="L14" s="904">
        <v>3</v>
      </c>
      <c r="M14" s="394">
        <v>5505</v>
      </c>
      <c r="N14" s="905">
        <v>3</v>
      </c>
      <c r="O14" s="397">
        <v>6058</v>
      </c>
      <c r="P14" s="910">
        <v>2</v>
      </c>
      <c r="Q14" s="83">
        <v>7494</v>
      </c>
      <c r="R14" s="913">
        <v>4</v>
      </c>
      <c r="S14" s="85">
        <v>1636</v>
      </c>
      <c r="T14" s="304">
        <f t="shared" si="2"/>
        <v>28</v>
      </c>
      <c r="U14" s="552">
        <f t="shared" si="3"/>
        <v>33118</v>
      </c>
      <c r="V14" s="137">
        <v>2</v>
      </c>
    </row>
    <row r="15" spans="1:22" ht="15.75" x14ac:dyDescent="0.2">
      <c r="A15" s="19">
        <v>3</v>
      </c>
      <c r="B15" s="392" t="s">
        <v>57</v>
      </c>
      <c r="C15" s="60" t="s">
        <v>72</v>
      </c>
      <c r="D15" s="904">
        <v>6</v>
      </c>
      <c r="E15" s="570">
        <v>2240</v>
      </c>
      <c r="F15" s="905">
        <v>3</v>
      </c>
      <c r="G15" s="411">
        <v>7490</v>
      </c>
      <c r="H15" s="904">
        <v>1</v>
      </c>
      <c r="I15" s="570">
        <v>2355</v>
      </c>
      <c r="J15" s="905">
        <v>1</v>
      </c>
      <c r="K15" s="397">
        <v>2710</v>
      </c>
      <c r="L15" s="904">
        <v>4</v>
      </c>
      <c r="M15" s="394">
        <v>5028</v>
      </c>
      <c r="N15" s="905">
        <v>5</v>
      </c>
      <c r="O15" s="397">
        <v>1546</v>
      </c>
      <c r="P15" s="910">
        <v>8</v>
      </c>
      <c r="Q15" s="83">
        <v>1836</v>
      </c>
      <c r="R15" s="913">
        <v>1</v>
      </c>
      <c r="S15" s="85">
        <v>3126</v>
      </c>
      <c r="T15" s="304">
        <f t="shared" si="2"/>
        <v>29</v>
      </c>
      <c r="U15" s="552">
        <f t="shared" si="3"/>
        <v>26331</v>
      </c>
      <c r="V15" s="138">
        <v>3</v>
      </c>
    </row>
    <row r="16" spans="1:22" ht="15.75" x14ac:dyDescent="0.2">
      <c r="A16" s="19">
        <v>4</v>
      </c>
      <c r="B16" s="392" t="s">
        <v>51</v>
      </c>
      <c r="C16" s="60" t="s">
        <v>72</v>
      </c>
      <c r="D16" s="904">
        <v>3</v>
      </c>
      <c r="E16" s="570">
        <v>9900</v>
      </c>
      <c r="F16" s="905">
        <v>4</v>
      </c>
      <c r="G16" s="411">
        <v>8700</v>
      </c>
      <c r="H16" s="904">
        <v>2.5</v>
      </c>
      <c r="I16" s="570">
        <v>1385</v>
      </c>
      <c r="J16" s="905">
        <v>4</v>
      </c>
      <c r="K16" s="397">
        <v>1875</v>
      </c>
      <c r="L16" s="904">
        <v>9</v>
      </c>
      <c r="M16" s="394">
        <v>608</v>
      </c>
      <c r="N16" s="905">
        <v>1</v>
      </c>
      <c r="O16" s="397">
        <v>3420</v>
      </c>
      <c r="P16" s="910">
        <v>5</v>
      </c>
      <c r="Q16" s="83">
        <v>2454</v>
      </c>
      <c r="R16" s="913">
        <v>4</v>
      </c>
      <c r="S16" s="85">
        <v>1766</v>
      </c>
      <c r="T16" s="304">
        <f t="shared" si="2"/>
        <v>32.5</v>
      </c>
      <c r="U16" s="552">
        <f t="shared" si="3"/>
        <v>30108</v>
      </c>
      <c r="V16" s="138">
        <v>4</v>
      </c>
    </row>
    <row r="17" spans="1:22" ht="15.75" x14ac:dyDescent="0.2">
      <c r="A17" s="20">
        <v>5</v>
      </c>
      <c r="B17" s="392" t="s">
        <v>810</v>
      </c>
      <c r="C17" s="60" t="s">
        <v>224</v>
      </c>
      <c r="D17" s="904">
        <v>9</v>
      </c>
      <c r="E17" s="570">
        <v>310</v>
      </c>
      <c r="F17" s="905">
        <v>1</v>
      </c>
      <c r="G17" s="411">
        <v>27320</v>
      </c>
      <c r="H17" s="904">
        <v>4</v>
      </c>
      <c r="I17" s="570">
        <v>1320</v>
      </c>
      <c r="J17" s="905">
        <v>2</v>
      </c>
      <c r="K17" s="397">
        <v>1445</v>
      </c>
      <c r="L17" s="904">
        <v>2</v>
      </c>
      <c r="M17" s="394">
        <v>14842</v>
      </c>
      <c r="N17" s="905">
        <v>6</v>
      </c>
      <c r="O17" s="397">
        <v>2653</v>
      </c>
      <c r="P17" s="910">
        <v>10</v>
      </c>
      <c r="Q17" s="83">
        <v>464</v>
      </c>
      <c r="R17" s="913">
        <v>2</v>
      </c>
      <c r="S17" s="85">
        <v>3005</v>
      </c>
      <c r="T17" s="304">
        <f t="shared" si="2"/>
        <v>36</v>
      </c>
      <c r="U17" s="552">
        <f t="shared" si="3"/>
        <v>51359</v>
      </c>
      <c r="V17" s="137">
        <v>5</v>
      </c>
    </row>
    <row r="18" spans="1:22" ht="15.75" x14ac:dyDescent="0.2">
      <c r="A18" s="19">
        <v>6</v>
      </c>
      <c r="B18" s="392" t="s">
        <v>804</v>
      </c>
      <c r="C18" s="60" t="s">
        <v>169</v>
      </c>
      <c r="D18" s="904">
        <v>5</v>
      </c>
      <c r="E18" s="570">
        <v>3740</v>
      </c>
      <c r="F18" s="905">
        <v>2</v>
      </c>
      <c r="G18" s="411">
        <v>7350</v>
      </c>
      <c r="H18" s="904">
        <v>7</v>
      </c>
      <c r="I18" s="570">
        <v>635</v>
      </c>
      <c r="J18" s="905">
        <v>6</v>
      </c>
      <c r="K18" s="397">
        <v>1025</v>
      </c>
      <c r="L18" s="904">
        <v>4</v>
      </c>
      <c r="M18" s="394">
        <v>2002</v>
      </c>
      <c r="N18" s="905">
        <v>3</v>
      </c>
      <c r="O18" s="397">
        <v>2210</v>
      </c>
      <c r="P18" s="910">
        <v>4</v>
      </c>
      <c r="Q18" s="83">
        <v>4439</v>
      </c>
      <c r="R18" s="913">
        <v>5</v>
      </c>
      <c r="S18" s="85">
        <v>1568</v>
      </c>
      <c r="T18" s="304">
        <f t="shared" si="2"/>
        <v>36</v>
      </c>
      <c r="U18" s="552">
        <f t="shared" si="3"/>
        <v>22969</v>
      </c>
      <c r="V18" s="138">
        <v>6</v>
      </c>
    </row>
    <row r="19" spans="1:22" ht="15.75" x14ac:dyDescent="0.2">
      <c r="A19" s="19">
        <v>7</v>
      </c>
      <c r="B19" s="392" t="s">
        <v>801</v>
      </c>
      <c r="C19" s="60" t="s">
        <v>199</v>
      </c>
      <c r="D19" s="904">
        <v>1</v>
      </c>
      <c r="E19" s="570">
        <v>26450</v>
      </c>
      <c r="F19" s="905">
        <v>9</v>
      </c>
      <c r="G19" s="411">
        <v>2830</v>
      </c>
      <c r="H19" s="904">
        <v>4</v>
      </c>
      <c r="I19" s="570">
        <v>1305</v>
      </c>
      <c r="J19" s="905">
        <v>4</v>
      </c>
      <c r="K19" s="397">
        <v>1100</v>
      </c>
      <c r="L19" s="904">
        <v>10</v>
      </c>
      <c r="M19" s="394">
        <v>125</v>
      </c>
      <c r="N19" s="905">
        <v>6</v>
      </c>
      <c r="O19" s="397">
        <v>1477</v>
      </c>
      <c r="P19" s="910">
        <v>2</v>
      </c>
      <c r="Q19" s="83">
        <v>6067</v>
      </c>
      <c r="R19" s="913">
        <v>1</v>
      </c>
      <c r="S19" s="85">
        <v>21913</v>
      </c>
      <c r="T19" s="304">
        <f t="shared" si="2"/>
        <v>37</v>
      </c>
      <c r="U19" s="552">
        <f t="shared" si="3"/>
        <v>61267</v>
      </c>
      <c r="V19" s="137">
        <v>7</v>
      </c>
    </row>
    <row r="20" spans="1:22" ht="15.75" x14ac:dyDescent="0.2">
      <c r="A20" s="20">
        <v>8</v>
      </c>
      <c r="B20" s="392" t="s">
        <v>803</v>
      </c>
      <c r="C20" s="60" t="s">
        <v>199</v>
      </c>
      <c r="D20" s="904">
        <v>2</v>
      </c>
      <c r="E20" s="570">
        <v>12750</v>
      </c>
      <c r="F20" s="905">
        <v>10</v>
      </c>
      <c r="G20" s="411">
        <v>570</v>
      </c>
      <c r="H20" s="904">
        <v>1</v>
      </c>
      <c r="I20" s="570">
        <v>4225</v>
      </c>
      <c r="J20" s="905">
        <v>7</v>
      </c>
      <c r="K20" s="397">
        <v>905</v>
      </c>
      <c r="L20" s="904">
        <v>1</v>
      </c>
      <c r="M20" s="394">
        <v>5560</v>
      </c>
      <c r="N20" s="905">
        <v>9</v>
      </c>
      <c r="O20" s="397">
        <v>529</v>
      </c>
      <c r="P20" s="910">
        <v>4</v>
      </c>
      <c r="Q20" s="83">
        <v>2836</v>
      </c>
      <c r="R20" s="913">
        <v>3</v>
      </c>
      <c r="S20" s="85">
        <v>2570</v>
      </c>
      <c r="T20" s="304">
        <f t="shared" si="2"/>
        <v>37</v>
      </c>
      <c r="U20" s="552">
        <f t="shared" si="3"/>
        <v>29945</v>
      </c>
      <c r="V20" s="138">
        <v>8</v>
      </c>
    </row>
    <row r="21" spans="1:22" ht="15.75" x14ac:dyDescent="0.2">
      <c r="A21" s="19">
        <v>9</v>
      </c>
      <c r="B21" s="392" t="s">
        <v>818</v>
      </c>
      <c r="C21" s="60" t="s">
        <v>232</v>
      </c>
      <c r="D21" s="904">
        <v>3</v>
      </c>
      <c r="E21" s="570">
        <v>4220</v>
      </c>
      <c r="F21" s="905">
        <v>2</v>
      </c>
      <c r="G21" s="411">
        <v>11840</v>
      </c>
      <c r="H21" s="904">
        <v>5</v>
      </c>
      <c r="I21" s="570">
        <v>1135</v>
      </c>
      <c r="J21" s="905">
        <v>3</v>
      </c>
      <c r="K21" s="397">
        <v>1920</v>
      </c>
      <c r="L21" s="904">
        <v>10</v>
      </c>
      <c r="M21" s="394">
        <v>607</v>
      </c>
      <c r="N21" s="905">
        <v>1</v>
      </c>
      <c r="O21" s="397">
        <v>13024</v>
      </c>
      <c r="P21" s="910">
        <v>6</v>
      </c>
      <c r="Q21" s="83">
        <v>2721</v>
      </c>
      <c r="R21" s="913">
        <v>8</v>
      </c>
      <c r="S21" s="85">
        <v>1314</v>
      </c>
      <c r="T21" s="304">
        <f t="shared" si="2"/>
        <v>38</v>
      </c>
      <c r="U21" s="552">
        <f t="shared" si="3"/>
        <v>36781</v>
      </c>
      <c r="V21" s="137">
        <v>9</v>
      </c>
    </row>
    <row r="22" spans="1:22" ht="15.75" x14ac:dyDescent="0.2">
      <c r="A22" s="19">
        <v>10</v>
      </c>
      <c r="B22" s="392" t="s">
        <v>820</v>
      </c>
      <c r="C22" s="60" t="s">
        <v>364</v>
      </c>
      <c r="D22" s="904">
        <v>4</v>
      </c>
      <c r="E22" s="570">
        <v>3960</v>
      </c>
      <c r="F22" s="905">
        <v>1</v>
      </c>
      <c r="G22" s="411">
        <v>24350</v>
      </c>
      <c r="H22" s="904">
        <v>9</v>
      </c>
      <c r="I22" s="570">
        <v>215</v>
      </c>
      <c r="J22" s="905">
        <v>7</v>
      </c>
      <c r="K22" s="397">
        <v>765</v>
      </c>
      <c r="L22" s="904">
        <v>7</v>
      </c>
      <c r="M22" s="394">
        <v>1454</v>
      </c>
      <c r="N22" s="905">
        <v>2</v>
      </c>
      <c r="O22" s="397">
        <v>6807</v>
      </c>
      <c r="P22" s="910">
        <v>4</v>
      </c>
      <c r="Q22" s="83">
        <v>3792</v>
      </c>
      <c r="R22" s="913">
        <v>5</v>
      </c>
      <c r="S22" s="85">
        <v>1524</v>
      </c>
      <c r="T22" s="304">
        <f t="shared" si="2"/>
        <v>39</v>
      </c>
      <c r="U22" s="552">
        <f t="shared" si="3"/>
        <v>42867</v>
      </c>
      <c r="V22" s="137">
        <v>10</v>
      </c>
    </row>
    <row r="23" spans="1:22" ht="15.75" customHeight="1" x14ac:dyDescent="0.2">
      <c r="A23" s="20">
        <v>11</v>
      </c>
      <c r="B23" s="392" t="s">
        <v>819</v>
      </c>
      <c r="C23" s="60" t="s">
        <v>232</v>
      </c>
      <c r="D23" s="904">
        <v>6</v>
      </c>
      <c r="E23" s="570">
        <v>2350</v>
      </c>
      <c r="F23" s="905">
        <v>2</v>
      </c>
      <c r="G23" s="411">
        <v>20560</v>
      </c>
      <c r="H23" s="904">
        <v>2</v>
      </c>
      <c r="I23" s="570">
        <v>2120</v>
      </c>
      <c r="J23" s="905">
        <v>3</v>
      </c>
      <c r="K23" s="397">
        <v>1420</v>
      </c>
      <c r="L23" s="904">
        <v>8</v>
      </c>
      <c r="M23" s="394">
        <v>1077</v>
      </c>
      <c r="N23" s="905">
        <v>4</v>
      </c>
      <c r="O23" s="397">
        <v>1568</v>
      </c>
      <c r="P23" s="910">
        <v>7</v>
      </c>
      <c r="Q23" s="83">
        <v>1898</v>
      </c>
      <c r="R23" s="913">
        <v>9</v>
      </c>
      <c r="S23" s="85">
        <v>587</v>
      </c>
      <c r="T23" s="304">
        <f t="shared" si="2"/>
        <v>41</v>
      </c>
      <c r="U23" s="552">
        <f t="shared" si="3"/>
        <v>31580</v>
      </c>
      <c r="V23" s="137">
        <v>11</v>
      </c>
    </row>
    <row r="24" spans="1:22" ht="15.75" customHeight="1" x14ac:dyDescent="0.2">
      <c r="A24" s="19">
        <v>12</v>
      </c>
      <c r="B24" s="392" t="s">
        <v>808</v>
      </c>
      <c r="C24" s="60" t="s">
        <v>807</v>
      </c>
      <c r="D24" s="904">
        <v>5</v>
      </c>
      <c r="E24" s="570">
        <v>5320</v>
      </c>
      <c r="F24" s="905">
        <v>4</v>
      </c>
      <c r="G24" s="411">
        <v>6210</v>
      </c>
      <c r="H24" s="904">
        <v>2.5</v>
      </c>
      <c r="I24" s="570">
        <v>1385</v>
      </c>
      <c r="J24" s="905">
        <v>6</v>
      </c>
      <c r="K24" s="397">
        <v>845</v>
      </c>
      <c r="L24" s="904">
        <v>4</v>
      </c>
      <c r="M24" s="394">
        <v>2519</v>
      </c>
      <c r="N24" s="905">
        <v>7</v>
      </c>
      <c r="O24" s="397">
        <v>1409</v>
      </c>
      <c r="P24" s="910">
        <v>3</v>
      </c>
      <c r="Q24" s="83">
        <v>5235</v>
      </c>
      <c r="R24" s="913">
        <v>10</v>
      </c>
      <c r="S24" s="85">
        <v>1006</v>
      </c>
      <c r="T24" s="304">
        <f t="shared" si="2"/>
        <v>41.5</v>
      </c>
      <c r="U24" s="552">
        <f t="shared" si="3"/>
        <v>23929</v>
      </c>
      <c r="V24" s="138">
        <v>12</v>
      </c>
    </row>
    <row r="25" spans="1:22" ht="15.75" customHeight="1" x14ac:dyDescent="0.2">
      <c r="A25" s="19">
        <v>13</v>
      </c>
      <c r="B25" s="392" t="s">
        <v>805</v>
      </c>
      <c r="C25" s="60" t="s">
        <v>169</v>
      </c>
      <c r="D25" s="904">
        <v>1</v>
      </c>
      <c r="E25" s="570">
        <v>35880</v>
      </c>
      <c r="F25" s="905">
        <v>3</v>
      </c>
      <c r="G25" s="411">
        <v>9920</v>
      </c>
      <c r="H25" s="904">
        <v>7</v>
      </c>
      <c r="I25" s="570">
        <v>420</v>
      </c>
      <c r="J25" s="905">
        <v>6</v>
      </c>
      <c r="K25" s="397">
        <v>1630</v>
      </c>
      <c r="L25" s="904">
        <v>1</v>
      </c>
      <c r="M25" s="394">
        <v>17656</v>
      </c>
      <c r="N25" s="905">
        <v>4</v>
      </c>
      <c r="O25" s="397">
        <v>1795</v>
      </c>
      <c r="P25" s="910">
        <v>11</v>
      </c>
      <c r="Q25" s="83"/>
      <c r="R25" s="913">
        <v>11</v>
      </c>
      <c r="S25" s="85"/>
      <c r="T25" s="304">
        <f t="shared" si="2"/>
        <v>44</v>
      </c>
      <c r="U25" s="552">
        <f t="shared" si="3"/>
        <v>67301</v>
      </c>
      <c r="V25" s="137">
        <v>13</v>
      </c>
    </row>
    <row r="26" spans="1:22" ht="15.75" x14ac:dyDescent="0.2">
      <c r="A26" s="20">
        <v>14</v>
      </c>
      <c r="B26" s="392" t="s">
        <v>821</v>
      </c>
      <c r="C26" s="60" t="s">
        <v>364</v>
      </c>
      <c r="D26" s="904">
        <v>2</v>
      </c>
      <c r="E26" s="570">
        <v>6850</v>
      </c>
      <c r="F26" s="905">
        <v>5</v>
      </c>
      <c r="G26" s="411">
        <v>4400</v>
      </c>
      <c r="H26" s="904">
        <v>4</v>
      </c>
      <c r="I26" s="570">
        <v>1335</v>
      </c>
      <c r="J26" s="905">
        <v>1</v>
      </c>
      <c r="K26" s="397">
        <v>2755</v>
      </c>
      <c r="L26" s="904">
        <v>11</v>
      </c>
      <c r="M26" s="394"/>
      <c r="N26" s="905">
        <v>11</v>
      </c>
      <c r="O26" s="397"/>
      <c r="P26" s="910">
        <v>9</v>
      </c>
      <c r="Q26" s="83">
        <v>1683</v>
      </c>
      <c r="R26" s="913">
        <v>1</v>
      </c>
      <c r="S26" s="85">
        <v>2338</v>
      </c>
      <c r="T26" s="304">
        <f t="shared" si="2"/>
        <v>44</v>
      </c>
      <c r="U26" s="552">
        <f t="shared" si="3"/>
        <v>19361</v>
      </c>
      <c r="V26" s="138">
        <v>14</v>
      </c>
    </row>
    <row r="27" spans="1:22" ht="15.75" x14ac:dyDescent="0.2">
      <c r="A27" s="19">
        <v>15</v>
      </c>
      <c r="B27" s="392" t="s">
        <v>822</v>
      </c>
      <c r="C27" s="60" t="s">
        <v>364</v>
      </c>
      <c r="D27" s="904">
        <v>9.5</v>
      </c>
      <c r="E27" s="570">
        <v>1590</v>
      </c>
      <c r="F27" s="905">
        <v>5</v>
      </c>
      <c r="G27" s="411">
        <v>5340</v>
      </c>
      <c r="H27" s="904">
        <v>10</v>
      </c>
      <c r="I27" s="570">
        <v>500</v>
      </c>
      <c r="J27" s="905">
        <v>5</v>
      </c>
      <c r="K27" s="397">
        <v>1115</v>
      </c>
      <c r="L27" s="904">
        <v>5</v>
      </c>
      <c r="M27" s="394">
        <v>1900</v>
      </c>
      <c r="N27" s="905">
        <v>2</v>
      </c>
      <c r="O27" s="397">
        <v>2248</v>
      </c>
      <c r="P27" s="910">
        <v>8</v>
      </c>
      <c r="Q27" s="83">
        <v>1656</v>
      </c>
      <c r="R27" s="913">
        <v>2</v>
      </c>
      <c r="S27" s="85">
        <v>6324</v>
      </c>
      <c r="T27" s="304">
        <f t="shared" si="2"/>
        <v>46.5</v>
      </c>
      <c r="U27" s="552">
        <f t="shared" si="3"/>
        <v>20673</v>
      </c>
      <c r="V27" s="138">
        <v>15</v>
      </c>
    </row>
    <row r="28" spans="1:22" ht="15.75" x14ac:dyDescent="0.2">
      <c r="A28" s="19">
        <v>16</v>
      </c>
      <c r="B28" s="392" t="s">
        <v>414</v>
      </c>
      <c r="C28" s="60" t="s">
        <v>169</v>
      </c>
      <c r="D28" s="904">
        <v>6</v>
      </c>
      <c r="E28" s="570">
        <v>1170</v>
      </c>
      <c r="F28" s="905">
        <v>6</v>
      </c>
      <c r="G28" s="411">
        <v>4070</v>
      </c>
      <c r="H28" s="904">
        <v>7</v>
      </c>
      <c r="I28" s="570">
        <v>910</v>
      </c>
      <c r="J28" s="905">
        <v>9</v>
      </c>
      <c r="K28" s="397">
        <v>610</v>
      </c>
      <c r="L28" s="904">
        <v>3</v>
      </c>
      <c r="M28" s="394">
        <v>2522</v>
      </c>
      <c r="N28" s="905">
        <v>7</v>
      </c>
      <c r="O28" s="397">
        <v>1519</v>
      </c>
      <c r="P28" s="910">
        <v>3</v>
      </c>
      <c r="Q28" s="83">
        <v>5414</v>
      </c>
      <c r="R28" s="913">
        <v>6</v>
      </c>
      <c r="S28" s="85">
        <v>1173</v>
      </c>
      <c r="T28" s="304">
        <f t="shared" si="2"/>
        <v>47</v>
      </c>
      <c r="U28" s="552">
        <f t="shared" si="3"/>
        <v>17388</v>
      </c>
      <c r="V28" s="138">
        <v>16</v>
      </c>
    </row>
    <row r="29" spans="1:22" ht="15.75" customHeight="1" x14ac:dyDescent="0.2">
      <c r="A29" s="20">
        <v>17</v>
      </c>
      <c r="B29" s="392" t="s">
        <v>825</v>
      </c>
      <c r="C29" s="60" t="s">
        <v>226</v>
      </c>
      <c r="D29" s="904">
        <v>9.5</v>
      </c>
      <c r="E29" s="570">
        <v>1590</v>
      </c>
      <c r="F29" s="905">
        <v>4</v>
      </c>
      <c r="G29" s="411">
        <v>6020</v>
      </c>
      <c r="H29" s="904">
        <v>6</v>
      </c>
      <c r="I29" s="570">
        <v>945</v>
      </c>
      <c r="J29" s="905">
        <v>8</v>
      </c>
      <c r="K29" s="397">
        <v>650</v>
      </c>
      <c r="L29" s="904">
        <v>6</v>
      </c>
      <c r="M29" s="394">
        <v>1442</v>
      </c>
      <c r="N29" s="905">
        <v>5</v>
      </c>
      <c r="O29" s="397">
        <v>4440</v>
      </c>
      <c r="P29" s="910">
        <v>5</v>
      </c>
      <c r="Q29" s="83">
        <v>3499</v>
      </c>
      <c r="R29" s="913">
        <v>6</v>
      </c>
      <c r="S29" s="85">
        <v>1521</v>
      </c>
      <c r="T29" s="304">
        <f t="shared" si="2"/>
        <v>49.5</v>
      </c>
      <c r="U29" s="552">
        <f t="shared" si="3"/>
        <v>20107</v>
      </c>
      <c r="V29" s="137">
        <v>17</v>
      </c>
    </row>
    <row r="30" spans="1:22" ht="15.75" customHeight="1" x14ac:dyDescent="0.2">
      <c r="A30" s="19">
        <v>18</v>
      </c>
      <c r="B30" s="392" t="s">
        <v>809</v>
      </c>
      <c r="C30" s="60" t="s">
        <v>224</v>
      </c>
      <c r="D30" s="904">
        <v>7</v>
      </c>
      <c r="E30" s="570">
        <v>2140</v>
      </c>
      <c r="F30" s="905">
        <v>3</v>
      </c>
      <c r="G30" s="411">
        <v>7150</v>
      </c>
      <c r="H30" s="904">
        <v>11</v>
      </c>
      <c r="I30" s="570"/>
      <c r="J30" s="905">
        <v>8</v>
      </c>
      <c r="K30" s="397">
        <v>905</v>
      </c>
      <c r="L30" s="904">
        <v>9</v>
      </c>
      <c r="M30" s="394">
        <v>1334</v>
      </c>
      <c r="N30" s="905">
        <v>3</v>
      </c>
      <c r="O30" s="397">
        <v>1861</v>
      </c>
      <c r="P30" s="910">
        <v>6</v>
      </c>
      <c r="Q30" s="83">
        <v>2198</v>
      </c>
      <c r="R30" s="913">
        <v>3</v>
      </c>
      <c r="S30" s="85">
        <v>3459</v>
      </c>
      <c r="T30" s="304">
        <f t="shared" si="2"/>
        <v>50</v>
      </c>
      <c r="U30" s="552">
        <f t="shared" si="3"/>
        <v>19047</v>
      </c>
      <c r="V30" s="138">
        <v>18</v>
      </c>
    </row>
    <row r="31" spans="1:22" ht="15.75" x14ac:dyDescent="0.2">
      <c r="A31" s="19">
        <v>19</v>
      </c>
      <c r="B31" s="392" t="s">
        <v>826</v>
      </c>
      <c r="C31" s="60" t="s">
        <v>232</v>
      </c>
      <c r="D31" s="904">
        <v>11</v>
      </c>
      <c r="E31" s="570"/>
      <c r="F31" s="905">
        <v>7</v>
      </c>
      <c r="G31" s="411">
        <v>3950</v>
      </c>
      <c r="H31" s="904">
        <v>1</v>
      </c>
      <c r="I31" s="570">
        <v>1740</v>
      </c>
      <c r="J31" s="905">
        <v>2</v>
      </c>
      <c r="K31" s="397">
        <v>1655</v>
      </c>
      <c r="L31" s="904">
        <v>8</v>
      </c>
      <c r="M31" s="394">
        <v>1445</v>
      </c>
      <c r="N31" s="905">
        <v>8</v>
      </c>
      <c r="O31" s="397">
        <v>738</v>
      </c>
      <c r="P31" s="910">
        <v>7</v>
      </c>
      <c r="Q31" s="83">
        <v>2146</v>
      </c>
      <c r="R31" s="913">
        <v>6</v>
      </c>
      <c r="S31" s="85">
        <v>1350</v>
      </c>
      <c r="T31" s="304">
        <f t="shared" si="2"/>
        <v>50</v>
      </c>
      <c r="U31" s="552">
        <f t="shared" si="3"/>
        <v>13024</v>
      </c>
      <c r="V31" s="138">
        <v>19</v>
      </c>
    </row>
    <row r="32" spans="1:22" ht="15.75" x14ac:dyDescent="0.2">
      <c r="A32" s="20">
        <v>20</v>
      </c>
      <c r="B32" s="392" t="s">
        <v>814</v>
      </c>
      <c r="C32" s="60" t="s">
        <v>252</v>
      </c>
      <c r="D32" s="904">
        <v>4</v>
      </c>
      <c r="E32" s="570">
        <v>6980</v>
      </c>
      <c r="F32" s="905">
        <v>11</v>
      </c>
      <c r="G32" s="411"/>
      <c r="H32" s="904">
        <v>5</v>
      </c>
      <c r="I32" s="570">
        <v>1005</v>
      </c>
      <c r="J32" s="905">
        <v>9</v>
      </c>
      <c r="K32" s="397">
        <v>625</v>
      </c>
      <c r="L32" s="904">
        <v>11</v>
      </c>
      <c r="M32" s="394"/>
      <c r="N32" s="905">
        <v>6</v>
      </c>
      <c r="O32" s="397">
        <v>1575</v>
      </c>
      <c r="P32" s="910">
        <v>2</v>
      </c>
      <c r="Q32" s="83">
        <v>4086</v>
      </c>
      <c r="R32" s="913">
        <v>9</v>
      </c>
      <c r="S32" s="85">
        <v>936</v>
      </c>
      <c r="T32" s="304">
        <f t="shared" si="2"/>
        <v>57</v>
      </c>
      <c r="U32" s="552">
        <f t="shared" si="3"/>
        <v>15207</v>
      </c>
      <c r="V32" s="138">
        <v>20</v>
      </c>
    </row>
    <row r="33" spans="1:22" ht="15.75" customHeight="1" x14ac:dyDescent="0.2">
      <c r="A33" s="19">
        <v>21</v>
      </c>
      <c r="B33" s="392" t="s">
        <v>55</v>
      </c>
      <c r="C33" s="60" t="s">
        <v>72</v>
      </c>
      <c r="D33" s="904">
        <v>1</v>
      </c>
      <c r="E33" s="570">
        <v>8370</v>
      </c>
      <c r="F33" s="905">
        <v>10</v>
      </c>
      <c r="G33" s="411">
        <v>1680</v>
      </c>
      <c r="H33" s="904">
        <v>6</v>
      </c>
      <c r="I33" s="570">
        <v>1120</v>
      </c>
      <c r="J33" s="905">
        <v>1</v>
      </c>
      <c r="K33" s="397">
        <v>1645</v>
      </c>
      <c r="L33" s="904">
        <v>11</v>
      </c>
      <c r="M33" s="394"/>
      <c r="N33" s="905">
        <v>8</v>
      </c>
      <c r="O33" s="397">
        <v>1464</v>
      </c>
      <c r="P33" s="910">
        <v>11</v>
      </c>
      <c r="Q33" s="83"/>
      <c r="R33" s="913">
        <v>11</v>
      </c>
      <c r="S33" s="85"/>
      <c r="T33" s="304">
        <f t="shared" si="2"/>
        <v>59</v>
      </c>
      <c r="U33" s="552">
        <f t="shared" si="3"/>
        <v>14279</v>
      </c>
      <c r="V33" s="137">
        <v>21</v>
      </c>
    </row>
    <row r="34" spans="1:22" ht="15.75" x14ac:dyDescent="0.2">
      <c r="A34" s="19">
        <v>22</v>
      </c>
      <c r="B34" s="392" t="s">
        <v>28</v>
      </c>
      <c r="C34" s="60" t="s">
        <v>807</v>
      </c>
      <c r="D34" s="904">
        <v>5</v>
      </c>
      <c r="E34" s="570">
        <v>3730</v>
      </c>
      <c r="F34" s="905">
        <v>8</v>
      </c>
      <c r="G34" s="411">
        <v>1140</v>
      </c>
      <c r="H34" s="904">
        <v>10</v>
      </c>
      <c r="I34" s="570">
        <v>315</v>
      </c>
      <c r="J34" s="905">
        <v>8</v>
      </c>
      <c r="K34" s="397">
        <v>860</v>
      </c>
      <c r="L34" s="904">
        <v>3</v>
      </c>
      <c r="M34" s="394">
        <v>5643</v>
      </c>
      <c r="N34" s="905">
        <v>8</v>
      </c>
      <c r="O34" s="397">
        <v>1055</v>
      </c>
      <c r="P34" s="910">
        <v>8</v>
      </c>
      <c r="Q34" s="83">
        <v>2137</v>
      </c>
      <c r="R34" s="913">
        <v>10</v>
      </c>
      <c r="S34" s="85">
        <v>317</v>
      </c>
      <c r="T34" s="304">
        <f t="shared" si="2"/>
        <v>60</v>
      </c>
      <c r="U34" s="552">
        <f t="shared" si="3"/>
        <v>15197</v>
      </c>
      <c r="V34" s="138">
        <v>22</v>
      </c>
    </row>
    <row r="35" spans="1:22" ht="15.75" x14ac:dyDescent="0.2">
      <c r="A35" s="20">
        <v>23</v>
      </c>
      <c r="B35" s="392" t="s">
        <v>813</v>
      </c>
      <c r="C35" s="60" t="s">
        <v>252</v>
      </c>
      <c r="D35" s="904">
        <v>4</v>
      </c>
      <c r="E35" s="570">
        <v>5140</v>
      </c>
      <c r="F35" s="905">
        <v>1</v>
      </c>
      <c r="G35" s="411">
        <v>13840</v>
      </c>
      <c r="H35" s="904">
        <v>8</v>
      </c>
      <c r="I35" s="570">
        <v>415</v>
      </c>
      <c r="J35" s="905">
        <v>11</v>
      </c>
      <c r="K35" s="397"/>
      <c r="L35" s="904">
        <v>5</v>
      </c>
      <c r="M35" s="394">
        <v>3090</v>
      </c>
      <c r="N35" s="905">
        <v>10</v>
      </c>
      <c r="O35" s="397">
        <v>442</v>
      </c>
      <c r="P35" s="910">
        <v>11</v>
      </c>
      <c r="Q35" s="83"/>
      <c r="R35" s="913">
        <v>11</v>
      </c>
      <c r="S35" s="85"/>
      <c r="T35" s="304">
        <f t="shared" si="2"/>
        <v>61</v>
      </c>
      <c r="U35" s="552">
        <f t="shared" si="3"/>
        <v>22927</v>
      </c>
      <c r="V35" s="138">
        <v>23</v>
      </c>
    </row>
    <row r="36" spans="1:22" ht="15.75" customHeight="1" x14ac:dyDescent="0.2">
      <c r="A36" s="19">
        <v>24</v>
      </c>
      <c r="B36" s="392" t="s">
        <v>806</v>
      </c>
      <c r="C36" s="60" t="s">
        <v>807</v>
      </c>
      <c r="D36" s="904">
        <v>8</v>
      </c>
      <c r="E36" s="570">
        <v>1680</v>
      </c>
      <c r="F36" s="905">
        <v>6</v>
      </c>
      <c r="G36" s="411">
        <v>4850</v>
      </c>
      <c r="H36" s="904">
        <v>6</v>
      </c>
      <c r="I36" s="570">
        <v>745</v>
      </c>
      <c r="J36" s="905">
        <v>7</v>
      </c>
      <c r="K36" s="397">
        <v>1445</v>
      </c>
      <c r="L36" s="904">
        <v>11</v>
      </c>
      <c r="M36" s="394"/>
      <c r="N36" s="905">
        <v>11</v>
      </c>
      <c r="O36" s="397"/>
      <c r="P36" s="910">
        <v>5</v>
      </c>
      <c r="Q36" s="83">
        <v>2213</v>
      </c>
      <c r="R36" s="913">
        <v>7</v>
      </c>
      <c r="S36" s="85">
        <v>1166</v>
      </c>
      <c r="T36" s="304">
        <f t="shared" si="2"/>
        <v>61</v>
      </c>
      <c r="U36" s="552">
        <f t="shared" si="3"/>
        <v>12099</v>
      </c>
      <c r="V36" s="138">
        <v>24</v>
      </c>
    </row>
    <row r="37" spans="1:22" ht="15.75" x14ac:dyDescent="0.2">
      <c r="A37" s="20">
        <v>25</v>
      </c>
      <c r="B37" s="392" t="s">
        <v>847</v>
      </c>
      <c r="C37" s="60" t="s">
        <v>224</v>
      </c>
      <c r="D37" s="904">
        <v>11</v>
      </c>
      <c r="E37" s="570"/>
      <c r="F37" s="905">
        <v>11</v>
      </c>
      <c r="G37" s="411"/>
      <c r="H37" s="904">
        <v>8</v>
      </c>
      <c r="I37" s="570">
        <v>690</v>
      </c>
      <c r="J37" s="905">
        <v>11</v>
      </c>
      <c r="K37" s="397"/>
      <c r="L37" s="904">
        <v>2</v>
      </c>
      <c r="M37" s="394">
        <v>3609</v>
      </c>
      <c r="N37" s="905">
        <v>10</v>
      </c>
      <c r="O37" s="397">
        <v>522</v>
      </c>
      <c r="P37" s="910">
        <v>1</v>
      </c>
      <c r="Q37" s="83">
        <v>6118</v>
      </c>
      <c r="R37" s="913">
        <v>8</v>
      </c>
      <c r="S37" s="85">
        <v>1006</v>
      </c>
      <c r="T37" s="304">
        <f t="shared" si="2"/>
        <v>62</v>
      </c>
      <c r="U37" s="552">
        <f t="shared" si="3"/>
        <v>11945</v>
      </c>
      <c r="V37" s="137">
        <v>25</v>
      </c>
    </row>
    <row r="38" spans="1:22" ht="15.75" x14ac:dyDescent="0.2">
      <c r="A38" s="19">
        <v>26</v>
      </c>
      <c r="B38" s="392" t="s">
        <v>811</v>
      </c>
      <c r="C38" s="60" t="s">
        <v>224</v>
      </c>
      <c r="D38" s="904">
        <v>7</v>
      </c>
      <c r="E38" s="570">
        <v>1760</v>
      </c>
      <c r="F38" s="905">
        <v>5</v>
      </c>
      <c r="G38" s="411">
        <v>6150</v>
      </c>
      <c r="H38" s="904">
        <v>3</v>
      </c>
      <c r="I38" s="570">
        <v>1500</v>
      </c>
      <c r="J38" s="905">
        <v>3</v>
      </c>
      <c r="K38" s="397">
        <v>1175</v>
      </c>
      <c r="L38" s="904">
        <v>11</v>
      </c>
      <c r="M38" s="394"/>
      <c r="N38" s="905">
        <v>11</v>
      </c>
      <c r="O38" s="397"/>
      <c r="P38" s="910">
        <v>11</v>
      </c>
      <c r="Q38" s="83"/>
      <c r="R38" s="913">
        <v>11</v>
      </c>
      <c r="S38" s="85"/>
      <c r="T38" s="304">
        <f t="shared" si="2"/>
        <v>62</v>
      </c>
      <c r="U38" s="552">
        <f t="shared" si="3"/>
        <v>10585</v>
      </c>
      <c r="V38" s="138">
        <v>26</v>
      </c>
    </row>
    <row r="39" spans="1:22" ht="15.75" x14ac:dyDescent="0.2">
      <c r="A39" s="20">
        <v>27</v>
      </c>
      <c r="B39" s="392" t="s">
        <v>827</v>
      </c>
      <c r="C39" s="60" t="s">
        <v>252</v>
      </c>
      <c r="D39" s="904">
        <v>11</v>
      </c>
      <c r="E39" s="570"/>
      <c r="F39" s="905">
        <v>8</v>
      </c>
      <c r="G39" s="411">
        <v>2890</v>
      </c>
      <c r="H39" s="904">
        <v>5</v>
      </c>
      <c r="I39" s="570">
        <v>1090</v>
      </c>
      <c r="J39" s="905">
        <v>5</v>
      </c>
      <c r="K39" s="397">
        <v>885</v>
      </c>
      <c r="L39" s="904">
        <v>10</v>
      </c>
      <c r="M39" s="394">
        <v>1113</v>
      </c>
      <c r="N39" s="905">
        <v>11</v>
      </c>
      <c r="O39" s="397"/>
      <c r="P39" s="910">
        <v>6</v>
      </c>
      <c r="Q39" s="83">
        <v>1905</v>
      </c>
      <c r="R39" s="913">
        <v>8</v>
      </c>
      <c r="S39" s="85">
        <v>716</v>
      </c>
      <c r="T39" s="304">
        <f t="shared" si="2"/>
        <v>64</v>
      </c>
      <c r="U39" s="552">
        <f t="shared" si="3"/>
        <v>8599</v>
      </c>
      <c r="V39" s="138">
        <v>27</v>
      </c>
    </row>
    <row r="40" spans="1:22" ht="15.75" x14ac:dyDescent="0.2">
      <c r="A40" s="19">
        <v>28</v>
      </c>
      <c r="B40" s="392" t="s">
        <v>861</v>
      </c>
      <c r="C40" s="60" t="s">
        <v>72</v>
      </c>
      <c r="D40" s="904">
        <v>11</v>
      </c>
      <c r="E40" s="570"/>
      <c r="F40" s="905">
        <v>11</v>
      </c>
      <c r="G40" s="411"/>
      <c r="H40" s="904">
        <v>11</v>
      </c>
      <c r="I40" s="570"/>
      <c r="J40" s="905">
        <v>11</v>
      </c>
      <c r="K40" s="397"/>
      <c r="L40" s="904">
        <v>2</v>
      </c>
      <c r="M40" s="394">
        <v>6330</v>
      </c>
      <c r="N40" s="905">
        <v>11</v>
      </c>
      <c r="O40" s="397"/>
      <c r="P40" s="910">
        <v>1</v>
      </c>
      <c r="Q40" s="83">
        <v>11796</v>
      </c>
      <c r="R40" s="913">
        <v>7</v>
      </c>
      <c r="S40" s="85">
        <v>1054</v>
      </c>
      <c r="T40" s="304">
        <f t="shared" si="2"/>
        <v>65</v>
      </c>
      <c r="U40" s="552">
        <f t="shared" si="3"/>
        <v>19180</v>
      </c>
      <c r="V40" s="137">
        <v>28</v>
      </c>
    </row>
    <row r="41" spans="1:22" ht="15.75" x14ac:dyDescent="0.2">
      <c r="A41" s="20">
        <v>29</v>
      </c>
      <c r="B41" s="392" t="s">
        <v>817</v>
      </c>
      <c r="C41" s="60" t="s">
        <v>124</v>
      </c>
      <c r="D41" s="904">
        <v>8</v>
      </c>
      <c r="E41" s="570">
        <v>1630</v>
      </c>
      <c r="F41" s="905">
        <v>7</v>
      </c>
      <c r="G41" s="411">
        <v>2140</v>
      </c>
      <c r="H41" s="904">
        <v>10</v>
      </c>
      <c r="I41" s="570"/>
      <c r="J41" s="905">
        <v>9</v>
      </c>
      <c r="K41" s="397">
        <v>470</v>
      </c>
      <c r="L41" s="904">
        <v>6</v>
      </c>
      <c r="M41" s="394">
        <v>1654</v>
      </c>
      <c r="N41" s="905">
        <v>11</v>
      </c>
      <c r="O41" s="397"/>
      <c r="P41" s="910">
        <v>9</v>
      </c>
      <c r="Q41" s="83">
        <v>1505</v>
      </c>
      <c r="R41" s="913">
        <v>11</v>
      </c>
      <c r="S41" s="85"/>
      <c r="T41" s="304">
        <f t="shared" si="2"/>
        <v>71</v>
      </c>
      <c r="U41" s="552">
        <f t="shared" si="3"/>
        <v>7399</v>
      </c>
      <c r="V41" s="138">
        <v>29</v>
      </c>
    </row>
    <row r="42" spans="1:22" ht="15.75" x14ac:dyDescent="0.2">
      <c r="A42" s="19">
        <v>30</v>
      </c>
      <c r="B42" s="392" t="s">
        <v>845</v>
      </c>
      <c r="C42" s="60" t="s">
        <v>124</v>
      </c>
      <c r="D42" s="904">
        <v>11</v>
      </c>
      <c r="E42" s="570"/>
      <c r="F42" s="905">
        <v>11</v>
      </c>
      <c r="G42" s="411"/>
      <c r="H42" s="904">
        <v>9</v>
      </c>
      <c r="I42" s="570">
        <v>345</v>
      </c>
      <c r="J42" s="905">
        <v>11</v>
      </c>
      <c r="K42" s="397"/>
      <c r="L42" s="904">
        <v>11</v>
      </c>
      <c r="M42" s="394"/>
      <c r="N42" s="905">
        <v>5</v>
      </c>
      <c r="O42" s="397">
        <v>1582</v>
      </c>
      <c r="P42" s="910">
        <v>11</v>
      </c>
      <c r="Q42" s="83"/>
      <c r="R42" s="913">
        <v>2</v>
      </c>
      <c r="S42" s="85">
        <v>2049</v>
      </c>
      <c r="T42" s="304">
        <f t="shared" si="2"/>
        <v>71</v>
      </c>
      <c r="U42" s="552">
        <f t="shared" si="3"/>
        <v>3976</v>
      </c>
      <c r="V42" s="138">
        <v>30</v>
      </c>
    </row>
    <row r="43" spans="1:22" ht="15.75" x14ac:dyDescent="0.2">
      <c r="A43" s="20">
        <v>31</v>
      </c>
      <c r="B43" s="392" t="s">
        <v>29</v>
      </c>
      <c r="C43" s="60" t="s">
        <v>807</v>
      </c>
      <c r="D43" s="904">
        <v>11</v>
      </c>
      <c r="E43" s="570"/>
      <c r="F43" s="905">
        <v>11</v>
      </c>
      <c r="G43" s="411"/>
      <c r="H43" s="904">
        <v>11</v>
      </c>
      <c r="I43" s="570"/>
      <c r="J43" s="905">
        <v>11</v>
      </c>
      <c r="K43" s="397"/>
      <c r="L43" s="904">
        <v>3</v>
      </c>
      <c r="M43" s="394">
        <v>5643</v>
      </c>
      <c r="N43" s="905">
        <v>4</v>
      </c>
      <c r="O43" s="397">
        <v>5960</v>
      </c>
      <c r="P43" s="910">
        <v>11</v>
      </c>
      <c r="Q43" s="83"/>
      <c r="R43" s="913">
        <v>11</v>
      </c>
      <c r="S43" s="85"/>
      <c r="T43" s="304">
        <f t="shared" si="2"/>
        <v>73</v>
      </c>
      <c r="U43" s="552">
        <f t="shared" si="3"/>
        <v>11603</v>
      </c>
      <c r="V43" s="138">
        <v>31</v>
      </c>
    </row>
    <row r="44" spans="1:22" ht="15.75" x14ac:dyDescent="0.2">
      <c r="A44" s="20">
        <v>32</v>
      </c>
      <c r="B44" s="392" t="s">
        <v>924</v>
      </c>
      <c r="C44" s="60" t="s">
        <v>169</v>
      </c>
      <c r="D44" s="904">
        <v>11</v>
      </c>
      <c r="E44" s="570"/>
      <c r="F44" s="905">
        <v>11</v>
      </c>
      <c r="G44" s="411"/>
      <c r="H44" s="904">
        <v>11</v>
      </c>
      <c r="I44" s="570"/>
      <c r="J44" s="905">
        <v>11</v>
      </c>
      <c r="K44" s="397"/>
      <c r="L44" s="904">
        <v>11</v>
      </c>
      <c r="M44" s="394"/>
      <c r="N44" s="905">
        <v>11</v>
      </c>
      <c r="O44" s="397"/>
      <c r="P44" s="910">
        <v>3</v>
      </c>
      <c r="Q44" s="83">
        <v>3106</v>
      </c>
      <c r="R44" s="913">
        <v>4</v>
      </c>
      <c r="S44" s="85">
        <v>2269</v>
      </c>
      <c r="T44" s="304">
        <f t="shared" si="2"/>
        <v>73</v>
      </c>
      <c r="U44" s="552">
        <f t="shared" si="3"/>
        <v>5375</v>
      </c>
      <c r="V44" s="138">
        <v>32</v>
      </c>
    </row>
    <row r="45" spans="1:22" ht="15.75" x14ac:dyDescent="0.2">
      <c r="A45" s="19">
        <v>33</v>
      </c>
      <c r="B45" s="392" t="s">
        <v>824</v>
      </c>
      <c r="C45" s="60" t="s">
        <v>226</v>
      </c>
      <c r="D45" s="904">
        <v>7</v>
      </c>
      <c r="E45" s="570">
        <v>870</v>
      </c>
      <c r="F45" s="905">
        <v>9</v>
      </c>
      <c r="G45" s="411">
        <v>1080</v>
      </c>
      <c r="H45" s="904">
        <v>10</v>
      </c>
      <c r="I45" s="570">
        <v>210</v>
      </c>
      <c r="J45" s="905">
        <v>10</v>
      </c>
      <c r="K45" s="397">
        <v>130</v>
      </c>
      <c r="L45" s="904">
        <v>7</v>
      </c>
      <c r="M45" s="394">
        <v>663</v>
      </c>
      <c r="N45" s="905">
        <v>10</v>
      </c>
      <c r="O45" s="397">
        <v>467</v>
      </c>
      <c r="P45" s="910">
        <v>10</v>
      </c>
      <c r="Q45" s="83">
        <v>650</v>
      </c>
      <c r="R45" s="913">
        <v>10</v>
      </c>
      <c r="S45" s="85">
        <v>350</v>
      </c>
      <c r="T45" s="304">
        <f t="shared" si="2"/>
        <v>73</v>
      </c>
      <c r="U45" s="552">
        <f t="shared" si="3"/>
        <v>4420</v>
      </c>
      <c r="V45" s="138">
        <v>33</v>
      </c>
    </row>
    <row r="46" spans="1:22" ht="15.75" x14ac:dyDescent="0.2">
      <c r="A46" s="20">
        <v>34</v>
      </c>
      <c r="B46" s="392" t="s">
        <v>812</v>
      </c>
      <c r="C46" s="60" t="s">
        <v>252</v>
      </c>
      <c r="D46" s="904">
        <v>9</v>
      </c>
      <c r="E46" s="570">
        <v>550</v>
      </c>
      <c r="F46" s="905">
        <v>6</v>
      </c>
      <c r="G46" s="411">
        <v>3700</v>
      </c>
      <c r="H46" s="904">
        <v>11</v>
      </c>
      <c r="I46" s="570"/>
      <c r="J46" s="905">
        <v>11</v>
      </c>
      <c r="K46" s="397"/>
      <c r="L46" s="904">
        <v>8</v>
      </c>
      <c r="M46" s="394">
        <v>645</v>
      </c>
      <c r="N46" s="905">
        <v>7</v>
      </c>
      <c r="O46" s="397">
        <v>1361</v>
      </c>
      <c r="P46" s="910">
        <v>11</v>
      </c>
      <c r="Q46" s="83"/>
      <c r="R46" s="913">
        <v>11</v>
      </c>
      <c r="S46" s="85"/>
      <c r="T46" s="304">
        <f t="shared" si="2"/>
        <v>74</v>
      </c>
      <c r="U46" s="552">
        <f t="shared" si="3"/>
        <v>6256</v>
      </c>
      <c r="V46" s="138">
        <v>34</v>
      </c>
    </row>
    <row r="47" spans="1:22" ht="15.75" x14ac:dyDescent="0.2">
      <c r="A47" s="20">
        <v>35</v>
      </c>
      <c r="B47" s="392" t="s">
        <v>227</v>
      </c>
      <c r="C47" s="60" t="s">
        <v>252</v>
      </c>
      <c r="D47" s="904">
        <v>11</v>
      </c>
      <c r="E47" s="570"/>
      <c r="F47" s="905">
        <v>11</v>
      </c>
      <c r="G47" s="411"/>
      <c r="H47" s="904">
        <v>11</v>
      </c>
      <c r="I47" s="570"/>
      <c r="J47" s="905">
        <v>5</v>
      </c>
      <c r="K47" s="397">
        <v>1710</v>
      </c>
      <c r="L47" s="904">
        <v>11</v>
      </c>
      <c r="M47" s="394"/>
      <c r="N47" s="905">
        <v>11</v>
      </c>
      <c r="O47" s="397"/>
      <c r="P47" s="910">
        <v>7</v>
      </c>
      <c r="Q47" s="83">
        <v>2289</v>
      </c>
      <c r="R47" s="913">
        <v>7</v>
      </c>
      <c r="S47" s="85">
        <v>1374</v>
      </c>
      <c r="T47" s="304">
        <f t="shared" si="2"/>
        <v>74</v>
      </c>
      <c r="U47" s="552">
        <f t="shared" si="3"/>
        <v>5373</v>
      </c>
      <c r="V47" s="138">
        <v>35</v>
      </c>
    </row>
    <row r="48" spans="1:22" ht="15.75" x14ac:dyDescent="0.2">
      <c r="A48" s="20">
        <v>36</v>
      </c>
      <c r="B48" s="392" t="s">
        <v>816</v>
      </c>
      <c r="C48" s="60" t="s">
        <v>124</v>
      </c>
      <c r="D48" s="904">
        <v>8</v>
      </c>
      <c r="E48" s="570">
        <v>420</v>
      </c>
      <c r="F48" s="905">
        <v>9</v>
      </c>
      <c r="G48" s="411">
        <v>2090</v>
      </c>
      <c r="H48" s="904">
        <v>10</v>
      </c>
      <c r="I48" s="570"/>
      <c r="J48" s="905">
        <v>10</v>
      </c>
      <c r="K48" s="397">
        <v>345</v>
      </c>
      <c r="L48" s="904">
        <v>6</v>
      </c>
      <c r="M48" s="394">
        <v>887</v>
      </c>
      <c r="N48" s="905">
        <v>11</v>
      </c>
      <c r="O48" s="397"/>
      <c r="P48" s="910">
        <v>9</v>
      </c>
      <c r="Q48" s="83">
        <v>769</v>
      </c>
      <c r="R48" s="913">
        <v>11</v>
      </c>
      <c r="S48" s="85"/>
      <c r="T48" s="304">
        <f t="shared" si="2"/>
        <v>74</v>
      </c>
      <c r="U48" s="552">
        <f t="shared" si="3"/>
        <v>4511</v>
      </c>
      <c r="V48" s="138">
        <v>36</v>
      </c>
    </row>
    <row r="49" spans="1:22" ht="15.75" x14ac:dyDescent="0.2">
      <c r="A49" s="20">
        <v>37</v>
      </c>
      <c r="B49" s="392" t="s">
        <v>860</v>
      </c>
      <c r="C49" s="60" t="s">
        <v>364</v>
      </c>
      <c r="D49" s="904">
        <v>11</v>
      </c>
      <c r="E49" s="570"/>
      <c r="F49" s="905">
        <v>11</v>
      </c>
      <c r="G49" s="411"/>
      <c r="H49" s="904">
        <v>11</v>
      </c>
      <c r="I49" s="570"/>
      <c r="J49" s="905">
        <v>11</v>
      </c>
      <c r="K49" s="397"/>
      <c r="L49" s="904">
        <v>7</v>
      </c>
      <c r="M49" s="394">
        <v>1313</v>
      </c>
      <c r="N49" s="905">
        <v>2</v>
      </c>
      <c r="O49" s="397">
        <v>2685</v>
      </c>
      <c r="P49" s="910">
        <v>11</v>
      </c>
      <c r="Q49" s="83"/>
      <c r="R49" s="913">
        <v>11</v>
      </c>
      <c r="S49" s="85"/>
      <c r="T49" s="304">
        <f t="shared" si="2"/>
        <v>75</v>
      </c>
      <c r="U49" s="552">
        <f t="shared" si="3"/>
        <v>3998</v>
      </c>
      <c r="V49" s="138">
        <v>37</v>
      </c>
    </row>
    <row r="50" spans="1:22" ht="15.75" x14ac:dyDescent="0.2">
      <c r="A50" s="20">
        <v>38</v>
      </c>
      <c r="B50" s="392" t="s">
        <v>846</v>
      </c>
      <c r="C50" s="60" t="s">
        <v>124</v>
      </c>
      <c r="D50" s="904">
        <v>11</v>
      </c>
      <c r="E50" s="570"/>
      <c r="F50" s="905">
        <v>11</v>
      </c>
      <c r="G50" s="411"/>
      <c r="H50" s="904">
        <v>8</v>
      </c>
      <c r="I50" s="570">
        <v>570</v>
      </c>
      <c r="J50" s="905">
        <v>11</v>
      </c>
      <c r="K50" s="397"/>
      <c r="L50" s="904">
        <v>11</v>
      </c>
      <c r="M50" s="394"/>
      <c r="N50" s="905">
        <v>9</v>
      </c>
      <c r="O50" s="397">
        <v>1054</v>
      </c>
      <c r="P50" s="910">
        <v>11</v>
      </c>
      <c r="Q50" s="83"/>
      <c r="R50" s="913">
        <v>5</v>
      </c>
      <c r="S50" s="85">
        <v>1386</v>
      </c>
      <c r="T50" s="304">
        <f t="shared" si="2"/>
        <v>77</v>
      </c>
      <c r="U50" s="552">
        <f t="shared" si="3"/>
        <v>3010</v>
      </c>
      <c r="V50" s="138">
        <v>38</v>
      </c>
    </row>
    <row r="51" spans="1:22" ht="15.75" x14ac:dyDescent="0.2">
      <c r="A51" s="20">
        <v>39</v>
      </c>
      <c r="B51" s="392" t="s">
        <v>844</v>
      </c>
      <c r="C51" s="60" t="s">
        <v>124</v>
      </c>
      <c r="D51" s="904">
        <v>11</v>
      </c>
      <c r="E51" s="570"/>
      <c r="F51" s="905">
        <v>11</v>
      </c>
      <c r="G51" s="411"/>
      <c r="H51" s="904">
        <v>9</v>
      </c>
      <c r="I51" s="570">
        <v>635</v>
      </c>
      <c r="J51" s="905">
        <v>11</v>
      </c>
      <c r="K51" s="397"/>
      <c r="L51" s="904">
        <v>11</v>
      </c>
      <c r="M51" s="394"/>
      <c r="N51" s="905">
        <v>9</v>
      </c>
      <c r="O51" s="397">
        <v>755</v>
      </c>
      <c r="P51" s="910">
        <v>11</v>
      </c>
      <c r="Q51" s="83"/>
      <c r="R51" s="913">
        <v>9</v>
      </c>
      <c r="S51" s="85">
        <v>1277</v>
      </c>
      <c r="T51" s="304">
        <f t="shared" si="2"/>
        <v>82</v>
      </c>
      <c r="U51" s="552">
        <f t="shared" si="3"/>
        <v>2667</v>
      </c>
      <c r="V51" s="138">
        <v>39</v>
      </c>
    </row>
    <row r="52" spans="1:22" ht="15.75" x14ac:dyDescent="0.2">
      <c r="A52" s="20">
        <v>40</v>
      </c>
      <c r="B52" s="392" t="s">
        <v>815</v>
      </c>
      <c r="C52" s="60" t="s">
        <v>124</v>
      </c>
      <c r="D52" s="904">
        <v>10</v>
      </c>
      <c r="E52" s="570">
        <v>120</v>
      </c>
      <c r="F52" s="905">
        <v>10</v>
      </c>
      <c r="G52" s="411">
        <v>1520</v>
      </c>
      <c r="H52" s="904">
        <v>10</v>
      </c>
      <c r="I52" s="570"/>
      <c r="J52" s="905">
        <v>10</v>
      </c>
      <c r="K52" s="397">
        <v>265</v>
      </c>
      <c r="L52" s="904">
        <v>11</v>
      </c>
      <c r="M52" s="394"/>
      <c r="N52" s="905">
        <v>11</v>
      </c>
      <c r="O52" s="397"/>
      <c r="P52" s="910">
        <v>11</v>
      </c>
      <c r="Q52" s="83"/>
      <c r="R52" s="913">
        <v>11</v>
      </c>
      <c r="S52" s="85"/>
      <c r="T52" s="304">
        <f t="shared" si="2"/>
        <v>84</v>
      </c>
      <c r="U52" s="552">
        <f t="shared" si="3"/>
        <v>1905</v>
      </c>
      <c r="V52" s="138">
        <v>40</v>
      </c>
    </row>
    <row r="53" spans="1:22" ht="15.75" x14ac:dyDescent="0.2">
      <c r="A53" s="20">
        <v>41</v>
      </c>
      <c r="B53" s="392" t="s">
        <v>862</v>
      </c>
      <c r="C53" s="60" t="s">
        <v>124</v>
      </c>
      <c r="D53" s="904">
        <v>11</v>
      </c>
      <c r="E53" s="570"/>
      <c r="F53" s="905">
        <v>11</v>
      </c>
      <c r="G53" s="411"/>
      <c r="H53" s="904">
        <v>11</v>
      </c>
      <c r="I53" s="570"/>
      <c r="J53" s="905">
        <v>11</v>
      </c>
      <c r="K53" s="397"/>
      <c r="L53" s="904">
        <v>9</v>
      </c>
      <c r="M53" s="394">
        <v>146</v>
      </c>
      <c r="N53" s="905">
        <v>11</v>
      </c>
      <c r="O53" s="397"/>
      <c r="P53" s="910">
        <v>11</v>
      </c>
      <c r="Q53" s="83"/>
      <c r="R53" s="913">
        <v>11</v>
      </c>
      <c r="S53" s="85"/>
      <c r="T53" s="304">
        <f t="shared" si="2"/>
        <v>86</v>
      </c>
      <c r="U53" s="552">
        <f t="shared" si="3"/>
        <v>146</v>
      </c>
      <c r="V53" s="138">
        <v>41</v>
      </c>
    </row>
    <row r="54" spans="1:22" ht="15.75" x14ac:dyDescent="0.2">
      <c r="A54" s="20">
        <v>42</v>
      </c>
      <c r="B54" s="392" t="s">
        <v>925</v>
      </c>
      <c r="C54" s="60" t="s">
        <v>124</v>
      </c>
      <c r="D54" s="904">
        <v>11</v>
      </c>
      <c r="E54" s="570"/>
      <c r="F54" s="905">
        <v>11</v>
      </c>
      <c r="G54" s="411"/>
      <c r="H54" s="904">
        <v>11</v>
      </c>
      <c r="I54" s="570"/>
      <c r="J54" s="905">
        <v>11</v>
      </c>
      <c r="K54" s="397"/>
      <c r="L54" s="904">
        <v>11</v>
      </c>
      <c r="M54" s="394"/>
      <c r="N54" s="905">
        <v>11</v>
      </c>
      <c r="O54" s="397"/>
      <c r="P54" s="910">
        <v>10</v>
      </c>
      <c r="Q54" s="83">
        <v>1042</v>
      </c>
      <c r="R54" s="913">
        <v>11</v>
      </c>
      <c r="S54" s="85"/>
      <c r="T54" s="304">
        <f t="shared" si="2"/>
        <v>87</v>
      </c>
      <c r="U54" s="552">
        <f t="shared" si="3"/>
        <v>1042</v>
      </c>
      <c r="V54" s="138">
        <v>42</v>
      </c>
    </row>
    <row r="55" spans="1:22" ht="15.75" x14ac:dyDescent="0.2">
      <c r="A55" s="20"/>
      <c r="B55" s="1065"/>
      <c r="C55" s="60"/>
      <c r="D55" s="904"/>
      <c r="E55" s="570"/>
      <c r="F55" s="905"/>
      <c r="G55" s="411"/>
      <c r="H55" s="904"/>
      <c r="I55" s="570"/>
      <c r="J55" s="905"/>
      <c r="K55" s="397"/>
      <c r="L55" s="904"/>
      <c r="M55" s="394"/>
      <c r="N55" s="905"/>
      <c r="O55" s="397"/>
      <c r="P55" s="910"/>
      <c r="Q55" s="83"/>
      <c r="R55" s="913"/>
      <c r="S55" s="85"/>
      <c r="T55" s="1066"/>
      <c r="U55" s="1067"/>
      <c r="V55" s="22"/>
    </row>
    <row r="56" spans="1:22" ht="16.5" thickBot="1" x14ac:dyDescent="0.25">
      <c r="A56" s="549"/>
      <c r="B56" s="763"/>
      <c r="C56" s="561"/>
      <c r="D56" s="562"/>
      <c r="E56" s="571"/>
      <c r="F56" s="907"/>
      <c r="G56" s="564"/>
      <c r="H56" s="908"/>
      <c r="I56" s="571"/>
      <c r="J56" s="907"/>
      <c r="K56" s="565"/>
      <c r="L56" s="908"/>
      <c r="M56" s="563"/>
      <c r="N56" s="907"/>
      <c r="O56" s="566"/>
      <c r="P56" s="911"/>
      <c r="Q56" s="567"/>
      <c r="R56" s="914"/>
      <c r="S56" s="568"/>
      <c r="T56" s="760"/>
      <c r="U56" s="761"/>
      <c r="V56" s="762"/>
    </row>
  </sheetData>
  <sortState xmlns:xlrd2="http://schemas.microsoft.com/office/spreadsheetml/2017/richdata2" ref="B13:U54">
    <sortCondition ref="T13:T54"/>
    <sortCondition descending="1" ref="U13:U54"/>
  </sortState>
  <mergeCells count="20">
    <mergeCell ref="T8:V9"/>
    <mergeCell ref="J9:K9"/>
    <mergeCell ref="L9:M9"/>
    <mergeCell ref="N9:O9"/>
    <mergeCell ref="P9:Q9"/>
    <mergeCell ref="R9:S9"/>
    <mergeCell ref="J8:K8"/>
    <mergeCell ref="L8:M8"/>
    <mergeCell ref="N8:O8"/>
    <mergeCell ref="P8:Q8"/>
    <mergeCell ref="R8:S8"/>
    <mergeCell ref="H8:I8"/>
    <mergeCell ref="D9:E9"/>
    <mergeCell ref="F9:G9"/>
    <mergeCell ref="H9:I9"/>
    <mergeCell ref="A8:A10"/>
    <mergeCell ref="B8:B10"/>
    <mergeCell ref="C8:C10"/>
    <mergeCell ref="D8:E8"/>
    <mergeCell ref="F8:G8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E7CED-8BF0-4479-BFBD-C8E62EFF3C57}">
  <sheetPr>
    <tabColor theme="4"/>
  </sheetPr>
  <dimension ref="A1:W22"/>
  <sheetViews>
    <sheetView workbookViewId="0">
      <selection activeCell="Z1" sqref="Z1"/>
    </sheetView>
  </sheetViews>
  <sheetFormatPr defaultRowHeight="12.75" x14ac:dyDescent="0.2"/>
  <cols>
    <col min="1" max="1" width="4.7109375" customWidth="1"/>
    <col min="2" max="2" width="19.140625" customWidth="1"/>
    <col min="3" max="3" width="19.42578125" customWidth="1"/>
    <col min="4" max="4" width="4.7109375" customWidth="1"/>
    <col min="5" max="5" width="7.85546875" customWidth="1"/>
    <col min="6" max="6" width="4.7109375" customWidth="1"/>
    <col min="7" max="7" width="7.85546875" customWidth="1"/>
    <col min="8" max="8" width="4.7109375" customWidth="1"/>
    <col min="9" max="9" width="7.7109375" customWidth="1"/>
    <col min="10" max="10" width="4.7109375" customWidth="1"/>
    <col min="11" max="11" width="7.7109375" customWidth="1"/>
    <col min="12" max="12" width="4.7109375" customWidth="1"/>
    <col min="13" max="13" width="7.7109375" customWidth="1"/>
    <col min="14" max="14" width="4.7109375" customWidth="1"/>
    <col min="15" max="15" width="7.7109375" customWidth="1"/>
    <col min="16" max="16" width="4.7109375" customWidth="1"/>
    <col min="17" max="17" width="7.5703125" customWidth="1"/>
    <col min="18" max="18" width="4.85546875" customWidth="1"/>
    <col min="19" max="19" width="7.7109375" customWidth="1"/>
    <col min="20" max="20" width="6.42578125" customWidth="1"/>
  </cols>
  <sheetData>
    <row r="1" spans="1:23" ht="20.25" x14ac:dyDescent="0.3">
      <c r="D1" s="612"/>
      <c r="E1" s="612" t="s">
        <v>164</v>
      </c>
      <c r="F1" s="612"/>
      <c r="G1" s="612"/>
      <c r="H1" s="612"/>
      <c r="I1" s="612"/>
    </row>
    <row r="2" spans="1:23" ht="20.25" x14ac:dyDescent="0.3">
      <c r="D2" s="612"/>
      <c r="E2" s="612" t="s">
        <v>370</v>
      </c>
      <c r="F2" s="612"/>
      <c r="G2" s="612"/>
      <c r="H2" s="612"/>
      <c r="I2" s="612"/>
    </row>
    <row r="3" spans="1:23" ht="20.25" x14ac:dyDescent="0.3">
      <c r="D3" s="612"/>
      <c r="E3" s="612" t="s">
        <v>163</v>
      </c>
      <c r="F3" s="612"/>
      <c r="G3" s="612"/>
      <c r="H3" s="612"/>
      <c r="I3" s="612"/>
    </row>
    <row r="4" spans="1:23" ht="13.5" thickBot="1" x14ac:dyDescent="0.25"/>
    <row r="5" spans="1:23" ht="17.25" customHeight="1" thickTop="1" x14ac:dyDescent="0.2">
      <c r="A5" s="1447" t="s">
        <v>4</v>
      </c>
      <c r="B5" s="1449" t="s">
        <v>25</v>
      </c>
      <c r="C5" s="1451" t="s">
        <v>5</v>
      </c>
      <c r="D5" s="1443" t="s">
        <v>6</v>
      </c>
      <c r="E5" s="1444"/>
      <c r="F5" s="1443" t="s">
        <v>7</v>
      </c>
      <c r="G5" s="1444"/>
      <c r="H5" s="1443" t="s">
        <v>8</v>
      </c>
      <c r="I5" s="1444"/>
      <c r="J5" s="1443" t="s">
        <v>9</v>
      </c>
      <c r="K5" s="1444"/>
      <c r="L5" s="1443" t="s">
        <v>10</v>
      </c>
      <c r="M5" s="1444"/>
      <c r="N5" s="1443" t="s">
        <v>11</v>
      </c>
      <c r="O5" s="1444"/>
      <c r="P5" s="1443" t="s">
        <v>12</v>
      </c>
      <c r="Q5" s="1444"/>
      <c r="R5" s="1443" t="s">
        <v>13</v>
      </c>
      <c r="S5" s="1444"/>
      <c r="T5" s="717" t="s">
        <v>139</v>
      </c>
      <c r="U5" s="1453" t="s">
        <v>18</v>
      </c>
      <c r="V5" s="1454"/>
      <c r="W5" s="1455"/>
    </row>
    <row r="6" spans="1:23" ht="26.25" customHeight="1" x14ac:dyDescent="0.2">
      <c r="A6" s="1448"/>
      <c r="B6" s="1450"/>
      <c r="C6" s="1452"/>
      <c r="D6" s="1445" t="s">
        <v>449</v>
      </c>
      <c r="E6" s="1446"/>
      <c r="F6" s="1445" t="s">
        <v>450</v>
      </c>
      <c r="G6" s="1446"/>
      <c r="H6" s="1445" t="s">
        <v>451</v>
      </c>
      <c r="I6" s="1446"/>
      <c r="J6" s="1445" t="s">
        <v>452</v>
      </c>
      <c r="K6" s="1446"/>
      <c r="L6" s="1445" t="s">
        <v>453</v>
      </c>
      <c r="M6" s="1446"/>
      <c r="N6" s="1445" t="s">
        <v>454</v>
      </c>
      <c r="O6" s="1446"/>
      <c r="P6" s="1445" t="s">
        <v>455</v>
      </c>
      <c r="Q6" s="1446"/>
      <c r="R6" s="1445" t="s">
        <v>456</v>
      </c>
      <c r="S6" s="1446"/>
      <c r="T6" s="680">
        <v>-0.5</v>
      </c>
      <c r="U6" s="1456"/>
      <c r="V6" s="1457"/>
      <c r="W6" s="1458"/>
    </row>
    <row r="7" spans="1:23" ht="12.75" customHeight="1" x14ac:dyDescent="0.2">
      <c r="A7" s="1448"/>
      <c r="B7" s="1450"/>
      <c r="C7" s="1452"/>
      <c r="D7" s="670"/>
      <c r="E7" s="671"/>
      <c r="F7" s="670"/>
      <c r="G7" s="672"/>
      <c r="H7" s="613"/>
      <c r="I7" s="671"/>
      <c r="J7" s="670"/>
      <c r="K7" s="672"/>
      <c r="L7" s="613"/>
      <c r="M7" s="671"/>
      <c r="N7" s="670"/>
      <c r="O7" s="673"/>
      <c r="P7" s="613"/>
      <c r="Q7" s="673"/>
      <c r="R7" s="613"/>
      <c r="S7" s="672"/>
      <c r="T7" s="614"/>
      <c r="U7" s="613"/>
      <c r="V7" s="615"/>
      <c r="W7" s="616"/>
    </row>
    <row r="8" spans="1:23" ht="17.25" customHeight="1" x14ac:dyDescent="0.2">
      <c r="A8" s="617"/>
      <c r="B8" s="618"/>
      <c r="C8" s="619"/>
      <c r="D8" s="681" t="s">
        <v>19</v>
      </c>
      <c r="E8" s="682" t="s">
        <v>20</v>
      </c>
      <c r="F8" s="681" t="s">
        <v>19</v>
      </c>
      <c r="G8" s="683" t="s">
        <v>20</v>
      </c>
      <c r="H8" s="684" t="s">
        <v>19</v>
      </c>
      <c r="I8" s="682" t="s">
        <v>20</v>
      </c>
      <c r="J8" s="681" t="s">
        <v>19</v>
      </c>
      <c r="K8" s="683" t="s">
        <v>20</v>
      </c>
      <c r="L8" s="684" t="s">
        <v>19</v>
      </c>
      <c r="M8" s="682" t="s">
        <v>20</v>
      </c>
      <c r="N8" s="681" t="s">
        <v>19</v>
      </c>
      <c r="O8" s="685" t="s">
        <v>20</v>
      </c>
      <c r="P8" s="684" t="s">
        <v>19</v>
      </c>
      <c r="Q8" s="682" t="s">
        <v>20</v>
      </c>
      <c r="R8" s="681" t="s">
        <v>19</v>
      </c>
      <c r="S8" s="683" t="s">
        <v>20</v>
      </c>
      <c r="T8" s="686"/>
      <c r="U8" s="684" t="s">
        <v>19</v>
      </c>
      <c r="V8" s="687" t="s">
        <v>21</v>
      </c>
      <c r="W8" s="688" t="s">
        <v>22</v>
      </c>
    </row>
    <row r="9" spans="1:23" ht="16.5" customHeight="1" thickBot="1" x14ac:dyDescent="0.25">
      <c r="A9" s="621"/>
      <c r="B9" s="707"/>
      <c r="C9" s="623"/>
      <c r="D9" s="708"/>
      <c r="E9" s="709"/>
      <c r="F9" s="708"/>
      <c r="G9" s="710"/>
      <c r="H9" s="708"/>
      <c r="I9" s="709"/>
      <c r="J9" s="708"/>
      <c r="K9" s="710"/>
      <c r="L9" s="708"/>
      <c r="M9" s="709"/>
      <c r="N9" s="708"/>
      <c r="O9" s="710"/>
      <c r="P9" s="708"/>
      <c r="Q9" s="709"/>
      <c r="R9" s="708"/>
      <c r="S9" s="710"/>
      <c r="T9" s="711"/>
      <c r="U9" s="712"/>
      <c r="V9" s="713"/>
      <c r="W9" s="624"/>
    </row>
    <row r="10" spans="1:23" ht="18" customHeight="1" thickTop="1" x14ac:dyDescent="0.2">
      <c r="A10" s="630">
        <v>1</v>
      </c>
      <c r="B10" s="718" t="s">
        <v>171</v>
      </c>
      <c r="C10" s="715" t="s">
        <v>552</v>
      </c>
      <c r="D10" s="519">
        <v>8</v>
      </c>
      <c r="E10" s="520">
        <v>3235</v>
      </c>
      <c r="F10" s="517">
        <v>1</v>
      </c>
      <c r="G10" s="716">
        <v>10645</v>
      </c>
      <c r="H10" s="519">
        <v>1</v>
      </c>
      <c r="I10" s="520">
        <v>2008</v>
      </c>
      <c r="J10" s="517">
        <v>7</v>
      </c>
      <c r="K10" s="518">
        <v>909</v>
      </c>
      <c r="L10" s="519">
        <v>3</v>
      </c>
      <c r="M10" s="520">
        <v>3375</v>
      </c>
      <c r="N10" s="517">
        <v>2</v>
      </c>
      <c r="O10" s="518">
        <v>4944</v>
      </c>
      <c r="P10" s="519">
        <v>1</v>
      </c>
      <c r="Q10" s="520">
        <v>3483</v>
      </c>
      <c r="R10" s="517">
        <v>3</v>
      </c>
      <c r="S10" s="518">
        <v>4331</v>
      </c>
      <c r="T10" s="626">
        <v>4</v>
      </c>
      <c r="U10" s="699">
        <v>22</v>
      </c>
      <c r="V10" s="533">
        <v>32930</v>
      </c>
      <c r="W10" s="719">
        <v>1</v>
      </c>
    </row>
    <row r="11" spans="1:23" ht="18" customHeight="1" x14ac:dyDescent="0.2">
      <c r="A11" s="629">
        <v>2</v>
      </c>
      <c r="B11" s="718" t="s">
        <v>172</v>
      </c>
      <c r="C11" s="1048" t="s">
        <v>555</v>
      </c>
      <c r="D11" s="523">
        <v>6</v>
      </c>
      <c r="E11" s="524">
        <v>3920</v>
      </c>
      <c r="F11" s="521">
        <v>4</v>
      </c>
      <c r="G11" s="522">
        <v>5935</v>
      </c>
      <c r="H11" s="523">
        <v>6</v>
      </c>
      <c r="I11" s="524">
        <v>419</v>
      </c>
      <c r="J11" s="521">
        <v>1</v>
      </c>
      <c r="K11" s="522">
        <v>3793</v>
      </c>
      <c r="L11" s="523">
        <v>2</v>
      </c>
      <c r="M11" s="524">
        <v>3500</v>
      </c>
      <c r="N11" s="521">
        <v>1</v>
      </c>
      <c r="O11" s="522">
        <v>5752</v>
      </c>
      <c r="P11" s="523">
        <v>5</v>
      </c>
      <c r="Q11" s="524">
        <v>1697</v>
      </c>
      <c r="R11" s="521">
        <v>1</v>
      </c>
      <c r="S11" s="522">
        <v>4956</v>
      </c>
      <c r="T11" s="626">
        <v>3</v>
      </c>
      <c r="U11" s="699">
        <v>23</v>
      </c>
      <c r="V11" s="533">
        <v>29972</v>
      </c>
      <c r="W11" s="719">
        <v>2</v>
      </c>
    </row>
    <row r="12" spans="1:23" ht="18" customHeight="1" x14ac:dyDescent="0.2">
      <c r="A12" s="629">
        <v>3</v>
      </c>
      <c r="B12" s="718" t="s">
        <v>170</v>
      </c>
      <c r="C12" s="982" t="s">
        <v>553</v>
      </c>
      <c r="D12" s="523">
        <v>2</v>
      </c>
      <c r="E12" s="524">
        <v>5870</v>
      </c>
      <c r="F12" s="521">
        <v>3</v>
      </c>
      <c r="G12" s="522">
        <v>6375</v>
      </c>
      <c r="H12" s="523">
        <v>5</v>
      </c>
      <c r="I12" s="524">
        <v>431</v>
      </c>
      <c r="J12" s="521">
        <v>9</v>
      </c>
      <c r="K12" s="522">
        <v>40</v>
      </c>
      <c r="L12" s="523">
        <v>1</v>
      </c>
      <c r="M12" s="524">
        <v>4065</v>
      </c>
      <c r="N12" s="521">
        <v>4</v>
      </c>
      <c r="O12" s="522">
        <v>4454</v>
      </c>
      <c r="P12" s="523">
        <v>2</v>
      </c>
      <c r="Q12" s="524">
        <v>2652</v>
      </c>
      <c r="R12" s="521">
        <v>4</v>
      </c>
      <c r="S12" s="522">
        <v>3198</v>
      </c>
      <c r="T12" s="626">
        <v>4.5</v>
      </c>
      <c r="U12" s="699">
        <v>25.5</v>
      </c>
      <c r="V12" s="533">
        <v>27085</v>
      </c>
      <c r="W12" s="719">
        <v>3</v>
      </c>
    </row>
    <row r="13" spans="1:23" ht="18" customHeight="1" x14ac:dyDescent="0.2">
      <c r="A13" s="630">
        <v>4</v>
      </c>
      <c r="B13" s="718" t="s">
        <v>173</v>
      </c>
      <c r="C13" s="550" t="s">
        <v>554</v>
      </c>
      <c r="D13" s="523">
        <v>1</v>
      </c>
      <c r="E13" s="524">
        <v>6180</v>
      </c>
      <c r="F13" s="521">
        <v>6</v>
      </c>
      <c r="G13" s="522">
        <v>3770</v>
      </c>
      <c r="H13" s="523">
        <v>2</v>
      </c>
      <c r="I13" s="524">
        <v>1938</v>
      </c>
      <c r="J13" s="521">
        <v>6</v>
      </c>
      <c r="K13" s="522">
        <v>915</v>
      </c>
      <c r="L13" s="523">
        <v>5</v>
      </c>
      <c r="M13" s="524">
        <v>2920</v>
      </c>
      <c r="N13" s="521">
        <v>6</v>
      </c>
      <c r="O13" s="522">
        <v>3809</v>
      </c>
      <c r="P13" s="523">
        <v>3</v>
      </c>
      <c r="Q13" s="524">
        <v>2236</v>
      </c>
      <c r="R13" s="521">
        <v>2</v>
      </c>
      <c r="S13" s="522">
        <v>4381</v>
      </c>
      <c r="T13" s="626">
        <v>3</v>
      </c>
      <c r="U13" s="699">
        <v>28</v>
      </c>
      <c r="V13" s="533">
        <v>26149</v>
      </c>
      <c r="W13" s="719">
        <v>4</v>
      </c>
    </row>
    <row r="14" spans="1:23" ht="18" customHeight="1" x14ac:dyDescent="0.2">
      <c r="A14" s="629">
        <v>5</v>
      </c>
      <c r="B14" s="718" t="s">
        <v>167</v>
      </c>
      <c r="C14" s="550" t="s">
        <v>552</v>
      </c>
      <c r="D14" s="523">
        <v>3</v>
      </c>
      <c r="E14" s="524">
        <v>5550</v>
      </c>
      <c r="F14" s="521">
        <v>2</v>
      </c>
      <c r="G14" s="522">
        <v>6845</v>
      </c>
      <c r="H14" s="523">
        <v>7</v>
      </c>
      <c r="I14" s="524">
        <v>410</v>
      </c>
      <c r="J14" s="521">
        <v>2</v>
      </c>
      <c r="K14" s="522">
        <v>2428</v>
      </c>
      <c r="L14" s="523">
        <v>7</v>
      </c>
      <c r="M14" s="524">
        <v>2420</v>
      </c>
      <c r="N14" s="521">
        <v>5</v>
      </c>
      <c r="O14" s="522">
        <v>4218</v>
      </c>
      <c r="P14" s="523">
        <v>8</v>
      </c>
      <c r="Q14" s="524">
        <v>961</v>
      </c>
      <c r="R14" s="521">
        <v>6</v>
      </c>
      <c r="S14" s="522">
        <v>1928</v>
      </c>
      <c r="T14" s="626">
        <v>4</v>
      </c>
      <c r="U14" s="699">
        <v>36</v>
      </c>
      <c r="V14" s="533">
        <v>24760</v>
      </c>
      <c r="W14" s="719">
        <v>5</v>
      </c>
    </row>
    <row r="15" spans="1:23" ht="18" customHeight="1" x14ac:dyDescent="0.2">
      <c r="A15" s="629">
        <v>6</v>
      </c>
      <c r="B15" s="718" t="s">
        <v>556</v>
      </c>
      <c r="C15" s="550" t="s">
        <v>557</v>
      </c>
      <c r="D15" s="523">
        <v>5</v>
      </c>
      <c r="E15" s="524">
        <v>4025</v>
      </c>
      <c r="F15" s="521">
        <v>7</v>
      </c>
      <c r="G15" s="522">
        <v>3050</v>
      </c>
      <c r="H15" s="523">
        <v>9</v>
      </c>
      <c r="I15" s="524">
        <v>167</v>
      </c>
      <c r="J15" s="521">
        <v>8</v>
      </c>
      <c r="K15" s="522">
        <v>558</v>
      </c>
      <c r="L15" s="523">
        <v>4</v>
      </c>
      <c r="M15" s="524">
        <v>3295</v>
      </c>
      <c r="N15" s="521">
        <v>3</v>
      </c>
      <c r="O15" s="522">
        <v>4778</v>
      </c>
      <c r="P15" s="523">
        <v>7</v>
      </c>
      <c r="Q15" s="524">
        <v>1173</v>
      </c>
      <c r="R15" s="521">
        <v>5</v>
      </c>
      <c r="S15" s="522">
        <v>2052</v>
      </c>
      <c r="T15" s="626">
        <v>4.5</v>
      </c>
      <c r="U15" s="699">
        <v>43.5</v>
      </c>
      <c r="V15" s="533">
        <v>19098</v>
      </c>
      <c r="W15" s="719">
        <v>6</v>
      </c>
    </row>
    <row r="16" spans="1:23" ht="18" customHeight="1" x14ac:dyDescent="0.2">
      <c r="A16" s="630">
        <v>7</v>
      </c>
      <c r="B16" s="718" t="s">
        <v>560</v>
      </c>
      <c r="C16" s="550" t="s">
        <v>554</v>
      </c>
      <c r="D16" s="523">
        <v>9</v>
      </c>
      <c r="E16" s="524">
        <v>3200</v>
      </c>
      <c r="F16" s="521">
        <v>5</v>
      </c>
      <c r="G16" s="522">
        <v>3960</v>
      </c>
      <c r="H16" s="523">
        <v>4</v>
      </c>
      <c r="I16" s="524">
        <v>1086</v>
      </c>
      <c r="J16" s="521">
        <v>3</v>
      </c>
      <c r="K16" s="522">
        <v>2407</v>
      </c>
      <c r="L16" s="523">
        <v>11</v>
      </c>
      <c r="M16" s="524">
        <v>0</v>
      </c>
      <c r="N16" s="521">
        <v>7</v>
      </c>
      <c r="O16" s="522">
        <v>2432</v>
      </c>
      <c r="P16" s="523">
        <v>6</v>
      </c>
      <c r="Q16" s="524">
        <v>1261</v>
      </c>
      <c r="R16" s="521">
        <v>8</v>
      </c>
      <c r="S16" s="522">
        <v>1246</v>
      </c>
      <c r="T16" s="626">
        <v>5.5</v>
      </c>
      <c r="U16" s="699">
        <v>47.5</v>
      </c>
      <c r="V16" s="533">
        <v>15592</v>
      </c>
      <c r="W16" s="719">
        <v>7</v>
      </c>
    </row>
    <row r="17" spans="1:23" ht="18" customHeight="1" x14ac:dyDescent="0.2">
      <c r="A17" s="629">
        <v>8</v>
      </c>
      <c r="B17" s="718" t="s">
        <v>558</v>
      </c>
      <c r="C17" s="550" t="s">
        <v>559</v>
      </c>
      <c r="D17" s="523">
        <v>4</v>
      </c>
      <c r="E17" s="524">
        <v>4085</v>
      </c>
      <c r="F17" s="521">
        <v>10</v>
      </c>
      <c r="G17" s="522">
        <v>1080</v>
      </c>
      <c r="H17" s="523">
        <v>10</v>
      </c>
      <c r="I17" s="524">
        <v>160</v>
      </c>
      <c r="J17" s="521">
        <v>4</v>
      </c>
      <c r="K17" s="522">
        <v>1478</v>
      </c>
      <c r="L17" s="523">
        <v>8</v>
      </c>
      <c r="M17" s="524">
        <v>2295</v>
      </c>
      <c r="N17" s="521">
        <v>11</v>
      </c>
      <c r="O17" s="522">
        <v>0</v>
      </c>
      <c r="P17" s="523">
        <v>4</v>
      </c>
      <c r="Q17" s="524">
        <v>2008</v>
      </c>
      <c r="R17" s="521">
        <v>7</v>
      </c>
      <c r="S17" s="522">
        <v>1665</v>
      </c>
      <c r="T17" s="626">
        <v>5.5</v>
      </c>
      <c r="U17" s="699">
        <v>52.5</v>
      </c>
      <c r="V17" s="533">
        <v>12771</v>
      </c>
      <c r="W17" s="719">
        <v>8</v>
      </c>
    </row>
    <row r="18" spans="1:23" ht="18" customHeight="1" x14ac:dyDescent="0.2">
      <c r="A18" s="629">
        <v>9</v>
      </c>
      <c r="B18" s="718" t="s">
        <v>561</v>
      </c>
      <c r="C18" s="550" t="s">
        <v>562</v>
      </c>
      <c r="D18" s="523">
        <v>7</v>
      </c>
      <c r="E18" s="524">
        <v>3620</v>
      </c>
      <c r="F18" s="521">
        <v>8</v>
      </c>
      <c r="G18" s="522">
        <v>1640</v>
      </c>
      <c r="H18" s="523">
        <v>8</v>
      </c>
      <c r="I18" s="524">
        <v>249</v>
      </c>
      <c r="J18" s="521">
        <v>5</v>
      </c>
      <c r="K18" s="522">
        <v>929</v>
      </c>
      <c r="L18" s="523">
        <v>6</v>
      </c>
      <c r="M18" s="524">
        <v>2650</v>
      </c>
      <c r="N18" s="521">
        <v>8</v>
      </c>
      <c r="O18" s="522">
        <v>2135</v>
      </c>
      <c r="P18" s="523">
        <v>11</v>
      </c>
      <c r="Q18" s="524">
        <v>0</v>
      </c>
      <c r="R18" s="521">
        <v>11</v>
      </c>
      <c r="S18" s="522">
        <v>0</v>
      </c>
      <c r="T18" s="626">
        <v>5.5</v>
      </c>
      <c r="U18" s="699">
        <v>58.5</v>
      </c>
      <c r="V18" s="533">
        <v>11223</v>
      </c>
      <c r="W18" s="719">
        <v>9</v>
      </c>
    </row>
    <row r="19" spans="1:23" ht="18" customHeight="1" x14ac:dyDescent="0.2">
      <c r="A19" s="630">
        <v>10</v>
      </c>
      <c r="B19" s="718" t="s">
        <v>168</v>
      </c>
      <c r="C19" s="550" t="s">
        <v>563</v>
      </c>
      <c r="D19" s="523">
        <v>10</v>
      </c>
      <c r="E19" s="524">
        <v>2255</v>
      </c>
      <c r="F19" s="521">
        <v>9</v>
      </c>
      <c r="G19" s="522">
        <v>1350</v>
      </c>
      <c r="H19" s="523">
        <v>3</v>
      </c>
      <c r="I19" s="524">
        <v>1567</v>
      </c>
      <c r="J19" s="521">
        <v>11</v>
      </c>
      <c r="K19" s="522">
        <v>0</v>
      </c>
      <c r="L19" s="523">
        <v>11</v>
      </c>
      <c r="M19" s="524">
        <v>0</v>
      </c>
      <c r="N19" s="521">
        <v>11</v>
      </c>
      <c r="O19" s="522">
        <v>0</v>
      </c>
      <c r="P19" s="523">
        <v>11</v>
      </c>
      <c r="Q19" s="524">
        <v>0</v>
      </c>
      <c r="R19" s="521">
        <v>11</v>
      </c>
      <c r="S19" s="522">
        <v>0</v>
      </c>
      <c r="T19" s="626">
        <v>5.5</v>
      </c>
      <c r="U19" s="699">
        <v>71.5</v>
      </c>
      <c r="V19" s="533">
        <v>5172</v>
      </c>
      <c r="W19" s="719">
        <v>10</v>
      </c>
    </row>
    <row r="20" spans="1:23" ht="18" customHeight="1" x14ac:dyDescent="0.2">
      <c r="A20" s="629">
        <v>11</v>
      </c>
      <c r="B20" s="714"/>
      <c r="C20" s="550"/>
      <c r="D20" s="523"/>
      <c r="E20" s="524"/>
      <c r="F20" s="521"/>
      <c r="G20" s="522"/>
      <c r="H20" s="523"/>
      <c r="I20" s="524"/>
      <c r="J20" s="521"/>
      <c r="K20" s="522"/>
      <c r="L20" s="523"/>
      <c r="M20" s="524"/>
      <c r="N20" s="521"/>
      <c r="O20" s="522"/>
      <c r="P20" s="523"/>
      <c r="Q20" s="524"/>
      <c r="R20" s="521"/>
      <c r="S20" s="522"/>
      <c r="T20" s="626" t="str">
        <f t="shared" ref="T20:T21" si="0">IF( ISNUMBER(AE20)=TRUE,AE20,"")</f>
        <v/>
      </c>
      <c r="U20" s="627" t="str">
        <f t="shared" ref="U20:U21" si="1">IF(ISNUMBER(D20)=TRUE,SUM(D20,F20,H20,J20,L20,N20,P20,R20)-T20,"")</f>
        <v/>
      </c>
      <c r="V20" s="628" t="str">
        <f t="shared" ref="V20:V21" si="2">IF(ISNUMBER(E20)=TRUE,SUM(E20,G20,I20,K20,M20,O20,Q20,S20),"")</f>
        <v/>
      </c>
      <c r="W20" s="531" t="str">
        <f t="shared" ref="W20:W21" si="3">IF(ISNUMBER(AC20)=TRUE,AC20,"")</f>
        <v/>
      </c>
    </row>
    <row r="21" spans="1:23" ht="18" customHeight="1" thickBot="1" x14ac:dyDescent="0.25">
      <c r="A21" s="632">
        <v>12</v>
      </c>
      <c r="B21" s="633"/>
      <c r="C21" s="634"/>
      <c r="D21" s="635"/>
      <c r="E21" s="636"/>
      <c r="F21" s="637"/>
      <c r="G21" s="638"/>
      <c r="H21" s="635"/>
      <c r="I21" s="636"/>
      <c r="J21" s="637"/>
      <c r="K21" s="638"/>
      <c r="L21" s="635"/>
      <c r="M21" s="636"/>
      <c r="N21" s="637"/>
      <c r="O21" s="638"/>
      <c r="P21" s="635"/>
      <c r="Q21" s="636"/>
      <c r="R21" s="637"/>
      <c r="S21" s="638"/>
      <c r="T21" s="639" t="str">
        <f t="shared" si="0"/>
        <v/>
      </c>
      <c r="U21" s="640" t="str">
        <f t="shared" si="1"/>
        <v/>
      </c>
      <c r="V21" s="641" t="str">
        <f t="shared" si="2"/>
        <v/>
      </c>
      <c r="W21" s="642" t="str">
        <f t="shared" si="3"/>
        <v/>
      </c>
    </row>
    <row r="22" spans="1:23" ht="17.25" customHeight="1" thickTop="1" x14ac:dyDescent="0.2"/>
  </sheetData>
  <sortState xmlns:xlrd2="http://schemas.microsoft.com/office/spreadsheetml/2017/richdata2" ref="B10:V19">
    <sortCondition ref="U10:U19"/>
    <sortCondition descending="1" ref="V10:V19"/>
  </sortState>
  <mergeCells count="20">
    <mergeCell ref="U5:W6"/>
    <mergeCell ref="J6:K6"/>
    <mergeCell ref="L6:M6"/>
    <mergeCell ref="N6:O6"/>
    <mergeCell ref="P6:Q6"/>
    <mergeCell ref="R6:S6"/>
    <mergeCell ref="J5:K5"/>
    <mergeCell ref="L5:M5"/>
    <mergeCell ref="N5:O5"/>
    <mergeCell ref="P5:Q5"/>
    <mergeCell ref="R5:S5"/>
    <mergeCell ref="H5:I5"/>
    <mergeCell ref="D6:E6"/>
    <mergeCell ref="F6:G6"/>
    <mergeCell ref="H6:I6"/>
    <mergeCell ref="A5:A7"/>
    <mergeCell ref="B5:B7"/>
    <mergeCell ref="C5:C7"/>
    <mergeCell ref="D5:E5"/>
    <mergeCell ref="F5:G5"/>
  </mergeCells>
  <dataValidations count="2">
    <dataValidation type="custom" allowBlank="1" showInputMessage="1" showErrorMessage="1" errorTitle="Stani!" error="Polje sa formulom i nije dopušteno ništa mjenjati!" promptTitle="POZOR!" prompt="Polje sa formulom, ne upisuj ništa!" sqref="U10:U21" xr:uid="{558F3A04-E9EF-4746-8D3E-7874020D2AC5}">
      <formula1>IF(ISNUMBER(D10)=TRUE,SUM(D10,F10,H10,J10,L10,N10,P10,R10),"")</formula1>
    </dataValidation>
    <dataValidation type="textLength" errorStyle="warning" allowBlank="1" showInputMessage="1" showErrorMessage="1" errorTitle="PAZI !" error="Provjeri što unosiš, ODUSTANI !" sqref="B10:B20" xr:uid="{B68823DE-1A14-40F5-92A6-494965E19D2B}">
      <formula1>3</formula1>
      <formula2>50</formula2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C32C7-914E-427F-984D-E732D3A8D1F1}">
  <sheetPr>
    <tabColor rgb="FF00B0F0"/>
  </sheetPr>
  <dimension ref="A1:W30"/>
  <sheetViews>
    <sheetView workbookViewId="0">
      <selection activeCell="AA1" sqref="AA1"/>
    </sheetView>
  </sheetViews>
  <sheetFormatPr defaultRowHeight="12.75" x14ac:dyDescent="0.2"/>
  <cols>
    <col min="1" max="1" width="4.5703125" customWidth="1"/>
    <col min="2" max="2" width="17.7109375" customWidth="1"/>
    <col min="3" max="3" width="18.28515625" customWidth="1"/>
    <col min="4" max="4" width="4.7109375" customWidth="1"/>
    <col min="6" max="6" width="4.85546875" customWidth="1"/>
    <col min="8" max="8" width="4.5703125" customWidth="1"/>
    <col min="9" max="9" width="8.42578125" customWidth="1"/>
    <col min="10" max="10" width="4.85546875" customWidth="1"/>
    <col min="11" max="11" width="8.7109375" customWidth="1"/>
    <col min="12" max="12" width="4.7109375" customWidth="1"/>
    <col min="14" max="14" width="4.85546875" customWidth="1"/>
    <col min="16" max="16" width="4.7109375" customWidth="1"/>
    <col min="18" max="18" width="4.5703125" customWidth="1"/>
    <col min="20" max="20" width="6.7109375" customWidth="1"/>
    <col min="21" max="21" width="4.85546875" customWidth="1"/>
  </cols>
  <sheetData>
    <row r="1" spans="1:23" ht="27.75" customHeight="1" x14ac:dyDescent="0.3">
      <c r="C1" s="612"/>
      <c r="D1" s="612" t="s">
        <v>164</v>
      </c>
      <c r="E1" s="612"/>
      <c r="F1" s="612"/>
      <c r="G1" s="612"/>
      <c r="H1" s="612"/>
    </row>
    <row r="2" spans="1:23" ht="26.25" customHeight="1" x14ac:dyDescent="0.3">
      <c r="C2" s="612"/>
      <c r="D2" s="612" t="s">
        <v>176</v>
      </c>
      <c r="E2" s="612"/>
      <c r="F2" s="612"/>
      <c r="G2" s="612"/>
      <c r="H2" s="612"/>
    </row>
    <row r="3" spans="1:23" ht="27.75" customHeight="1" x14ac:dyDescent="0.3">
      <c r="C3" s="612"/>
      <c r="D3" s="612" t="s">
        <v>163</v>
      </c>
      <c r="E3" s="612"/>
      <c r="F3" s="612"/>
      <c r="G3" s="612"/>
      <c r="H3" s="612"/>
    </row>
    <row r="4" spans="1:23" ht="13.5" thickBot="1" x14ac:dyDescent="0.25"/>
    <row r="5" spans="1:23" ht="19.5" customHeight="1" thickTop="1" x14ac:dyDescent="0.2">
      <c r="A5" s="1447" t="s">
        <v>4</v>
      </c>
      <c r="B5" s="1463" t="s">
        <v>25</v>
      </c>
      <c r="C5" s="1451" t="s">
        <v>5</v>
      </c>
      <c r="D5" s="1459" t="s">
        <v>6</v>
      </c>
      <c r="E5" s="1460"/>
      <c r="F5" s="1465" t="s">
        <v>7</v>
      </c>
      <c r="G5" s="1466"/>
      <c r="H5" s="1459" t="s">
        <v>8</v>
      </c>
      <c r="I5" s="1460"/>
      <c r="J5" s="1465" t="s">
        <v>9</v>
      </c>
      <c r="K5" s="1466"/>
      <c r="L5" s="1459" t="s">
        <v>10</v>
      </c>
      <c r="M5" s="1460"/>
      <c r="N5" s="1465" t="s">
        <v>11</v>
      </c>
      <c r="O5" s="1466"/>
      <c r="P5" s="1459" t="s">
        <v>12</v>
      </c>
      <c r="Q5" s="1460"/>
      <c r="R5" s="1465" t="s">
        <v>13</v>
      </c>
      <c r="S5" s="1466"/>
      <c r="T5" s="721" t="s">
        <v>139</v>
      </c>
      <c r="U5" s="1459" t="s">
        <v>18</v>
      </c>
      <c r="V5" s="1467"/>
      <c r="W5" s="1466"/>
    </row>
    <row r="6" spans="1:23" ht="25.5" customHeight="1" x14ac:dyDescent="0.2">
      <c r="A6" s="1448"/>
      <c r="B6" s="1464"/>
      <c r="C6" s="1452"/>
      <c r="D6" s="1461" t="s">
        <v>449</v>
      </c>
      <c r="E6" s="1462"/>
      <c r="F6" s="1461" t="s">
        <v>450</v>
      </c>
      <c r="G6" s="1462"/>
      <c r="H6" s="1461" t="s">
        <v>451</v>
      </c>
      <c r="I6" s="1462"/>
      <c r="J6" s="1471" t="s">
        <v>452</v>
      </c>
      <c r="K6" s="1472"/>
      <c r="L6" s="1445" t="s">
        <v>453</v>
      </c>
      <c r="M6" s="1446"/>
      <c r="N6" s="1445" t="s">
        <v>454</v>
      </c>
      <c r="O6" s="1446"/>
      <c r="P6" s="1445" t="s">
        <v>455</v>
      </c>
      <c r="Q6" s="1446"/>
      <c r="R6" s="1445" t="s">
        <v>456</v>
      </c>
      <c r="S6" s="1446"/>
      <c r="T6" s="680">
        <v>-0.5</v>
      </c>
      <c r="U6" s="1468"/>
      <c r="V6" s="1469"/>
      <c r="W6" s="1470"/>
    </row>
    <row r="7" spans="1:23" x14ac:dyDescent="0.2">
      <c r="A7" s="1448"/>
      <c r="B7" s="1464"/>
      <c r="C7" s="1452"/>
      <c r="D7" s="670"/>
      <c r="E7" s="671"/>
      <c r="F7" s="670"/>
      <c r="G7" s="672"/>
      <c r="H7" s="613"/>
      <c r="I7" s="671"/>
      <c r="J7" s="670"/>
      <c r="K7" s="672"/>
      <c r="L7" s="613"/>
      <c r="M7" s="671"/>
      <c r="N7" s="670"/>
      <c r="O7" s="673"/>
      <c r="P7" s="613"/>
      <c r="Q7" s="673"/>
      <c r="R7" s="613"/>
      <c r="S7" s="672"/>
      <c r="T7" s="614"/>
      <c r="U7" s="613"/>
      <c r="V7" s="615"/>
      <c r="W7" s="616"/>
    </row>
    <row r="8" spans="1:23" ht="15.75" x14ac:dyDescent="0.2">
      <c r="A8" s="617"/>
      <c r="B8" s="618"/>
      <c r="C8" s="619"/>
      <c r="D8" s="700" t="s">
        <v>19</v>
      </c>
      <c r="E8" s="701" t="s">
        <v>20</v>
      </c>
      <c r="F8" s="700" t="s">
        <v>19</v>
      </c>
      <c r="G8" s="702" t="s">
        <v>20</v>
      </c>
      <c r="H8" s="703" t="s">
        <v>19</v>
      </c>
      <c r="I8" s="701" t="s">
        <v>20</v>
      </c>
      <c r="J8" s="700" t="s">
        <v>19</v>
      </c>
      <c r="K8" s="702" t="s">
        <v>20</v>
      </c>
      <c r="L8" s="703" t="s">
        <v>19</v>
      </c>
      <c r="M8" s="701" t="s">
        <v>20</v>
      </c>
      <c r="N8" s="700" t="s">
        <v>19</v>
      </c>
      <c r="O8" s="704" t="s">
        <v>20</v>
      </c>
      <c r="P8" s="703" t="s">
        <v>19</v>
      </c>
      <c r="Q8" s="701" t="s">
        <v>20</v>
      </c>
      <c r="R8" s="700" t="s">
        <v>19</v>
      </c>
      <c r="S8" s="702" t="s">
        <v>20</v>
      </c>
      <c r="T8" s="705"/>
      <c r="U8" s="703" t="s">
        <v>19</v>
      </c>
      <c r="V8" s="706" t="s">
        <v>21</v>
      </c>
      <c r="W8" s="720" t="s">
        <v>22</v>
      </c>
    </row>
    <row r="9" spans="1:23" ht="16.5" thickBot="1" x14ac:dyDescent="0.25">
      <c r="A9" s="621"/>
      <c r="B9" s="707"/>
      <c r="C9" s="623"/>
      <c r="D9" s="708"/>
      <c r="E9" s="709"/>
      <c r="F9" s="708"/>
      <c r="G9" s="710"/>
      <c r="H9" s="708"/>
      <c r="I9" s="709"/>
      <c r="J9" s="708"/>
      <c r="K9" s="710"/>
      <c r="L9" s="708"/>
      <c r="M9" s="709"/>
      <c r="N9" s="708"/>
      <c r="O9" s="710"/>
      <c r="P9" s="708"/>
      <c r="Q9" s="709"/>
      <c r="R9" s="708"/>
      <c r="S9" s="710"/>
      <c r="T9" s="711"/>
      <c r="U9" s="712"/>
      <c r="V9" s="713"/>
      <c r="W9" s="624"/>
    </row>
    <row r="10" spans="1:23" ht="17.25" thickTop="1" x14ac:dyDescent="0.2">
      <c r="A10" s="630">
        <v>1</v>
      </c>
      <c r="B10" s="718" t="s">
        <v>178</v>
      </c>
      <c r="C10" s="715" t="s">
        <v>161</v>
      </c>
      <c r="D10" s="519">
        <v>1</v>
      </c>
      <c r="E10" s="520">
        <v>7600</v>
      </c>
      <c r="F10" s="517">
        <v>1</v>
      </c>
      <c r="G10" s="716">
        <v>13375</v>
      </c>
      <c r="H10" s="519">
        <v>8</v>
      </c>
      <c r="I10" s="520">
        <v>525</v>
      </c>
      <c r="J10" s="517">
        <v>8</v>
      </c>
      <c r="K10" s="518">
        <v>1988</v>
      </c>
      <c r="L10" s="519">
        <v>2</v>
      </c>
      <c r="M10" s="520">
        <v>5000</v>
      </c>
      <c r="N10" s="517">
        <v>1.5</v>
      </c>
      <c r="O10" s="518">
        <v>7040</v>
      </c>
      <c r="P10" s="519">
        <v>1</v>
      </c>
      <c r="Q10" s="520">
        <v>5577</v>
      </c>
      <c r="R10" s="517">
        <v>1</v>
      </c>
      <c r="S10" s="518">
        <v>8955</v>
      </c>
      <c r="T10" s="626">
        <v>4</v>
      </c>
      <c r="U10" s="699">
        <v>19.5</v>
      </c>
      <c r="V10" s="533">
        <v>50060</v>
      </c>
      <c r="W10" s="719">
        <v>1</v>
      </c>
    </row>
    <row r="11" spans="1:23" ht="16.5" x14ac:dyDescent="0.2">
      <c r="A11" s="629">
        <v>2</v>
      </c>
      <c r="B11" s="718" t="s">
        <v>442</v>
      </c>
      <c r="C11" s="550" t="s">
        <v>564</v>
      </c>
      <c r="D11" s="523">
        <v>2</v>
      </c>
      <c r="E11" s="524">
        <v>5995</v>
      </c>
      <c r="F11" s="521">
        <v>1</v>
      </c>
      <c r="G11" s="522">
        <v>11405</v>
      </c>
      <c r="H11" s="523">
        <v>4</v>
      </c>
      <c r="I11" s="524">
        <v>1275</v>
      </c>
      <c r="J11" s="521">
        <v>3</v>
      </c>
      <c r="K11" s="522">
        <v>2918</v>
      </c>
      <c r="L11" s="523">
        <v>7</v>
      </c>
      <c r="M11" s="524">
        <v>3310</v>
      </c>
      <c r="N11" s="521">
        <v>1.5</v>
      </c>
      <c r="O11" s="522">
        <v>7040</v>
      </c>
      <c r="P11" s="523">
        <v>1</v>
      </c>
      <c r="Q11" s="524">
        <v>6958</v>
      </c>
      <c r="R11" s="521">
        <v>6</v>
      </c>
      <c r="S11" s="522">
        <v>5208</v>
      </c>
      <c r="T11" s="626">
        <v>3.5</v>
      </c>
      <c r="U11" s="699">
        <v>22</v>
      </c>
      <c r="V11" s="533">
        <v>44109</v>
      </c>
      <c r="W11" s="719">
        <v>2</v>
      </c>
    </row>
    <row r="12" spans="1:23" ht="16.5" x14ac:dyDescent="0.2">
      <c r="A12" s="629">
        <v>3</v>
      </c>
      <c r="B12" s="718" t="s">
        <v>441</v>
      </c>
      <c r="C12" s="550" t="s">
        <v>571</v>
      </c>
      <c r="D12" s="523">
        <v>4</v>
      </c>
      <c r="E12" s="524">
        <v>5315</v>
      </c>
      <c r="F12" s="521">
        <v>5</v>
      </c>
      <c r="G12" s="522">
        <v>3685</v>
      </c>
      <c r="H12" s="523">
        <v>6</v>
      </c>
      <c r="I12" s="524">
        <v>1168</v>
      </c>
      <c r="J12" s="521">
        <v>5</v>
      </c>
      <c r="K12" s="522">
        <v>2693</v>
      </c>
      <c r="L12" s="523">
        <v>1</v>
      </c>
      <c r="M12" s="524">
        <v>9590</v>
      </c>
      <c r="N12" s="521">
        <v>3</v>
      </c>
      <c r="O12" s="522">
        <v>6380</v>
      </c>
      <c r="P12" s="523">
        <v>2</v>
      </c>
      <c r="Q12" s="524">
        <v>4506</v>
      </c>
      <c r="R12" s="521">
        <v>1</v>
      </c>
      <c r="S12" s="522">
        <v>7304</v>
      </c>
      <c r="T12" s="626">
        <v>3</v>
      </c>
      <c r="U12" s="699">
        <v>24</v>
      </c>
      <c r="V12" s="533">
        <v>40641</v>
      </c>
      <c r="W12" s="719">
        <v>3</v>
      </c>
    </row>
    <row r="13" spans="1:23" ht="16.5" x14ac:dyDescent="0.2">
      <c r="A13" s="630">
        <v>4</v>
      </c>
      <c r="B13" s="718" t="s">
        <v>166</v>
      </c>
      <c r="C13" s="550" t="s">
        <v>573</v>
      </c>
      <c r="D13" s="523">
        <v>8</v>
      </c>
      <c r="E13" s="524">
        <v>1550</v>
      </c>
      <c r="F13" s="521">
        <v>5</v>
      </c>
      <c r="G13" s="522">
        <v>3865</v>
      </c>
      <c r="H13" s="523">
        <v>1</v>
      </c>
      <c r="I13" s="524">
        <v>1358</v>
      </c>
      <c r="J13" s="521">
        <v>1</v>
      </c>
      <c r="K13" s="522">
        <v>4144</v>
      </c>
      <c r="L13" s="523">
        <v>1</v>
      </c>
      <c r="M13" s="524">
        <v>6230</v>
      </c>
      <c r="N13" s="521">
        <v>3</v>
      </c>
      <c r="O13" s="522">
        <v>5900</v>
      </c>
      <c r="P13" s="523">
        <v>7</v>
      </c>
      <c r="Q13" s="524">
        <v>1567</v>
      </c>
      <c r="R13" s="521">
        <v>2</v>
      </c>
      <c r="S13" s="522">
        <v>6190</v>
      </c>
      <c r="T13" s="626">
        <v>4</v>
      </c>
      <c r="U13" s="699">
        <v>24</v>
      </c>
      <c r="V13" s="533">
        <v>30804</v>
      </c>
      <c r="W13" s="719">
        <v>4</v>
      </c>
    </row>
    <row r="14" spans="1:23" ht="16.5" x14ac:dyDescent="0.2">
      <c r="A14" s="629">
        <v>5</v>
      </c>
      <c r="B14" s="718" t="s">
        <v>179</v>
      </c>
      <c r="C14" s="550" t="s">
        <v>565</v>
      </c>
      <c r="D14" s="523">
        <v>1</v>
      </c>
      <c r="E14" s="524">
        <v>14540</v>
      </c>
      <c r="F14" s="521">
        <v>4</v>
      </c>
      <c r="G14" s="522">
        <v>3895</v>
      </c>
      <c r="H14" s="523">
        <v>4</v>
      </c>
      <c r="I14" s="524">
        <v>1145</v>
      </c>
      <c r="J14" s="521">
        <v>6</v>
      </c>
      <c r="K14" s="522">
        <v>2326</v>
      </c>
      <c r="L14" s="523">
        <v>4</v>
      </c>
      <c r="M14" s="524">
        <v>4000</v>
      </c>
      <c r="N14" s="521">
        <v>1</v>
      </c>
      <c r="O14" s="522">
        <v>7750</v>
      </c>
      <c r="P14" s="523">
        <v>5</v>
      </c>
      <c r="Q14" s="524">
        <v>2255</v>
      </c>
      <c r="R14" s="521">
        <v>3</v>
      </c>
      <c r="S14" s="522">
        <v>6220</v>
      </c>
      <c r="T14" s="626">
        <v>3</v>
      </c>
      <c r="U14" s="699">
        <v>25</v>
      </c>
      <c r="V14" s="533">
        <v>42131</v>
      </c>
      <c r="W14" s="719">
        <v>5</v>
      </c>
    </row>
    <row r="15" spans="1:23" ht="16.5" x14ac:dyDescent="0.2">
      <c r="A15" s="629">
        <v>6</v>
      </c>
      <c r="B15" s="718" t="s">
        <v>184</v>
      </c>
      <c r="C15" s="550" t="s">
        <v>566</v>
      </c>
      <c r="D15" s="523">
        <v>5</v>
      </c>
      <c r="E15" s="524">
        <v>3105</v>
      </c>
      <c r="F15" s="521">
        <v>2</v>
      </c>
      <c r="G15" s="522">
        <v>5345</v>
      </c>
      <c r="H15" s="523">
        <v>3</v>
      </c>
      <c r="I15" s="524">
        <v>1177</v>
      </c>
      <c r="J15" s="521">
        <v>7</v>
      </c>
      <c r="K15" s="522">
        <v>2112</v>
      </c>
      <c r="L15" s="523">
        <v>3</v>
      </c>
      <c r="M15" s="524">
        <v>4680</v>
      </c>
      <c r="N15" s="521">
        <v>4</v>
      </c>
      <c r="O15" s="522">
        <v>5450</v>
      </c>
      <c r="P15" s="523">
        <v>3</v>
      </c>
      <c r="Q15" s="524">
        <v>3395</v>
      </c>
      <c r="R15" s="521">
        <v>5</v>
      </c>
      <c r="S15" s="522">
        <v>5360</v>
      </c>
      <c r="T15" s="626">
        <v>3.5</v>
      </c>
      <c r="U15" s="699">
        <v>28.5</v>
      </c>
      <c r="V15" s="533">
        <v>30624</v>
      </c>
      <c r="W15" s="719">
        <v>6</v>
      </c>
    </row>
    <row r="16" spans="1:23" ht="16.5" x14ac:dyDescent="0.2">
      <c r="A16" s="630">
        <v>7</v>
      </c>
      <c r="B16" s="718" t="s">
        <v>177</v>
      </c>
      <c r="C16" s="550" t="s">
        <v>572</v>
      </c>
      <c r="D16" s="523">
        <v>6</v>
      </c>
      <c r="E16" s="524">
        <v>3920</v>
      </c>
      <c r="F16" s="521">
        <v>8</v>
      </c>
      <c r="G16" s="522">
        <v>2960</v>
      </c>
      <c r="H16" s="523">
        <v>1</v>
      </c>
      <c r="I16" s="524">
        <v>2088</v>
      </c>
      <c r="J16" s="521">
        <v>4</v>
      </c>
      <c r="K16" s="522">
        <v>2697</v>
      </c>
      <c r="L16" s="523">
        <v>6</v>
      </c>
      <c r="M16" s="524">
        <v>4000</v>
      </c>
      <c r="N16" s="521">
        <v>2</v>
      </c>
      <c r="O16" s="522">
        <v>6890</v>
      </c>
      <c r="P16" s="523">
        <v>5</v>
      </c>
      <c r="Q16" s="524">
        <v>2169</v>
      </c>
      <c r="R16" s="521">
        <v>4</v>
      </c>
      <c r="S16" s="522">
        <v>5826</v>
      </c>
      <c r="T16" s="626">
        <v>4</v>
      </c>
      <c r="U16" s="699">
        <v>32</v>
      </c>
      <c r="V16" s="533">
        <v>30550</v>
      </c>
      <c r="W16" s="719">
        <v>7</v>
      </c>
    </row>
    <row r="17" spans="1:23" ht="16.5" x14ac:dyDescent="0.2">
      <c r="A17" s="629">
        <v>8</v>
      </c>
      <c r="B17" s="718" t="s">
        <v>180</v>
      </c>
      <c r="C17" s="550" t="s">
        <v>568</v>
      </c>
      <c r="D17" s="523">
        <v>3</v>
      </c>
      <c r="E17" s="524">
        <v>5010</v>
      </c>
      <c r="F17" s="521">
        <v>4</v>
      </c>
      <c r="G17" s="522">
        <v>4730</v>
      </c>
      <c r="H17" s="523">
        <v>2</v>
      </c>
      <c r="I17" s="524">
        <v>1803</v>
      </c>
      <c r="J17" s="521">
        <v>5</v>
      </c>
      <c r="K17" s="522">
        <v>2307</v>
      </c>
      <c r="L17" s="523">
        <v>7</v>
      </c>
      <c r="M17" s="524">
        <v>3905</v>
      </c>
      <c r="N17" s="521">
        <v>5</v>
      </c>
      <c r="O17" s="522">
        <v>3515</v>
      </c>
      <c r="P17" s="523">
        <v>6</v>
      </c>
      <c r="Q17" s="524">
        <v>1756</v>
      </c>
      <c r="R17" s="521">
        <v>4</v>
      </c>
      <c r="S17" s="522">
        <v>5972</v>
      </c>
      <c r="T17" s="626">
        <v>3.5</v>
      </c>
      <c r="U17" s="699">
        <v>32.5</v>
      </c>
      <c r="V17" s="533">
        <v>28998</v>
      </c>
      <c r="W17" s="719">
        <v>8</v>
      </c>
    </row>
    <row r="18" spans="1:23" ht="16.5" x14ac:dyDescent="0.2">
      <c r="A18" s="629">
        <v>9</v>
      </c>
      <c r="B18" s="718" t="s">
        <v>181</v>
      </c>
      <c r="C18" s="550" t="s">
        <v>569</v>
      </c>
      <c r="D18" s="523">
        <v>8</v>
      </c>
      <c r="E18" s="524">
        <v>2635</v>
      </c>
      <c r="F18" s="521">
        <v>2</v>
      </c>
      <c r="G18" s="522">
        <v>6515</v>
      </c>
      <c r="H18" s="523">
        <v>6</v>
      </c>
      <c r="I18" s="524">
        <v>644</v>
      </c>
      <c r="J18" s="521">
        <v>1</v>
      </c>
      <c r="K18" s="522">
        <v>3519</v>
      </c>
      <c r="L18" s="523">
        <v>5</v>
      </c>
      <c r="M18" s="524">
        <v>4645</v>
      </c>
      <c r="N18" s="521">
        <v>6</v>
      </c>
      <c r="O18" s="522">
        <v>3610</v>
      </c>
      <c r="P18" s="523">
        <v>4</v>
      </c>
      <c r="Q18" s="524">
        <v>2917</v>
      </c>
      <c r="R18" s="521">
        <v>5</v>
      </c>
      <c r="S18" s="522">
        <v>4886</v>
      </c>
      <c r="T18" s="626">
        <v>4</v>
      </c>
      <c r="U18" s="699">
        <v>33</v>
      </c>
      <c r="V18" s="533">
        <v>29371</v>
      </c>
      <c r="W18" s="719">
        <v>9</v>
      </c>
    </row>
    <row r="19" spans="1:23" ht="16.5" x14ac:dyDescent="0.2">
      <c r="A19" s="630">
        <v>10</v>
      </c>
      <c r="B19" s="718" t="s">
        <v>185</v>
      </c>
      <c r="C19" s="550" t="s">
        <v>574</v>
      </c>
      <c r="D19" s="523">
        <v>9</v>
      </c>
      <c r="E19" s="524">
        <v>1020</v>
      </c>
      <c r="F19" s="521">
        <v>7</v>
      </c>
      <c r="G19" s="522">
        <v>3565</v>
      </c>
      <c r="H19" s="523">
        <v>7</v>
      </c>
      <c r="I19" s="524">
        <v>981</v>
      </c>
      <c r="J19" s="521">
        <v>2</v>
      </c>
      <c r="K19" s="522">
        <v>2931</v>
      </c>
      <c r="L19" s="523">
        <v>3</v>
      </c>
      <c r="M19" s="524">
        <v>5860</v>
      </c>
      <c r="N19" s="521">
        <v>5</v>
      </c>
      <c r="O19" s="522">
        <v>3625</v>
      </c>
      <c r="P19" s="523">
        <v>2</v>
      </c>
      <c r="Q19" s="524">
        <v>4998</v>
      </c>
      <c r="R19" s="521">
        <v>3</v>
      </c>
      <c r="S19" s="522">
        <v>5996</v>
      </c>
      <c r="T19" s="626">
        <v>4.5</v>
      </c>
      <c r="U19" s="699">
        <v>33.5</v>
      </c>
      <c r="V19" s="533">
        <v>28976</v>
      </c>
      <c r="W19" s="719">
        <v>10</v>
      </c>
    </row>
    <row r="20" spans="1:23" ht="16.5" x14ac:dyDescent="0.2">
      <c r="A20" s="629">
        <v>11</v>
      </c>
      <c r="B20" s="718" t="s">
        <v>183</v>
      </c>
      <c r="C20" s="550" t="s">
        <v>554</v>
      </c>
      <c r="D20" s="523">
        <v>4</v>
      </c>
      <c r="E20" s="524">
        <v>4220</v>
      </c>
      <c r="F20" s="521">
        <v>3</v>
      </c>
      <c r="G20" s="522">
        <v>6360</v>
      </c>
      <c r="H20" s="523">
        <v>8</v>
      </c>
      <c r="I20" s="524">
        <v>936</v>
      </c>
      <c r="J20" s="521">
        <v>2</v>
      </c>
      <c r="K20" s="522">
        <v>3316</v>
      </c>
      <c r="L20" s="523">
        <v>6</v>
      </c>
      <c r="M20" s="524">
        <v>3410</v>
      </c>
      <c r="N20" s="521">
        <v>6</v>
      </c>
      <c r="O20" s="522">
        <v>1850</v>
      </c>
      <c r="P20" s="523">
        <v>4</v>
      </c>
      <c r="Q20" s="524">
        <v>2960</v>
      </c>
      <c r="R20" s="521">
        <v>7</v>
      </c>
      <c r="S20" s="522">
        <v>4233</v>
      </c>
      <c r="T20" s="626">
        <v>4</v>
      </c>
      <c r="U20" s="699">
        <v>36</v>
      </c>
      <c r="V20" s="533">
        <v>27285</v>
      </c>
      <c r="W20" s="719">
        <v>11</v>
      </c>
    </row>
    <row r="21" spans="1:23" ht="16.5" x14ac:dyDescent="0.2">
      <c r="A21" s="629">
        <v>12</v>
      </c>
      <c r="B21" s="718" t="s">
        <v>186</v>
      </c>
      <c r="C21" s="550" t="s">
        <v>567</v>
      </c>
      <c r="D21" s="523">
        <v>2</v>
      </c>
      <c r="E21" s="524">
        <v>6065</v>
      </c>
      <c r="F21" s="521">
        <v>6</v>
      </c>
      <c r="G21" s="522">
        <v>3860</v>
      </c>
      <c r="H21" s="523">
        <v>2</v>
      </c>
      <c r="I21" s="524">
        <v>1223</v>
      </c>
      <c r="J21" s="521">
        <v>9</v>
      </c>
      <c r="K21" s="522">
        <v>1606</v>
      </c>
      <c r="L21" s="523">
        <v>8</v>
      </c>
      <c r="M21" s="524">
        <v>3240</v>
      </c>
      <c r="N21" s="521">
        <v>7</v>
      </c>
      <c r="O21" s="522">
        <v>1975</v>
      </c>
      <c r="P21" s="523">
        <v>7</v>
      </c>
      <c r="Q21" s="524">
        <v>1281</v>
      </c>
      <c r="R21" s="521">
        <v>2</v>
      </c>
      <c r="S21" s="522">
        <v>7860</v>
      </c>
      <c r="T21" s="626">
        <v>4.5</v>
      </c>
      <c r="U21" s="699">
        <v>38.5</v>
      </c>
      <c r="V21" s="533">
        <v>27110</v>
      </c>
      <c r="W21" s="719">
        <v>12</v>
      </c>
    </row>
    <row r="22" spans="1:23" ht="16.5" x14ac:dyDescent="0.2">
      <c r="A22" s="630">
        <v>13</v>
      </c>
      <c r="B22" s="718" t="s">
        <v>443</v>
      </c>
      <c r="C22" s="550" t="s">
        <v>572</v>
      </c>
      <c r="D22" s="523">
        <v>3</v>
      </c>
      <c r="E22" s="524">
        <v>5585</v>
      </c>
      <c r="F22" s="521">
        <v>7</v>
      </c>
      <c r="G22" s="522">
        <v>2085</v>
      </c>
      <c r="H22" s="523">
        <v>7</v>
      </c>
      <c r="I22" s="524">
        <v>631</v>
      </c>
      <c r="J22" s="521">
        <v>3</v>
      </c>
      <c r="K22" s="522">
        <v>2828</v>
      </c>
      <c r="L22" s="523">
        <v>4</v>
      </c>
      <c r="M22" s="524">
        <v>4715</v>
      </c>
      <c r="N22" s="521">
        <v>10</v>
      </c>
      <c r="O22" s="522">
        <v>0</v>
      </c>
      <c r="P22" s="523">
        <v>6</v>
      </c>
      <c r="Q22" s="524">
        <v>1689</v>
      </c>
      <c r="R22" s="521">
        <v>6</v>
      </c>
      <c r="S22" s="522">
        <v>4297</v>
      </c>
      <c r="T22" s="626">
        <v>5</v>
      </c>
      <c r="U22" s="699">
        <v>41</v>
      </c>
      <c r="V22" s="533">
        <v>21830</v>
      </c>
      <c r="W22" s="719">
        <v>13</v>
      </c>
    </row>
    <row r="23" spans="1:23" ht="16.5" x14ac:dyDescent="0.2">
      <c r="A23" s="629">
        <v>14</v>
      </c>
      <c r="B23" s="718" t="s">
        <v>444</v>
      </c>
      <c r="C23" s="550" t="s">
        <v>570</v>
      </c>
      <c r="D23" s="523">
        <v>7</v>
      </c>
      <c r="E23" s="524">
        <v>2195</v>
      </c>
      <c r="F23" s="521">
        <v>9</v>
      </c>
      <c r="G23" s="522">
        <v>1295</v>
      </c>
      <c r="H23" s="523">
        <v>9</v>
      </c>
      <c r="I23" s="524">
        <v>860</v>
      </c>
      <c r="J23" s="521">
        <v>4</v>
      </c>
      <c r="K23" s="522">
        <v>2546</v>
      </c>
      <c r="L23" s="523">
        <v>2</v>
      </c>
      <c r="M23" s="524">
        <v>7810</v>
      </c>
      <c r="N23" s="521">
        <v>4</v>
      </c>
      <c r="O23" s="522">
        <v>3640</v>
      </c>
      <c r="P23" s="523">
        <v>8</v>
      </c>
      <c r="Q23" s="524">
        <v>1369</v>
      </c>
      <c r="R23" s="521">
        <v>8</v>
      </c>
      <c r="S23" s="522">
        <v>1992</v>
      </c>
      <c r="T23" s="626">
        <v>4.5</v>
      </c>
      <c r="U23" s="699">
        <v>46.5</v>
      </c>
      <c r="V23" s="533">
        <v>21707</v>
      </c>
      <c r="W23" s="719">
        <v>14</v>
      </c>
    </row>
    <row r="24" spans="1:23" ht="16.5" x14ac:dyDescent="0.2">
      <c r="A24" s="629">
        <v>15</v>
      </c>
      <c r="B24" s="718" t="s">
        <v>165</v>
      </c>
      <c r="C24" s="550" t="s">
        <v>554</v>
      </c>
      <c r="D24" s="523">
        <v>5</v>
      </c>
      <c r="E24" s="524">
        <v>5275</v>
      </c>
      <c r="F24" s="521">
        <v>8</v>
      </c>
      <c r="G24" s="522">
        <v>1585</v>
      </c>
      <c r="H24" s="523">
        <v>5</v>
      </c>
      <c r="I24" s="524">
        <v>1251</v>
      </c>
      <c r="J24" s="521">
        <v>7</v>
      </c>
      <c r="K24" s="522">
        <v>1618</v>
      </c>
      <c r="L24" s="523">
        <v>8</v>
      </c>
      <c r="M24" s="524">
        <v>2480</v>
      </c>
      <c r="N24" s="521">
        <v>10</v>
      </c>
      <c r="O24" s="522">
        <v>0</v>
      </c>
      <c r="P24" s="523">
        <v>3</v>
      </c>
      <c r="Q24" s="524">
        <v>4372</v>
      </c>
      <c r="R24" s="521">
        <v>7</v>
      </c>
      <c r="S24" s="522">
        <v>2977</v>
      </c>
      <c r="T24" s="626">
        <v>5</v>
      </c>
      <c r="U24" s="699">
        <v>48</v>
      </c>
      <c r="V24" s="533">
        <v>19558</v>
      </c>
      <c r="W24" s="719">
        <v>15</v>
      </c>
    </row>
    <row r="25" spans="1:23" ht="16.5" x14ac:dyDescent="0.2">
      <c r="A25" s="630">
        <v>16</v>
      </c>
      <c r="B25" s="718" t="s">
        <v>188</v>
      </c>
      <c r="C25" s="550" t="s">
        <v>570</v>
      </c>
      <c r="D25" s="523">
        <v>6</v>
      </c>
      <c r="E25" s="524">
        <v>2400</v>
      </c>
      <c r="F25" s="521">
        <v>3</v>
      </c>
      <c r="G25" s="522">
        <v>4095</v>
      </c>
      <c r="H25" s="523">
        <v>9</v>
      </c>
      <c r="I25" s="524">
        <v>377</v>
      </c>
      <c r="J25" s="521">
        <v>8</v>
      </c>
      <c r="K25" s="522">
        <v>1606</v>
      </c>
      <c r="L25" s="523">
        <v>9</v>
      </c>
      <c r="M25" s="524">
        <v>3170</v>
      </c>
      <c r="N25" s="521">
        <v>10</v>
      </c>
      <c r="O25" s="522">
        <v>0</v>
      </c>
      <c r="P25" s="523">
        <v>8</v>
      </c>
      <c r="Q25" s="524">
        <v>1107</v>
      </c>
      <c r="R25" s="521">
        <v>8</v>
      </c>
      <c r="S25" s="522">
        <v>1576</v>
      </c>
      <c r="T25" s="626">
        <v>5</v>
      </c>
      <c r="U25" s="699">
        <v>56</v>
      </c>
      <c r="V25" s="533">
        <v>14331</v>
      </c>
      <c r="W25" s="719">
        <v>16</v>
      </c>
    </row>
    <row r="26" spans="1:23" ht="16.5" x14ac:dyDescent="0.2">
      <c r="A26" s="629">
        <v>17</v>
      </c>
      <c r="B26" s="718" t="s">
        <v>190</v>
      </c>
      <c r="C26" s="550" t="s">
        <v>566</v>
      </c>
      <c r="D26" s="523">
        <v>7</v>
      </c>
      <c r="E26" s="524">
        <v>2855</v>
      </c>
      <c r="F26" s="521">
        <v>9</v>
      </c>
      <c r="G26" s="522">
        <v>2040</v>
      </c>
      <c r="H26" s="523">
        <v>3</v>
      </c>
      <c r="I26" s="524">
        <v>1523</v>
      </c>
      <c r="J26" s="521">
        <v>6</v>
      </c>
      <c r="K26" s="522">
        <v>2292</v>
      </c>
      <c r="L26" s="523">
        <v>9</v>
      </c>
      <c r="M26" s="524">
        <v>720</v>
      </c>
      <c r="N26" s="521">
        <v>7</v>
      </c>
      <c r="O26" s="522">
        <v>1620</v>
      </c>
      <c r="P26" s="523">
        <v>10</v>
      </c>
      <c r="Q26" s="524">
        <v>0</v>
      </c>
      <c r="R26" s="521">
        <v>10</v>
      </c>
      <c r="S26" s="522">
        <v>0</v>
      </c>
      <c r="T26" s="626">
        <v>5</v>
      </c>
      <c r="U26" s="699">
        <v>56</v>
      </c>
      <c r="V26" s="533">
        <v>11050</v>
      </c>
      <c r="W26" s="719">
        <v>17</v>
      </c>
    </row>
    <row r="27" spans="1:23" ht="16.5" x14ac:dyDescent="0.2">
      <c r="A27" s="629">
        <v>18</v>
      </c>
      <c r="B27" s="722" t="s">
        <v>187</v>
      </c>
      <c r="C27" s="550" t="s">
        <v>566</v>
      </c>
      <c r="D27" s="523">
        <v>9</v>
      </c>
      <c r="E27" s="524">
        <v>1985</v>
      </c>
      <c r="F27" s="521">
        <v>6</v>
      </c>
      <c r="G27" s="522">
        <v>2520</v>
      </c>
      <c r="H27" s="523">
        <v>5</v>
      </c>
      <c r="I27" s="524">
        <v>736</v>
      </c>
      <c r="J27" s="521">
        <v>10</v>
      </c>
      <c r="K27" s="522">
        <v>0</v>
      </c>
      <c r="L27" s="523">
        <v>5</v>
      </c>
      <c r="M27" s="524">
        <v>3465</v>
      </c>
      <c r="N27" s="521">
        <v>10</v>
      </c>
      <c r="O27" s="522">
        <v>0</v>
      </c>
      <c r="P27" s="523">
        <v>10</v>
      </c>
      <c r="Q27" s="524">
        <v>0</v>
      </c>
      <c r="R27" s="521">
        <v>10</v>
      </c>
      <c r="S27" s="522">
        <v>0</v>
      </c>
      <c r="T27" s="626">
        <v>5</v>
      </c>
      <c r="U27" s="699">
        <v>60</v>
      </c>
      <c r="V27" s="533">
        <v>8706</v>
      </c>
      <c r="W27" s="719">
        <v>18</v>
      </c>
    </row>
    <row r="28" spans="1:23" ht="16.5" x14ac:dyDescent="0.2">
      <c r="A28" s="629"/>
      <c r="B28" s="631"/>
      <c r="C28" s="550"/>
      <c r="D28" s="523"/>
      <c r="E28" s="524"/>
      <c r="F28" s="521"/>
      <c r="G28" s="522"/>
      <c r="H28" s="523"/>
      <c r="I28" s="524"/>
      <c r="J28" s="521"/>
      <c r="K28" s="522"/>
      <c r="L28" s="523"/>
      <c r="M28" s="524"/>
      <c r="N28" s="521"/>
      <c r="O28" s="522"/>
      <c r="P28" s="523"/>
      <c r="Q28" s="524"/>
      <c r="R28" s="521"/>
      <c r="S28" s="522"/>
      <c r="T28" s="626" t="str">
        <f t="shared" ref="T28:T29" si="0">IF( ISNUMBER(AE28)=TRUE,AE28,"")</f>
        <v/>
      </c>
      <c r="U28" s="627" t="str">
        <f t="shared" ref="U28:U29" si="1">IF(ISNUMBER(D28)=TRUE,SUM(D28,F28,H28,J28,L28,N28,P28,R28)-T28,"")</f>
        <v/>
      </c>
      <c r="V28" s="628" t="str">
        <f t="shared" ref="V28:V29" si="2">IF(ISNUMBER(E28)=TRUE,SUM(E28,G28,I28,K28,M28,O28,Q28,S28),"")</f>
        <v/>
      </c>
      <c r="W28" s="531" t="str">
        <f t="shared" ref="W28:W29" si="3">IF(ISNUMBER(AC28)=TRUE,AC28,"")</f>
        <v/>
      </c>
    </row>
    <row r="29" spans="1:23" ht="17.25" thickBot="1" x14ac:dyDescent="0.25">
      <c r="A29" s="632"/>
      <c r="B29" s="633"/>
      <c r="C29" s="634"/>
      <c r="D29" s="635"/>
      <c r="E29" s="636"/>
      <c r="F29" s="637"/>
      <c r="G29" s="638"/>
      <c r="H29" s="635"/>
      <c r="I29" s="636"/>
      <c r="J29" s="637"/>
      <c r="K29" s="638"/>
      <c r="L29" s="635"/>
      <c r="M29" s="636"/>
      <c r="N29" s="637"/>
      <c r="O29" s="638"/>
      <c r="P29" s="635"/>
      <c r="Q29" s="636"/>
      <c r="R29" s="637"/>
      <c r="S29" s="638"/>
      <c r="T29" s="639" t="str">
        <f t="shared" si="0"/>
        <v/>
      </c>
      <c r="U29" s="640" t="str">
        <f t="shared" si="1"/>
        <v/>
      </c>
      <c r="V29" s="641" t="str">
        <f t="shared" si="2"/>
        <v/>
      </c>
      <c r="W29" s="642" t="str">
        <f t="shared" si="3"/>
        <v/>
      </c>
    </row>
    <row r="30" spans="1:23" ht="13.5" thickTop="1" x14ac:dyDescent="0.2"/>
  </sheetData>
  <mergeCells count="20">
    <mergeCell ref="U5:W6"/>
    <mergeCell ref="J6:K6"/>
    <mergeCell ref="L6:M6"/>
    <mergeCell ref="N6:O6"/>
    <mergeCell ref="P6:Q6"/>
    <mergeCell ref="R6:S6"/>
    <mergeCell ref="J5:K5"/>
    <mergeCell ref="L5:M5"/>
    <mergeCell ref="N5:O5"/>
    <mergeCell ref="P5:Q5"/>
    <mergeCell ref="R5:S5"/>
    <mergeCell ref="H5:I5"/>
    <mergeCell ref="D6:E6"/>
    <mergeCell ref="F6:G6"/>
    <mergeCell ref="H6:I6"/>
    <mergeCell ref="A5:A7"/>
    <mergeCell ref="B5:B7"/>
    <mergeCell ref="C5:C7"/>
    <mergeCell ref="D5:E5"/>
    <mergeCell ref="F5:G5"/>
  </mergeCells>
  <dataValidations count="3">
    <dataValidation allowBlank="1" showInputMessage="1" showErrorMessage="1" promptTitle="SAVJET !" prompt="_x000a_Preporuča se da se prezimena i imena natjecatelja (do 150), kao i naziv ekipe, ne pišu cijela velikim slovima i da se ne koriste navodnici jer se time nepotrebno zauzima mjesto u tabelama.Upišite npr:_x000a_Červeni Dražen  ,  Ilova Garešnica" sqref="B10" xr:uid="{51123232-05C9-41CC-ACBB-E856A6FDB199}"/>
    <dataValidation type="textLength" errorStyle="warning" allowBlank="1" showInputMessage="1" showErrorMessage="1" errorTitle="PAZI !" error="Provjeri što unosiš, ODUSTANI !" sqref="B11:B26" xr:uid="{9DB0E3AC-310D-44E3-814F-38EED29F63B9}">
      <formula1>3</formula1>
      <formula2>50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U10:U29" xr:uid="{C0339480-BA89-473B-9113-02A65EB0E859}">
      <formula1>IF(ISNUMBER(D10)=TRUE,SUM(D10,F10,H10,J10,L10,N10,P10,R10),"")</formula1>
    </dataValidation>
  </dataValidation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2F939-5094-4E7F-959E-D5E0035C6088}">
  <sheetPr>
    <tabColor theme="4" tint="0.59999389629810485"/>
  </sheetPr>
  <dimension ref="A1:W26"/>
  <sheetViews>
    <sheetView workbookViewId="0">
      <selection activeCell="AA1" sqref="AA1"/>
    </sheetView>
  </sheetViews>
  <sheetFormatPr defaultRowHeight="12.75" x14ac:dyDescent="0.2"/>
  <cols>
    <col min="1" max="1" width="4.7109375" customWidth="1"/>
    <col min="2" max="2" width="18.5703125" customWidth="1"/>
    <col min="3" max="3" width="23.28515625" customWidth="1"/>
    <col min="4" max="4" width="4.85546875" customWidth="1"/>
    <col min="5" max="5" width="7.85546875" customWidth="1"/>
    <col min="6" max="6" width="4.85546875" customWidth="1"/>
    <col min="7" max="7" width="7.5703125" customWidth="1"/>
    <col min="8" max="8" width="4.7109375" customWidth="1"/>
    <col min="9" max="9" width="7.5703125" customWidth="1"/>
    <col min="10" max="10" width="4.5703125" customWidth="1"/>
    <col min="11" max="11" width="7.85546875" customWidth="1"/>
    <col min="12" max="12" width="4.7109375" customWidth="1"/>
    <col min="13" max="13" width="7.5703125" customWidth="1"/>
    <col min="14" max="14" width="4.7109375" customWidth="1"/>
    <col min="15" max="15" width="7.85546875" customWidth="1"/>
    <col min="16" max="16" width="4.85546875" customWidth="1"/>
    <col min="17" max="17" width="7.85546875" customWidth="1"/>
    <col min="18" max="18" width="4.7109375" customWidth="1"/>
    <col min="19" max="19" width="7.5703125" customWidth="1"/>
    <col min="20" max="20" width="7.7109375" customWidth="1"/>
    <col min="21" max="21" width="5.140625" customWidth="1"/>
    <col min="22" max="22" width="9.42578125" customWidth="1"/>
  </cols>
  <sheetData>
    <row r="1" spans="1:23" ht="28.5" customHeight="1" x14ac:dyDescent="0.3">
      <c r="C1" s="612"/>
      <c r="D1" s="612" t="s">
        <v>164</v>
      </c>
      <c r="E1" s="612"/>
      <c r="F1" s="612"/>
      <c r="G1" s="612"/>
      <c r="H1" s="612"/>
    </row>
    <row r="2" spans="1:23" ht="27" customHeight="1" x14ac:dyDescent="0.3">
      <c r="C2" s="612"/>
      <c r="D2" s="612" t="s">
        <v>175</v>
      </c>
      <c r="E2" s="612"/>
      <c r="F2" s="612"/>
      <c r="G2" s="612"/>
      <c r="H2" s="612"/>
    </row>
    <row r="3" spans="1:23" ht="26.25" customHeight="1" x14ac:dyDescent="0.3">
      <c r="C3" s="612"/>
      <c r="D3" s="612" t="s">
        <v>163</v>
      </c>
      <c r="E3" s="612"/>
      <c r="F3" s="612"/>
      <c r="G3" s="612"/>
      <c r="H3" s="612"/>
    </row>
    <row r="4" spans="1:23" ht="13.5" thickBot="1" x14ac:dyDescent="0.25"/>
    <row r="5" spans="1:23" ht="34.5" thickTop="1" x14ac:dyDescent="0.2">
      <c r="A5" s="1447" t="s">
        <v>4</v>
      </c>
      <c r="B5" s="1463" t="s">
        <v>25</v>
      </c>
      <c r="C5" s="1451" t="s">
        <v>5</v>
      </c>
      <c r="D5" s="1459" t="s">
        <v>6</v>
      </c>
      <c r="E5" s="1460"/>
      <c r="F5" s="1465" t="s">
        <v>7</v>
      </c>
      <c r="G5" s="1466"/>
      <c r="H5" s="1459" t="s">
        <v>8</v>
      </c>
      <c r="I5" s="1460"/>
      <c r="J5" s="1465" t="s">
        <v>9</v>
      </c>
      <c r="K5" s="1466"/>
      <c r="L5" s="1459" t="s">
        <v>10</v>
      </c>
      <c r="M5" s="1460"/>
      <c r="N5" s="1465" t="s">
        <v>11</v>
      </c>
      <c r="O5" s="1466"/>
      <c r="P5" s="1459" t="s">
        <v>12</v>
      </c>
      <c r="Q5" s="1460"/>
      <c r="R5" s="1465" t="s">
        <v>13</v>
      </c>
      <c r="S5" s="1466"/>
      <c r="T5" s="657" t="s">
        <v>139</v>
      </c>
      <c r="U5" s="1473" t="s">
        <v>18</v>
      </c>
      <c r="V5" s="1474"/>
      <c r="W5" s="1475"/>
    </row>
    <row r="6" spans="1:23" ht="22.5" customHeight="1" x14ac:dyDescent="0.2">
      <c r="A6" s="1448"/>
      <c r="B6" s="1464"/>
      <c r="C6" s="1452"/>
      <c r="D6" s="1461" t="s">
        <v>449</v>
      </c>
      <c r="E6" s="1462"/>
      <c r="F6" s="1461" t="s">
        <v>450</v>
      </c>
      <c r="G6" s="1462"/>
      <c r="H6" s="1461" t="s">
        <v>451</v>
      </c>
      <c r="I6" s="1462"/>
      <c r="J6" s="1471" t="s">
        <v>452</v>
      </c>
      <c r="K6" s="1472"/>
      <c r="L6" s="1445" t="s">
        <v>453</v>
      </c>
      <c r="M6" s="1446"/>
      <c r="N6" s="1445" t="s">
        <v>454</v>
      </c>
      <c r="O6" s="1446"/>
      <c r="P6" s="1445" t="s">
        <v>455</v>
      </c>
      <c r="Q6" s="1446"/>
      <c r="R6" s="1445" t="s">
        <v>456</v>
      </c>
      <c r="S6" s="1446"/>
      <c r="T6" s="656">
        <v>-0.5</v>
      </c>
      <c r="U6" s="1476"/>
      <c r="V6" s="1477"/>
      <c r="W6" s="1478"/>
    </row>
    <row r="7" spans="1:23" x14ac:dyDescent="0.2">
      <c r="A7" s="1448"/>
      <c r="B7" s="1464"/>
      <c r="C7" s="1452"/>
      <c r="D7" s="670"/>
      <c r="E7" s="671"/>
      <c r="F7" s="670"/>
      <c r="G7" s="672"/>
      <c r="H7" s="613"/>
      <c r="I7" s="671"/>
      <c r="J7" s="670"/>
      <c r="K7" s="672"/>
      <c r="L7" s="613"/>
      <c r="M7" s="671"/>
      <c r="N7" s="670"/>
      <c r="O7" s="673"/>
      <c r="P7" s="613"/>
      <c r="Q7" s="673"/>
      <c r="R7" s="613"/>
      <c r="S7" s="672"/>
      <c r="T7" s="614"/>
      <c r="U7" s="613"/>
      <c r="V7" s="615"/>
      <c r="W7" s="616"/>
    </row>
    <row r="8" spans="1:23" ht="10.5" customHeight="1" x14ac:dyDescent="0.2">
      <c r="A8" s="617"/>
      <c r="B8" s="618"/>
      <c r="C8" s="619"/>
      <c r="D8" s="700" t="s">
        <v>19</v>
      </c>
      <c r="E8" s="701" t="s">
        <v>20</v>
      </c>
      <c r="F8" s="700" t="s">
        <v>19</v>
      </c>
      <c r="G8" s="702" t="s">
        <v>20</v>
      </c>
      <c r="H8" s="703" t="s">
        <v>19</v>
      </c>
      <c r="I8" s="701" t="s">
        <v>20</v>
      </c>
      <c r="J8" s="700" t="s">
        <v>19</v>
      </c>
      <c r="K8" s="702" t="s">
        <v>20</v>
      </c>
      <c r="L8" s="703" t="s">
        <v>19</v>
      </c>
      <c r="M8" s="701" t="s">
        <v>20</v>
      </c>
      <c r="N8" s="700" t="s">
        <v>19</v>
      </c>
      <c r="O8" s="704" t="s">
        <v>20</v>
      </c>
      <c r="P8" s="703" t="s">
        <v>19</v>
      </c>
      <c r="Q8" s="701" t="s">
        <v>20</v>
      </c>
      <c r="R8" s="700" t="s">
        <v>19</v>
      </c>
      <c r="S8" s="702" t="s">
        <v>20</v>
      </c>
      <c r="T8" s="705"/>
      <c r="U8" s="703" t="s">
        <v>19</v>
      </c>
      <c r="V8" s="706" t="s">
        <v>21</v>
      </c>
      <c r="W8" s="720" t="s">
        <v>22</v>
      </c>
    </row>
    <row r="9" spans="1:23" ht="8.25" customHeight="1" thickBot="1" x14ac:dyDescent="0.25">
      <c r="A9" s="621"/>
      <c r="B9" s="707"/>
      <c r="C9" s="623"/>
      <c r="D9" s="708"/>
      <c r="E9" s="709"/>
      <c r="F9" s="708"/>
      <c r="G9" s="710"/>
      <c r="H9" s="708"/>
      <c r="I9" s="709"/>
      <c r="J9" s="708"/>
      <c r="K9" s="710"/>
      <c r="L9" s="708"/>
      <c r="M9" s="709"/>
      <c r="N9" s="708"/>
      <c r="O9" s="710"/>
      <c r="P9" s="708"/>
      <c r="Q9" s="709"/>
      <c r="R9" s="708"/>
      <c r="S9" s="710"/>
      <c r="T9" s="711"/>
      <c r="U9" s="712"/>
      <c r="V9" s="713"/>
      <c r="W9" s="624"/>
    </row>
    <row r="10" spans="1:23" ht="17.25" thickTop="1" x14ac:dyDescent="0.2">
      <c r="A10" s="630">
        <v>1</v>
      </c>
      <c r="B10" s="718" t="s">
        <v>192</v>
      </c>
      <c r="C10" s="715" t="s">
        <v>578</v>
      </c>
      <c r="D10" s="519">
        <v>3</v>
      </c>
      <c r="E10" s="520">
        <v>6630</v>
      </c>
      <c r="F10" s="517">
        <v>3</v>
      </c>
      <c r="G10" s="716">
        <v>7610</v>
      </c>
      <c r="H10" s="519">
        <v>1</v>
      </c>
      <c r="I10" s="520">
        <v>5307</v>
      </c>
      <c r="J10" s="517">
        <v>2</v>
      </c>
      <c r="K10" s="518">
        <v>3620</v>
      </c>
      <c r="L10" s="519">
        <v>3</v>
      </c>
      <c r="M10" s="520">
        <v>3660</v>
      </c>
      <c r="N10" s="517">
        <v>2</v>
      </c>
      <c r="O10" s="518">
        <v>5900</v>
      </c>
      <c r="P10" s="519">
        <v>3</v>
      </c>
      <c r="Q10" s="520">
        <v>1790</v>
      </c>
      <c r="R10" s="517">
        <v>2</v>
      </c>
      <c r="S10" s="518">
        <v>8120</v>
      </c>
      <c r="T10" s="626">
        <v>1.5</v>
      </c>
      <c r="U10" s="699">
        <v>17.5</v>
      </c>
      <c r="V10" s="533">
        <v>42637</v>
      </c>
      <c r="W10" s="719">
        <v>1</v>
      </c>
    </row>
    <row r="11" spans="1:23" ht="16.5" x14ac:dyDescent="0.2">
      <c r="A11" s="629">
        <v>2</v>
      </c>
      <c r="B11" s="718" t="s">
        <v>197</v>
      </c>
      <c r="C11" s="550" t="s">
        <v>577</v>
      </c>
      <c r="D11" s="523">
        <v>2</v>
      </c>
      <c r="E11" s="524">
        <v>7795</v>
      </c>
      <c r="F11" s="521">
        <v>2</v>
      </c>
      <c r="G11" s="522">
        <v>9835</v>
      </c>
      <c r="H11" s="523">
        <v>4</v>
      </c>
      <c r="I11" s="524">
        <v>2407</v>
      </c>
      <c r="J11" s="521">
        <v>4</v>
      </c>
      <c r="K11" s="522">
        <v>2378</v>
      </c>
      <c r="L11" s="523">
        <v>4</v>
      </c>
      <c r="M11" s="524">
        <v>3880</v>
      </c>
      <c r="N11" s="521">
        <v>3</v>
      </c>
      <c r="O11" s="522">
        <v>6450</v>
      </c>
      <c r="P11" s="523">
        <v>2</v>
      </c>
      <c r="Q11" s="524">
        <v>6000</v>
      </c>
      <c r="R11" s="521">
        <v>1</v>
      </c>
      <c r="S11" s="522">
        <v>10820</v>
      </c>
      <c r="T11" s="626">
        <v>2</v>
      </c>
      <c r="U11" s="699">
        <v>20</v>
      </c>
      <c r="V11" s="533">
        <v>49565</v>
      </c>
      <c r="W11" s="719">
        <v>2</v>
      </c>
    </row>
    <row r="12" spans="1:23" ht="16.5" x14ac:dyDescent="0.2">
      <c r="A12" s="629">
        <v>3</v>
      </c>
      <c r="B12" s="718" t="s">
        <v>200</v>
      </c>
      <c r="C12" s="715" t="s">
        <v>576</v>
      </c>
      <c r="D12" s="523">
        <v>2</v>
      </c>
      <c r="E12" s="524">
        <v>9145</v>
      </c>
      <c r="F12" s="521">
        <v>1</v>
      </c>
      <c r="G12" s="522">
        <v>10130</v>
      </c>
      <c r="H12" s="523">
        <v>4</v>
      </c>
      <c r="I12" s="524">
        <v>1931</v>
      </c>
      <c r="J12" s="521">
        <v>3</v>
      </c>
      <c r="K12" s="522">
        <v>3134</v>
      </c>
      <c r="L12" s="523">
        <v>2</v>
      </c>
      <c r="M12" s="524">
        <v>3850</v>
      </c>
      <c r="N12" s="521">
        <v>6</v>
      </c>
      <c r="O12" s="522">
        <v>4235</v>
      </c>
      <c r="P12" s="523">
        <v>1</v>
      </c>
      <c r="Q12" s="524">
        <v>8900</v>
      </c>
      <c r="R12" s="521">
        <v>4</v>
      </c>
      <c r="S12" s="522">
        <v>6500</v>
      </c>
      <c r="T12" s="626">
        <v>3</v>
      </c>
      <c r="U12" s="699">
        <v>20</v>
      </c>
      <c r="V12" s="533">
        <v>47825</v>
      </c>
      <c r="W12" s="719">
        <v>3</v>
      </c>
    </row>
    <row r="13" spans="1:23" ht="16.5" x14ac:dyDescent="0.2">
      <c r="A13" s="630">
        <v>4</v>
      </c>
      <c r="B13" s="718" t="s">
        <v>193</v>
      </c>
      <c r="C13" s="550" t="s">
        <v>576</v>
      </c>
      <c r="D13" s="523">
        <v>1</v>
      </c>
      <c r="E13" s="524">
        <v>7855</v>
      </c>
      <c r="F13" s="521">
        <v>4</v>
      </c>
      <c r="G13" s="522">
        <v>7210</v>
      </c>
      <c r="H13" s="523">
        <v>6</v>
      </c>
      <c r="I13" s="524">
        <v>1588</v>
      </c>
      <c r="J13" s="521">
        <v>6</v>
      </c>
      <c r="K13" s="522">
        <v>2016</v>
      </c>
      <c r="L13" s="523">
        <v>3</v>
      </c>
      <c r="M13" s="524">
        <v>4500</v>
      </c>
      <c r="N13" s="521">
        <v>1</v>
      </c>
      <c r="O13" s="522">
        <v>8150</v>
      </c>
      <c r="P13" s="523">
        <v>1</v>
      </c>
      <c r="Q13" s="524">
        <v>2060</v>
      </c>
      <c r="R13" s="521">
        <v>3</v>
      </c>
      <c r="S13" s="522">
        <v>7070</v>
      </c>
      <c r="T13" s="626">
        <v>3</v>
      </c>
      <c r="U13" s="699">
        <v>22</v>
      </c>
      <c r="V13" s="533">
        <v>40449</v>
      </c>
      <c r="W13" s="719">
        <v>4</v>
      </c>
    </row>
    <row r="14" spans="1:23" ht="16.5" x14ac:dyDescent="0.2">
      <c r="A14" s="629">
        <v>5</v>
      </c>
      <c r="B14" s="718" t="s">
        <v>445</v>
      </c>
      <c r="C14" s="550" t="s">
        <v>576</v>
      </c>
      <c r="D14" s="523">
        <v>3</v>
      </c>
      <c r="E14" s="524">
        <v>7120</v>
      </c>
      <c r="F14" s="521">
        <v>1</v>
      </c>
      <c r="G14" s="522">
        <v>12345</v>
      </c>
      <c r="H14" s="523">
        <v>1</v>
      </c>
      <c r="I14" s="524">
        <v>2260</v>
      </c>
      <c r="J14" s="521">
        <v>7</v>
      </c>
      <c r="K14" s="522">
        <v>1948</v>
      </c>
      <c r="L14" s="523">
        <v>2</v>
      </c>
      <c r="M14" s="524">
        <v>5035</v>
      </c>
      <c r="N14" s="521">
        <v>5</v>
      </c>
      <c r="O14" s="522">
        <v>4280</v>
      </c>
      <c r="P14" s="523">
        <v>6</v>
      </c>
      <c r="Q14" s="524">
        <v>2060</v>
      </c>
      <c r="R14" s="521">
        <v>1</v>
      </c>
      <c r="S14" s="522">
        <v>11400</v>
      </c>
      <c r="T14" s="626">
        <v>3.5</v>
      </c>
      <c r="U14" s="699">
        <v>22.5</v>
      </c>
      <c r="V14" s="533">
        <v>46448</v>
      </c>
      <c r="W14" s="719">
        <v>5</v>
      </c>
    </row>
    <row r="15" spans="1:23" ht="16.5" x14ac:dyDescent="0.2">
      <c r="A15" s="629">
        <v>6</v>
      </c>
      <c r="B15" s="718" t="s">
        <v>182</v>
      </c>
      <c r="C15" s="550" t="s">
        <v>575</v>
      </c>
      <c r="D15" s="523">
        <v>1</v>
      </c>
      <c r="E15" s="524">
        <v>12085</v>
      </c>
      <c r="F15" s="521">
        <v>2</v>
      </c>
      <c r="G15" s="522">
        <v>9080</v>
      </c>
      <c r="H15" s="523">
        <v>5</v>
      </c>
      <c r="I15" s="524">
        <v>1406</v>
      </c>
      <c r="J15" s="521">
        <v>5</v>
      </c>
      <c r="K15" s="522">
        <v>2068</v>
      </c>
      <c r="L15" s="523">
        <v>6</v>
      </c>
      <c r="M15" s="524">
        <v>2240</v>
      </c>
      <c r="N15" s="521">
        <v>2</v>
      </c>
      <c r="O15" s="522">
        <v>7590</v>
      </c>
      <c r="P15" s="523">
        <v>2</v>
      </c>
      <c r="Q15" s="524">
        <v>1840</v>
      </c>
      <c r="R15" s="521">
        <v>5</v>
      </c>
      <c r="S15" s="522">
        <v>4200</v>
      </c>
      <c r="T15" s="626">
        <v>3</v>
      </c>
      <c r="U15" s="699">
        <v>25</v>
      </c>
      <c r="V15" s="533">
        <v>40509</v>
      </c>
      <c r="W15" s="719">
        <v>6</v>
      </c>
    </row>
    <row r="16" spans="1:23" ht="16.5" x14ac:dyDescent="0.2">
      <c r="A16" s="630">
        <v>7</v>
      </c>
      <c r="B16" s="718" t="s">
        <v>194</v>
      </c>
      <c r="C16" s="550" t="s">
        <v>580</v>
      </c>
      <c r="D16" s="523">
        <v>5</v>
      </c>
      <c r="E16" s="524">
        <v>5025</v>
      </c>
      <c r="F16" s="521">
        <v>6</v>
      </c>
      <c r="G16" s="522">
        <v>3265</v>
      </c>
      <c r="H16" s="523">
        <v>2</v>
      </c>
      <c r="I16" s="524">
        <v>2216</v>
      </c>
      <c r="J16" s="521">
        <v>4</v>
      </c>
      <c r="K16" s="522">
        <v>3178</v>
      </c>
      <c r="L16" s="523">
        <v>1</v>
      </c>
      <c r="M16" s="524">
        <v>6535</v>
      </c>
      <c r="N16" s="521">
        <v>4</v>
      </c>
      <c r="O16" s="522">
        <v>5875</v>
      </c>
      <c r="P16" s="523">
        <v>6</v>
      </c>
      <c r="Q16" s="524">
        <v>560</v>
      </c>
      <c r="R16" s="521">
        <v>4</v>
      </c>
      <c r="S16" s="522">
        <v>5900</v>
      </c>
      <c r="T16" s="626">
        <v>3</v>
      </c>
      <c r="U16" s="699">
        <v>29</v>
      </c>
      <c r="V16" s="533">
        <v>32554</v>
      </c>
      <c r="W16" s="719">
        <v>7</v>
      </c>
    </row>
    <row r="17" spans="1:23" ht="16.5" x14ac:dyDescent="0.2">
      <c r="A17" s="629">
        <v>8</v>
      </c>
      <c r="B17" s="718" t="s">
        <v>448</v>
      </c>
      <c r="C17" s="715" t="s">
        <v>581</v>
      </c>
      <c r="D17" s="523">
        <v>6</v>
      </c>
      <c r="E17" s="524">
        <v>4655</v>
      </c>
      <c r="F17" s="521">
        <v>6</v>
      </c>
      <c r="G17" s="522">
        <v>3185</v>
      </c>
      <c r="H17" s="523">
        <v>7</v>
      </c>
      <c r="I17" s="524">
        <v>674</v>
      </c>
      <c r="J17" s="521">
        <v>3</v>
      </c>
      <c r="K17" s="522">
        <v>3336</v>
      </c>
      <c r="L17" s="523">
        <v>1</v>
      </c>
      <c r="M17" s="524">
        <v>4640</v>
      </c>
      <c r="N17" s="521">
        <v>3</v>
      </c>
      <c r="O17" s="522">
        <v>5560</v>
      </c>
      <c r="P17" s="523">
        <v>4</v>
      </c>
      <c r="Q17" s="524">
        <v>1770</v>
      </c>
      <c r="R17" s="521">
        <v>3</v>
      </c>
      <c r="S17" s="522">
        <v>6700</v>
      </c>
      <c r="T17" s="626">
        <v>3.5</v>
      </c>
      <c r="U17" s="699">
        <v>29.5</v>
      </c>
      <c r="V17" s="533">
        <v>30520</v>
      </c>
      <c r="W17" s="719">
        <v>8</v>
      </c>
    </row>
    <row r="18" spans="1:23" ht="16.5" x14ac:dyDescent="0.2">
      <c r="A18" s="629">
        <v>9</v>
      </c>
      <c r="B18" s="718" t="s">
        <v>198</v>
      </c>
      <c r="C18" s="550" t="s">
        <v>143</v>
      </c>
      <c r="D18" s="523">
        <v>5</v>
      </c>
      <c r="E18" s="524">
        <v>4940</v>
      </c>
      <c r="F18" s="521">
        <v>3</v>
      </c>
      <c r="G18" s="522">
        <v>8880</v>
      </c>
      <c r="H18" s="523">
        <v>3</v>
      </c>
      <c r="I18" s="524">
        <v>2128</v>
      </c>
      <c r="J18" s="521">
        <v>2</v>
      </c>
      <c r="K18" s="522">
        <v>3609</v>
      </c>
      <c r="L18" s="523">
        <v>5</v>
      </c>
      <c r="M18" s="524">
        <v>3410</v>
      </c>
      <c r="N18" s="521">
        <v>5</v>
      </c>
      <c r="O18" s="522">
        <v>3830</v>
      </c>
      <c r="P18" s="523">
        <v>4</v>
      </c>
      <c r="Q18" s="524">
        <v>3140</v>
      </c>
      <c r="R18" s="521">
        <v>6</v>
      </c>
      <c r="S18" s="522">
        <v>3450</v>
      </c>
      <c r="T18" s="626">
        <v>3</v>
      </c>
      <c r="U18" s="699">
        <v>30</v>
      </c>
      <c r="V18" s="533">
        <v>33387</v>
      </c>
      <c r="W18" s="719">
        <v>9</v>
      </c>
    </row>
    <row r="19" spans="1:23" ht="16.5" x14ac:dyDescent="0.2">
      <c r="A19" s="630">
        <v>10</v>
      </c>
      <c r="B19" s="718" t="s">
        <v>189</v>
      </c>
      <c r="C19" s="715" t="s">
        <v>146</v>
      </c>
      <c r="D19" s="523">
        <v>4</v>
      </c>
      <c r="E19" s="524">
        <v>5030</v>
      </c>
      <c r="F19" s="521">
        <v>4</v>
      </c>
      <c r="G19" s="522">
        <v>4995</v>
      </c>
      <c r="H19" s="523">
        <v>6</v>
      </c>
      <c r="I19" s="524">
        <v>736</v>
      </c>
      <c r="J19" s="521">
        <v>1</v>
      </c>
      <c r="K19" s="522">
        <v>4928</v>
      </c>
      <c r="L19" s="523">
        <v>6</v>
      </c>
      <c r="M19" s="524">
        <v>3170</v>
      </c>
      <c r="N19" s="521">
        <v>6</v>
      </c>
      <c r="O19" s="522">
        <v>3775</v>
      </c>
      <c r="P19" s="523">
        <v>7</v>
      </c>
      <c r="Q19" s="524">
        <v>1650</v>
      </c>
      <c r="R19" s="521">
        <v>2</v>
      </c>
      <c r="S19" s="522">
        <v>9180</v>
      </c>
      <c r="T19" s="626">
        <v>3.5</v>
      </c>
      <c r="U19" s="699">
        <v>32.5</v>
      </c>
      <c r="V19" s="533">
        <v>33464</v>
      </c>
      <c r="W19" s="719">
        <v>10</v>
      </c>
    </row>
    <row r="20" spans="1:23" ht="16.5" x14ac:dyDescent="0.2">
      <c r="A20" s="629">
        <v>11</v>
      </c>
      <c r="B20" s="718" t="s">
        <v>191</v>
      </c>
      <c r="C20" s="550" t="s">
        <v>143</v>
      </c>
      <c r="D20" s="523">
        <v>7</v>
      </c>
      <c r="E20" s="524">
        <v>4280</v>
      </c>
      <c r="F20" s="521">
        <v>7</v>
      </c>
      <c r="G20" s="522">
        <v>3140</v>
      </c>
      <c r="H20" s="523">
        <v>5</v>
      </c>
      <c r="I20" s="524">
        <v>1723</v>
      </c>
      <c r="J20" s="521">
        <v>1</v>
      </c>
      <c r="K20" s="522">
        <v>3731</v>
      </c>
      <c r="L20" s="523">
        <v>4</v>
      </c>
      <c r="M20" s="524">
        <v>3335</v>
      </c>
      <c r="N20" s="521">
        <v>4</v>
      </c>
      <c r="O20" s="522">
        <v>4880</v>
      </c>
      <c r="P20" s="523">
        <v>3</v>
      </c>
      <c r="Q20" s="524">
        <v>3220</v>
      </c>
      <c r="R20" s="521">
        <v>5</v>
      </c>
      <c r="S20" s="522">
        <v>5780</v>
      </c>
      <c r="T20" s="626">
        <v>3.5</v>
      </c>
      <c r="U20" s="699">
        <v>32.5</v>
      </c>
      <c r="V20" s="533">
        <v>30089</v>
      </c>
      <c r="W20" s="719">
        <v>11</v>
      </c>
    </row>
    <row r="21" spans="1:23" ht="16.5" x14ac:dyDescent="0.2">
      <c r="A21" s="629">
        <v>12</v>
      </c>
      <c r="B21" s="718" t="s">
        <v>195</v>
      </c>
      <c r="C21" s="715" t="s">
        <v>580</v>
      </c>
      <c r="D21" s="523">
        <v>6</v>
      </c>
      <c r="E21" s="524">
        <v>3055</v>
      </c>
      <c r="F21" s="521">
        <v>5</v>
      </c>
      <c r="G21" s="522">
        <v>4815</v>
      </c>
      <c r="H21" s="523">
        <v>3</v>
      </c>
      <c r="I21" s="524">
        <v>2636</v>
      </c>
      <c r="J21" s="521">
        <v>5</v>
      </c>
      <c r="K21" s="522">
        <v>2404</v>
      </c>
      <c r="L21" s="523">
        <v>5</v>
      </c>
      <c r="M21" s="524">
        <v>3185</v>
      </c>
      <c r="N21" s="521">
        <v>1</v>
      </c>
      <c r="O21" s="522">
        <v>7460</v>
      </c>
      <c r="P21" s="523">
        <v>5</v>
      </c>
      <c r="Q21" s="524">
        <v>2450</v>
      </c>
      <c r="R21" s="521">
        <v>6</v>
      </c>
      <c r="S21" s="522">
        <v>5160</v>
      </c>
      <c r="T21" s="626">
        <v>3</v>
      </c>
      <c r="U21" s="699">
        <v>33</v>
      </c>
      <c r="V21" s="533">
        <v>31165</v>
      </c>
      <c r="W21" s="719">
        <v>12</v>
      </c>
    </row>
    <row r="22" spans="1:23" ht="16.5" x14ac:dyDescent="0.2">
      <c r="A22" s="630">
        <v>13</v>
      </c>
      <c r="B22" s="718" t="s">
        <v>447</v>
      </c>
      <c r="C22" s="550" t="s">
        <v>579</v>
      </c>
      <c r="D22" s="523">
        <v>4</v>
      </c>
      <c r="E22" s="524">
        <v>5560</v>
      </c>
      <c r="F22" s="521">
        <v>5</v>
      </c>
      <c r="G22" s="522">
        <v>5485</v>
      </c>
      <c r="H22" s="523">
        <v>2</v>
      </c>
      <c r="I22" s="524">
        <v>4898</v>
      </c>
      <c r="J22" s="521">
        <v>6</v>
      </c>
      <c r="K22" s="522">
        <v>1602</v>
      </c>
      <c r="L22" s="523">
        <v>7</v>
      </c>
      <c r="M22" s="524">
        <v>1875</v>
      </c>
      <c r="N22" s="521">
        <v>7</v>
      </c>
      <c r="O22" s="522">
        <v>2530</v>
      </c>
      <c r="P22" s="523">
        <v>5</v>
      </c>
      <c r="Q22" s="524">
        <v>1720</v>
      </c>
      <c r="R22" s="521">
        <v>7</v>
      </c>
      <c r="S22" s="522">
        <v>2900</v>
      </c>
      <c r="T22" s="626">
        <v>3.5</v>
      </c>
      <c r="U22" s="699">
        <v>39.5</v>
      </c>
      <c r="V22" s="533">
        <v>26570</v>
      </c>
      <c r="W22" s="719">
        <v>13</v>
      </c>
    </row>
    <row r="23" spans="1:23" ht="16.5" x14ac:dyDescent="0.2">
      <c r="A23" s="629">
        <v>14</v>
      </c>
      <c r="B23" s="631"/>
      <c r="C23" s="550"/>
      <c r="D23" s="523"/>
      <c r="E23" s="524"/>
      <c r="F23" s="521"/>
      <c r="G23" s="522"/>
      <c r="H23" s="523"/>
      <c r="I23" s="524"/>
      <c r="J23" s="521"/>
      <c r="K23" s="522"/>
      <c r="L23" s="523"/>
      <c r="M23" s="524"/>
      <c r="N23" s="521"/>
      <c r="O23" s="522"/>
      <c r="P23" s="523"/>
      <c r="Q23" s="524"/>
      <c r="R23" s="521"/>
      <c r="S23" s="522"/>
      <c r="T23" s="626" t="str">
        <f t="shared" ref="T23" si="0">IF( ISNUMBER(AE23)=TRUE,AE23,"")</f>
        <v/>
      </c>
      <c r="U23" s="627" t="str">
        <f t="shared" ref="U23" si="1">IF(ISNUMBER(D23)=TRUE,SUM(D23,F23,H23,J23,L23,N23,P23,R23)-T23,"")</f>
        <v/>
      </c>
      <c r="V23" s="628" t="str">
        <f t="shared" ref="V23" si="2">IF(ISNUMBER(E23)=TRUE,SUM(E23,G23,I23,K23,M23,O23,Q23,S23),"")</f>
        <v/>
      </c>
      <c r="W23" s="531" t="str">
        <f t="shared" ref="W23" si="3">IF(ISNUMBER(AC23)=TRUE,AC23,"")</f>
        <v/>
      </c>
    </row>
    <row r="24" spans="1:23" ht="16.5" x14ac:dyDescent="0.2">
      <c r="A24" s="629">
        <v>15</v>
      </c>
      <c r="B24" s="631"/>
      <c r="C24" s="550"/>
      <c r="D24" s="523"/>
      <c r="E24" s="524"/>
      <c r="F24" s="521"/>
      <c r="G24" s="522"/>
      <c r="H24" s="523"/>
      <c r="I24" s="524"/>
      <c r="J24" s="521"/>
      <c r="K24" s="522"/>
      <c r="L24" s="523"/>
      <c r="M24" s="524"/>
      <c r="N24" s="521"/>
      <c r="O24" s="522"/>
      <c r="P24" s="523"/>
      <c r="Q24" s="524"/>
      <c r="R24" s="521"/>
      <c r="S24" s="522"/>
      <c r="T24" s="626" t="str">
        <f t="shared" ref="T24:T25" si="4">IF( ISNUMBER(AE24)=TRUE,AE24,"")</f>
        <v/>
      </c>
      <c r="U24" s="627" t="str">
        <f t="shared" ref="U24:U25" si="5">IF(ISNUMBER(D24)=TRUE,SUM(D24,F24,H24,J24,L24,N24,P24,R24)-T24,"")</f>
        <v/>
      </c>
      <c r="V24" s="628" t="str">
        <f t="shared" ref="V24:V25" si="6">IF(ISNUMBER(E24)=TRUE,SUM(E24,G24,I24,K24,M24,O24,Q24,S24),"")</f>
        <v/>
      </c>
      <c r="W24" s="531" t="str">
        <f t="shared" ref="W24:W25" si="7">IF(ISNUMBER(AC24)=TRUE,AC24,"")</f>
        <v/>
      </c>
    </row>
    <row r="25" spans="1:23" ht="17.25" thickBot="1" x14ac:dyDescent="0.25">
      <c r="A25" s="632">
        <v>16</v>
      </c>
      <c r="B25" s="633"/>
      <c r="C25" s="634"/>
      <c r="D25" s="635"/>
      <c r="E25" s="636"/>
      <c r="F25" s="637"/>
      <c r="G25" s="638"/>
      <c r="H25" s="635"/>
      <c r="I25" s="636"/>
      <c r="J25" s="637"/>
      <c r="K25" s="638"/>
      <c r="L25" s="635"/>
      <c r="M25" s="636"/>
      <c r="N25" s="637"/>
      <c r="O25" s="638"/>
      <c r="P25" s="635"/>
      <c r="Q25" s="636"/>
      <c r="R25" s="637"/>
      <c r="S25" s="638"/>
      <c r="T25" s="639" t="str">
        <f t="shared" si="4"/>
        <v/>
      </c>
      <c r="U25" s="640" t="str">
        <f t="shared" si="5"/>
        <v/>
      </c>
      <c r="V25" s="641" t="str">
        <f t="shared" si="6"/>
        <v/>
      </c>
      <c r="W25" s="642" t="str">
        <f t="shared" si="7"/>
        <v/>
      </c>
    </row>
    <row r="26" spans="1:23" ht="13.5" thickTop="1" x14ac:dyDescent="0.2"/>
  </sheetData>
  <mergeCells count="20">
    <mergeCell ref="U5:W6"/>
    <mergeCell ref="J6:K6"/>
    <mergeCell ref="L6:M6"/>
    <mergeCell ref="N6:O6"/>
    <mergeCell ref="P6:Q6"/>
    <mergeCell ref="R6:S6"/>
    <mergeCell ref="J5:K5"/>
    <mergeCell ref="L5:M5"/>
    <mergeCell ref="N5:O5"/>
    <mergeCell ref="P5:Q5"/>
    <mergeCell ref="R5:S5"/>
    <mergeCell ref="H5:I5"/>
    <mergeCell ref="D6:E6"/>
    <mergeCell ref="F6:G6"/>
    <mergeCell ref="H6:I6"/>
    <mergeCell ref="A5:A7"/>
    <mergeCell ref="B5:B7"/>
    <mergeCell ref="C5:C7"/>
    <mergeCell ref="D5:E5"/>
    <mergeCell ref="F5:G5"/>
  </mergeCells>
  <dataValidations count="3">
    <dataValidation allowBlank="1" showInputMessage="1" showErrorMessage="1" promptTitle="SAVJET !" prompt="_x000a_Preporuča se da se prezimena i imena natjecatelja (do 150), kao i naziv ekipe, ne pišu cijela velikim slovima i da se ne koriste navodnici jer se time nepotrebno zauzima mjesto u tabelama.Upišite npr:_x000a_Červeni Dražen  ,  Ilova Garešnica" sqref="B10" xr:uid="{2BA81186-3C6D-4728-9ECF-EB41EBEFB4DA}"/>
    <dataValidation type="textLength" errorStyle="warning" allowBlank="1" showInputMessage="1" showErrorMessage="1" errorTitle="PAZI !" error="Provjeri što unosiš, ODUSTANI !" sqref="B11:B22" xr:uid="{BA849AB4-D335-4314-BE97-83DB25CD2C37}">
      <formula1>3</formula1>
      <formula2>50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U10:U25" xr:uid="{1CC9C575-94DA-4F67-A5C9-009FCD0767FD}">
      <formula1>IF(ISNUMBER(D10)=TRUE,SUM(D10,F10,H10,J10,L10,N10,P10,R10),"")</formula1>
    </dataValidation>
  </dataValidation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7D41D-33B2-43B9-82FA-595C3CAF80C5}">
  <dimension ref="A1:U17"/>
  <sheetViews>
    <sheetView workbookViewId="0">
      <selection activeCell="AA2" sqref="AA2"/>
    </sheetView>
  </sheetViews>
  <sheetFormatPr defaultRowHeight="12.75" x14ac:dyDescent="0.2"/>
  <cols>
    <col min="1" max="1" width="4.7109375" customWidth="1"/>
    <col min="2" max="2" width="21.85546875" customWidth="1"/>
    <col min="3" max="3" width="4.85546875" customWidth="1"/>
    <col min="4" max="4" width="7.85546875" customWidth="1"/>
    <col min="5" max="5" width="4.7109375" customWidth="1"/>
    <col min="6" max="6" width="8" customWidth="1"/>
    <col min="7" max="7" width="4.7109375" customWidth="1"/>
    <col min="8" max="8" width="7.5703125" customWidth="1"/>
    <col min="9" max="9" width="4.7109375" customWidth="1"/>
    <col min="10" max="10" width="8.28515625" customWidth="1"/>
    <col min="11" max="11" width="5" customWidth="1"/>
    <col min="12" max="12" width="7.7109375" customWidth="1"/>
    <col min="13" max="13" width="4.85546875" customWidth="1"/>
    <col min="14" max="14" width="7.85546875" customWidth="1"/>
    <col min="15" max="15" width="4.85546875" customWidth="1"/>
    <col min="16" max="16" width="7.85546875" customWidth="1"/>
    <col min="17" max="17" width="4.7109375" customWidth="1"/>
    <col min="18" max="18" width="8.7109375" customWidth="1"/>
    <col min="19" max="19" width="4.85546875" customWidth="1"/>
    <col min="20" max="20" width="9.85546875" customWidth="1"/>
    <col min="21" max="21" width="7.85546875" customWidth="1"/>
  </cols>
  <sheetData>
    <row r="1" spans="1:21" x14ac:dyDescent="0.2">
      <c r="N1" s="776"/>
    </row>
    <row r="2" spans="1:21" ht="23.25" x14ac:dyDescent="0.35">
      <c r="B2" t="s">
        <v>249</v>
      </c>
      <c r="C2" s="775"/>
      <c r="D2" s="776"/>
      <c r="E2" s="775"/>
      <c r="F2" s="841" t="s">
        <v>248</v>
      </c>
      <c r="G2" s="839"/>
      <c r="H2" s="841"/>
      <c r="I2" s="839"/>
      <c r="J2" s="777"/>
      <c r="K2" s="839"/>
      <c r="L2" s="840"/>
      <c r="M2" s="775"/>
      <c r="N2" s="776"/>
    </row>
    <row r="3" spans="1:21" ht="23.25" x14ac:dyDescent="0.35">
      <c r="B3" t="s">
        <v>251</v>
      </c>
      <c r="C3" s="839"/>
      <c r="D3" s="840"/>
      <c r="E3" s="839"/>
      <c r="F3" s="844" t="s">
        <v>372</v>
      </c>
      <c r="G3" s="842"/>
      <c r="H3" s="840"/>
      <c r="I3" s="839"/>
      <c r="J3" s="777"/>
      <c r="K3" s="839"/>
      <c r="L3" s="840"/>
      <c r="M3" s="775"/>
      <c r="N3" s="776"/>
    </row>
    <row r="4" spans="1:21" ht="23.25" x14ac:dyDescent="0.35">
      <c r="C4" s="839" t="s">
        <v>250</v>
      </c>
      <c r="D4" s="840"/>
      <c r="E4" s="839"/>
      <c r="F4" s="840"/>
      <c r="G4" s="843" t="s">
        <v>371</v>
      </c>
      <c r="H4" s="840"/>
      <c r="I4" s="839"/>
      <c r="J4" s="777"/>
      <c r="K4" s="839"/>
      <c r="L4" s="840"/>
      <c r="M4" s="775"/>
    </row>
    <row r="5" spans="1:21" ht="13.5" thickBot="1" x14ac:dyDescent="0.25"/>
    <row r="6" spans="1:21" ht="16.5" thickTop="1" x14ac:dyDescent="0.2">
      <c r="A6" s="1479" t="s">
        <v>4</v>
      </c>
      <c r="B6" s="1482" t="s">
        <v>5</v>
      </c>
      <c r="C6" s="1485" t="s">
        <v>6</v>
      </c>
      <c r="D6" s="1486"/>
      <c r="E6" s="1487" t="s">
        <v>7</v>
      </c>
      <c r="F6" s="1488"/>
      <c r="G6" s="1485" t="s">
        <v>8</v>
      </c>
      <c r="H6" s="1486"/>
      <c r="I6" s="1487" t="s">
        <v>9</v>
      </c>
      <c r="J6" s="1488"/>
      <c r="K6" s="1485" t="s">
        <v>10</v>
      </c>
      <c r="L6" s="1486"/>
      <c r="M6" s="1487" t="s">
        <v>11</v>
      </c>
      <c r="N6" s="1488"/>
      <c r="O6" s="1485" t="s">
        <v>12</v>
      </c>
      <c r="P6" s="1486"/>
      <c r="Q6" s="1497" t="s">
        <v>13</v>
      </c>
      <c r="R6" s="1498"/>
      <c r="S6" s="1487" t="s">
        <v>18</v>
      </c>
      <c r="T6" s="1493"/>
      <c r="U6" s="1486"/>
    </row>
    <row r="7" spans="1:21" ht="30" customHeight="1" x14ac:dyDescent="0.2">
      <c r="A7" s="1480"/>
      <c r="B7" s="1483"/>
      <c r="C7" s="1489" t="s">
        <v>373</v>
      </c>
      <c r="D7" s="1490"/>
      <c r="E7" s="1491" t="s">
        <v>374</v>
      </c>
      <c r="F7" s="1492"/>
      <c r="G7" s="1489" t="s">
        <v>375</v>
      </c>
      <c r="H7" s="1490"/>
      <c r="I7" s="1491" t="s">
        <v>376</v>
      </c>
      <c r="J7" s="1492"/>
      <c r="K7" s="1489" t="s">
        <v>377</v>
      </c>
      <c r="L7" s="1490"/>
      <c r="M7" s="1491" t="s">
        <v>377</v>
      </c>
      <c r="N7" s="1492"/>
      <c r="O7" s="1489" t="s">
        <v>378</v>
      </c>
      <c r="P7" s="1490"/>
      <c r="Q7" s="1499" t="s">
        <v>379</v>
      </c>
      <c r="R7" s="1500"/>
      <c r="S7" s="1494"/>
      <c r="T7" s="1495"/>
      <c r="U7" s="1496"/>
    </row>
    <row r="8" spans="1:21" ht="6.75" customHeight="1" x14ac:dyDescent="0.2">
      <c r="A8" s="1481"/>
      <c r="B8" s="1484"/>
      <c r="C8" s="798"/>
      <c r="D8" s="799"/>
      <c r="E8" s="800"/>
      <c r="F8" s="801"/>
      <c r="G8" s="802"/>
      <c r="H8" s="803"/>
      <c r="I8" s="800"/>
      <c r="J8" s="801"/>
      <c r="K8" s="802"/>
      <c r="L8" s="803"/>
      <c r="M8" s="800"/>
      <c r="N8" s="801"/>
      <c r="O8" s="802"/>
      <c r="P8" s="803"/>
      <c r="Q8" s="800"/>
      <c r="R8" s="803"/>
      <c r="S8" s="802"/>
      <c r="T8" s="804"/>
      <c r="U8" s="805"/>
    </row>
    <row r="9" spans="1:21" ht="15" customHeight="1" x14ac:dyDescent="0.2">
      <c r="A9" s="806"/>
      <c r="B9" s="807"/>
      <c r="C9" s="798" t="s">
        <v>19</v>
      </c>
      <c r="D9" s="799" t="s">
        <v>20</v>
      </c>
      <c r="E9" s="808" t="s">
        <v>19</v>
      </c>
      <c r="F9" s="809" t="s">
        <v>20</v>
      </c>
      <c r="G9" s="798" t="s">
        <v>19</v>
      </c>
      <c r="H9" s="799" t="s">
        <v>20</v>
      </c>
      <c r="I9" s="808" t="s">
        <v>19</v>
      </c>
      <c r="J9" s="809" t="s">
        <v>20</v>
      </c>
      <c r="K9" s="798" t="s">
        <v>19</v>
      </c>
      <c r="L9" s="799" t="s">
        <v>20</v>
      </c>
      <c r="M9" s="808" t="s">
        <v>19</v>
      </c>
      <c r="N9" s="809" t="s">
        <v>20</v>
      </c>
      <c r="O9" s="798" t="s">
        <v>19</v>
      </c>
      <c r="P9" s="799" t="s">
        <v>20</v>
      </c>
      <c r="Q9" s="808" t="s">
        <v>19</v>
      </c>
      <c r="R9" s="799" t="s">
        <v>20</v>
      </c>
      <c r="S9" s="798" t="s">
        <v>19</v>
      </c>
      <c r="T9" s="810" t="s">
        <v>21</v>
      </c>
      <c r="U9" s="838" t="s">
        <v>22</v>
      </c>
    </row>
    <row r="10" spans="1:21" ht="2.25" customHeight="1" thickBot="1" x14ac:dyDescent="0.25">
      <c r="A10" s="811"/>
      <c r="B10" s="812"/>
      <c r="C10" s="813"/>
      <c r="D10" s="814"/>
      <c r="E10" s="813"/>
      <c r="F10" s="815"/>
      <c r="G10" s="813"/>
      <c r="H10" s="814"/>
      <c r="I10" s="813"/>
      <c r="J10" s="815"/>
      <c r="K10" s="813"/>
      <c r="L10" s="814"/>
      <c r="M10" s="813"/>
      <c r="N10" s="815"/>
      <c r="O10" s="813"/>
      <c r="P10" s="814"/>
      <c r="Q10" s="813"/>
      <c r="R10" s="814"/>
      <c r="S10" s="813"/>
      <c r="T10" s="816"/>
      <c r="U10" s="817"/>
    </row>
    <row r="11" spans="1:21" ht="42" customHeight="1" thickTop="1" x14ac:dyDescent="0.2">
      <c r="A11" s="779">
        <v>1</v>
      </c>
      <c r="B11" s="831" t="s">
        <v>246</v>
      </c>
      <c r="C11" s="797">
        <v>5</v>
      </c>
      <c r="D11" s="783">
        <v>3952</v>
      </c>
      <c r="E11" s="796">
        <v>1</v>
      </c>
      <c r="F11" s="781">
        <v>9526</v>
      </c>
      <c r="G11" s="797">
        <v>1</v>
      </c>
      <c r="H11" s="783">
        <v>6495</v>
      </c>
      <c r="I11" s="796">
        <v>1</v>
      </c>
      <c r="J11" s="781">
        <v>7893</v>
      </c>
      <c r="K11" s="797">
        <v>2</v>
      </c>
      <c r="L11" s="783">
        <v>3468</v>
      </c>
      <c r="M11" s="796">
        <v>4</v>
      </c>
      <c r="N11" s="781">
        <v>12530</v>
      </c>
      <c r="O11" s="797">
        <v>3</v>
      </c>
      <c r="P11" s="783">
        <v>10811</v>
      </c>
      <c r="Q11" s="796">
        <v>3</v>
      </c>
      <c r="R11" s="781">
        <v>20548</v>
      </c>
      <c r="S11" s="823">
        <v>20</v>
      </c>
      <c r="T11" s="822">
        <v>75223</v>
      </c>
      <c r="U11" s="834">
        <v>1</v>
      </c>
    </row>
    <row r="12" spans="1:21" ht="42.75" customHeight="1" x14ac:dyDescent="0.2">
      <c r="A12" s="785">
        <v>2</v>
      </c>
      <c r="B12" s="832" t="s">
        <v>42</v>
      </c>
      <c r="C12" s="795">
        <v>2</v>
      </c>
      <c r="D12" s="789">
        <v>4559</v>
      </c>
      <c r="E12" s="794">
        <v>4</v>
      </c>
      <c r="F12" s="788">
        <v>7783</v>
      </c>
      <c r="G12" s="795">
        <v>3</v>
      </c>
      <c r="H12" s="789">
        <v>3860</v>
      </c>
      <c r="I12" s="794">
        <v>4</v>
      </c>
      <c r="J12" s="788">
        <v>5778</v>
      </c>
      <c r="K12" s="795">
        <v>4</v>
      </c>
      <c r="L12" s="789">
        <v>1548</v>
      </c>
      <c r="M12" s="794">
        <v>1</v>
      </c>
      <c r="N12" s="788">
        <v>25495</v>
      </c>
      <c r="O12" s="795">
        <v>1</v>
      </c>
      <c r="P12" s="789">
        <v>21402</v>
      </c>
      <c r="Q12" s="794">
        <v>2</v>
      </c>
      <c r="R12" s="788">
        <v>24097</v>
      </c>
      <c r="S12" s="823">
        <v>21</v>
      </c>
      <c r="T12" s="822">
        <v>94522</v>
      </c>
      <c r="U12" s="834">
        <v>2</v>
      </c>
    </row>
    <row r="13" spans="1:21" ht="39.75" customHeight="1" x14ac:dyDescent="0.2">
      <c r="A13" s="785">
        <v>3</v>
      </c>
      <c r="B13" s="832" t="s">
        <v>245</v>
      </c>
      <c r="C13" s="795">
        <v>1</v>
      </c>
      <c r="D13" s="789">
        <v>9810</v>
      </c>
      <c r="E13" s="794">
        <v>3</v>
      </c>
      <c r="F13" s="788">
        <v>8868</v>
      </c>
      <c r="G13" s="795">
        <v>4</v>
      </c>
      <c r="H13" s="789">
        <v>3702</v>
      </c>
      <c r="I13" s="794">
        <v>2</v>
      </c>
      <c r="J13" s="788">
        <v>6188</v>
      </c>
      <c r="K13" s="795">
        <v>5</v>
      </c>
      <c r="L13" s="789">
        <v>420</v>
      </c>
      <c r="M13" s="794">
        <v>3</v>
      </c>
      <c r="N13" s="788">
        <v>10560</v>
      </c>
      <c r="O13" s="795">
        <v>2</v>
      </c>
      <c r="P13" s="789">
        <v>15625</v>
      </c>
      <c r="Q13" s="794">
        <v>4</v>
      </c>
      <c r="R13" s="788">
        <v>15756</v>
      </c>
      <c r="S13" s="823">
        <v>24</v>
      </c>
      <c r="T13" s="822">
        <v>70929</v>
      </c>
      <c r="U13" s="834">
        <v>3</v>
      </c>
    </row>
    <row r="14" spans="1:21" ht="42" customHeight="1" x14ac:dyDescent="0.2">
      <c r="A14" s="785">
        <v>4</v>
      </c>
      <c r="B14" s="832" t="s">
        <v>199</v>
      </c>
      <c r="C14" s="795">
        <v>4</v>
      </c>
      <c r="D14" s="789">
        <v>4338</v>
      </c>
      <c r="E14" s="794">
        <v>2</v>
      </c>
      <c r="F14" s="788">
        <v>7702</v>
      </c>
      <c r="G14" s="795">
        <v>2</v>
      </c>
      <c r="H14" s="789">
        <v>4062</v>
      </c>
      <c r="I14" s="794">
        <v>5</v>
      </c>
      <c r="J14" s="788">
        <v>5256</v>
      </c>
      <c r="K14" s="795">
        <v>1</v>
      </c>
      <c r="L14" s="789">
        <v>7804</v>
      </c>
      <c r="M14" s="794">
        <v>5</v>
      </c>
      <c r="N14" s="788">
        <v>8783</v>
      </c>
      <c r="O14" s="795">
        <v>4</v>
      </c>
      <c r="P14" s="789">
        <v>12317</v>
      </c>
      <c r="Q14" s="794">
        <v>1</v>
      </c>
      <c r="R14" s="788">
        <v>17469</v>
      </c>
      <c r="S14" s="823">
        <v>24</v>
      </c>
      <c r="T14" s="822">
        <v>67731</v>
      </c>
      <c r="U14" s="834">
        <v>4</v>
      </c>
    </row>
    <row r="15" spans="1:21" ht="39" customHeight="1" x14ac:dyDescent="0.2">
      <c r="A15" s="785">
        <v>5</v>
      </c>
      <c r="B15" s="832" t="s">
        <v>174</v>
      </c>
      <c r="C15" s="795">
        <v>3</v>
      </c>
      <c r="D15" s="789">
        <v>3939</v>
      </c>
      <c r="E15" s="794">
        <v>5</v>
      </c>
      <c r="F15" s="788">
        <v>3832</v>
      </c>
      <c r="G15" s="795">
        <v>6</v>
      </c>
      <c r="H15" s="789">
        <v>2959</v>
      </c>
      <c r="I15" s="794">
        <v>3</v>
      </c>
      <c r="J15" s="788">
        <v>5303</v>
      </c>
      <c r="K15" s="795">
        <v>6</v>
      </c>
      <c r="L15" s="789">
        <v>159</v>
      </c>
      <c r="M15" s="794">
        <v>2</v>
      </c>
      <c r="N15" s="788">
        <v>19386</v>
      </c>
      <c r="O15" s="795">
        <v>6</v>
      </c>
      <c r="P15" s="789">
        <v>9240</v>
      </c>
      <c r="Q15" s="794">
        <v>5</v>
      </c>
      <c r="R15" s="788">
        <v>14622</v>
      </c>
      <c r="S15" s="823">
        <v>36</v>
      </c>
      <c r="T15" s="822">
        <v>59440</v>
      </c>
      <c r="U15" s="834">
        <v>5</v>
      </c>
    </row>
    <row r="16" spans="1:21" ht="39" customHeight="1" x14ac:dyDescent="0.2">
      <c r="A16" s="785">
        <v>6</v>
      </c>
      <c r="B16" s="832" t="s">
        <v>863</v>
      </c>
      <c r="C16" s="795">
        <v>6</v>
      </c>
      <c r="D16" s="789">
        <v>4088</v>
      </c>
      <c r="E16" s="794">
        <v>6</v>
      </c>
      <c r="F16" s="788">
        <v>3720</v>
      </c>
      <c r="G16" s="795">
        <v>5</v>
      </c>
      <c r="H16" s="789">
        <v>2871</v>
      </c>
      <c r="I16" s="794">
        <v>6</v>
      </c>
      <c r="J16" s="788">
        <v>3632</v>
      </c>
      <c r="K16" s="795">
        <v>3</v>
      </c>
      <c r="L16" s="789">
        <v>969</v>
      </c>
      <c r="M16" s="794">
        <v>6</v>
      </c>
      <c r="N16" s="788">
        <v>6682</v>
      </c>
      <c r="O16" s="795">
        <v>5</v>
      </c>
      <c r="P16" s="789">
        <v>9379</v>
      </c>
      <c r="Q16" s="794">
        <v>6</v>
      </c>
      <c r="R16" s="788">
        <v>13967</v>
      </c>
      <c r="S16" s="823">
        <v>43</v>
      </c>
      <c r="T16" s="822">
        <v>45308</v>
      </c>
      <c r="U16" s="834">
        <v>6</v>
      </c>
    </row>
    <row r="17" spans="1:21" ht="51.75" customHeight="1" thickBot="1" x14ac:dyDescent="0.25">
      <c r="A17" s="824"/>
      <c r="B17" s="833"/>
      <c r="C17" s="825"/>
      <c r="D17" s="826"/>
      <c r="E17" s="827"/>
      <c r="F17" s="828"/>
      <c r="G17" s="825"/>
      <c r="H17" s="826"/>
      <c r="I17" s="827"/>
      <c r="J17" s="828"/>
      <c r="K17" s="825"/>
      <c r="L17" s="826"/>
      <c r="M17" s="827"/>
      <c r="N17" s="828"/>
      <c r="O17" s="825"/>
      <c r="P17" s="826"/>
      <c r="Q17" s="827"/>
      <c r="R17" s="828"/>
      <c r="S17" s="829" t="str">
        <f t="shared" ref="S17:T17" si="0">IF(ISNUMBER(C17)=TRUE,SUM(C17,E17,G17,I17,K17,M17,O17,Q17),"")</f>
        <v/>
      </c>
      <c r="T17" s="830" t="str">
        <f t="shared" si="0"/>
        <v/>
      </c>
      <c r="U17" s="835"/>
    </row>
  </sheetData>
  <sortState xmlns:xlrd2="http://schemas.microsoft.com/office/spreadsheetml/2017/richdata2" ref="B11:T16">
    <sortCondition ref="S11:S16"/>
    <sortCondition descending="1" ref="T11:T16"/>
  </sortState>
  <mergeCells count="19">
    <mergeCell ref="S6:U7"/>
    <mergeCell ref="G6:H6"/>
    <mergeCell ref="I6:J6"/>
    <mergeCell ref="K6:L6"/>
    <mergeCell ref="M6:N6"/>
    <mergeCell ref="O6:P6"/>
    <mergeCell ref="Q6:R6"/>
    <mergeCell ref="Q7:R7"/>
    <mergeCell ref="K7:L7"/>
    <mergeCell ref="M7:N7"/>
    <mergeCell ref="G7:H7"/>
    <mergeCell ref="I7:J7"/>
    <mergeCell ref="O7:P7"/>
    <mergeCell ref="A6:A8"/>
    <mergeCell ref="B6:B8"/>
    <mergeCell ref="C6:D6"/>
    <mergeCell ref="E6:F6"/>
    <mergeCell ref="C7:D7"/>
    <mergeCell ref="E7:F7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F433D-A645-4CE6-A839-E5E6B3A4E736}">
  <dimension ref="A1:V39"/>
  <sheetViews>
    <sheetView workbookViewId="0">
      <selection activeCell="Z2" sqref="Z2"/>
    </sheetView>
  </sheetViews>
  <sheetFormatPr defaultRowHeight="12.75" x14ac:dyDescent="0.2"/>
  <cols>
    <col min="1" max="1" width="4.140625" customWidth="1"/>
    <col min="2" max="2" width="21.140625" customWidth="1"/>
    <col min="3" max="3" width="30.85546875" customWidth="1"/>
    <col min="4" max="4" width="4.5703125" customWidth="1"/>
    <col min="5" max="5" width="7.7109375" customWidth="1"/>
    <col min="6" max="6" width="4.85546875" customWidth="1"/>
    <col min="7" max="7" width="7.5703125" customWidth="1"/>
    <col min="8" max="8" width="4.7109375" customWidth="1"/>
    <col min="9" max="9" width="7.42578125" customWidth="1"/>
    <col min="10" max="10" width="4.5703125" customWidth="1"/>
    <col min="11" max="11" width="8" customWidth="1"/>
    <col min="12" max="12" width="4.7109375" customWidth="1"/>
    <col min="13" max="13" width="7.7109375" customWidth="1"/>
    <col min="14" max="14" width="5" customWidth="1"/>
    <col min="15" max="15" width="7.7109375" customWidth="1"/>
    <col min="16" max="16" width="4.85546875" customWidth="1"/>
    <col min="17" max="17" width="7.85546875" customWidth="1"/>
    <col min="18" max="18" width="4.7109375" customWidth="1"/>
    <col min="19" max="19" width="7.85546875" customWidth="1"/>
    <col min="20" max="20" width="4.7109375" customWidth="1"/>
    <col min="21" max="21" width="9.7109375" customWidth="1"/>
    <col min="22" max="22" width="7.140625" customWidth="1"/>
  </cols>
  <sheetData>
    <row r="1" spans="1:22" x14ac:dyDescent="0.2">
      <c r="O1" s="776"/>
    </row>
    <row r="2" spans="1:22" ht="21.75" customHeight="1" x14ac:dyDescent="0.35">
      <c r="A2" s="774"/>
      <c r="B2" s="1505"/>
      <c r="C2" s="1505"/>
      <c r="D2" s="775"/>
      <c r="E2" s="776"/>
      <c r="F2" s="775"/>
      <c r="G2" s="841" t="s">
        <v>247</v>
      </c>
      <c r="H2" s="839"/>
      <c r="I2" s="841"/>
      <c r="J2" s="839"/>
      <c r="K2" s="777"/>
      <c r="L2" s="839"/>
      <c r="M2" s="840"/>
      <c r="N2" s="775"/>
      <c r="O2" s="776"/>
    </row>
    <row r="3" spans="1:22" ht="21" customHeight="1" x14ac:dyDescent="0.35">
      <c r="A3" s="774"/>
      <c r="B3" s="1506"/>
      <c r="C3" s="1506"/>
      <c r="D3" s="839"/>
      <c r="E3" s="840"/>
      <c r="F3" s="839"/>
      <c r="G3" s="844" t="s">
        <v>380</v>
      </c>
      <c r="H3" s="842"/>
      <c r="I3" s="840"/>
      <c r="J3" s="839"/>
      <c r="K3" s="777"/>
      <c r="L3" s="839"/>
      <c r="M3" s="840"/>
      <c r="N3" s="775"/>
      <c r="O3" s="776"/>
    </row>
    <row r="4" spans="1:22" ht="21.75" customHeight="1" x14ac:dyDescent="0.35">
      <c r="A4" s="774"/>
      <c r="B4" s="778"/>
      <c r="C4" s="775" t="s">
        <v>381</v>
      </c>
      <c r="D4" s="839"/>
      <c r="E4" s="840"/>
      <c r="F4" s="839"/>
      <c r="G4" s="840"/>
      <c r="H4" s="843" t="s">
        <v>153</v>
      </c>
      <c r="I4" s="840"/>
      <c r="J4" s="839"/>
      <c r="K4" s="777"/>
      <c r="L4" s="839"/>
      <c r="M4" s="840"/>
      <c r="N4" s="775"/>
    </row>
    <row r="5" spans="1:22" x14ac:dyDescent="0.2">
      <c r="C5" t="s">
        <v>382</v>
      </c>
    </row>
    <row r="6" spans="1:22" ht="13.5" thickBot="1" x14ac:dyDescent="0.25"/>
    <row r="7" spans="1:22" ht="18.75" thickTop="1" x14ac:dyDescent="0.2">
      <c r="A7" s="1507" t="s">
        <v>4</v>
      </c>
      <c r="B7" s="1509" t="s">
        <v>25</v>
      </c>
      <c r="C7" s="1511" t="s">
        <v>5</v>
      </c>
      <c r="D7" s="1501" t="s">
        <v>6</v>
      </c>
      <c r="E7" s="1502"/>
      <c r="F7" s="1503" t="s">
        <v>7</v>
      </c>
      <c r="G7" s="1504"/>
      <c r="H7" s="1501" t="s">
        <v>8</v>
      </c>
      <c r="I7" s="1502"/>
      <c r="J7" s="1503" t="s">
        <v>9</v>
      </c>
      <c r="K7" s="1504"/>
      <c r="L7" s="1501" t="s">
        <v>10</v>
      </c>
      <c r="M7" s="1502"/>
      <c r="N7" s="1503" t="s">
        <v>11</v>
      </c>
      <c r="O7" s="1504"/>
      <c r="P7" s="1501" t="s">
        <v>12</v>
      </c>
      <c r="Q7" s="1502"/>
      <c r="R7" s="1503" t="s">
        <v>13</v>
      </c>
      <c r="S7" s="1504"/>
      <c r="T7" s="1487" t="s">
        <v>18</v>
      </c>
      <c r="U7" s="1493"/>
      <c r="V7" s="1486"/>
    </row>
    <row r="8" spans="1:22" ht="29.25" customHeight="1" x14ac:dyDescent="0.2">
      <c r="A8" s="1508"/>
      <c r="B8" s="1510"/>
      <c r="C8" s="1512"/>
      <c r="D8" s="1489" t="s">
        <v>373</v>
      </c>
      <c r="E8" s="1490"/>
      <c r="F8" s="1491" t="s">
        <v>374</v>
      </c>
      <c r="G8" s="1492"/>
      <c r="H8" s="1489" t="s">
        <v>375</v>
      </c>
      <c r="I8" s="1490"/>
      <c r="J8" s="1491" t="s">
        <v>376</v>
      </c>
      <c r="K8" s="1492"/>
      <c r="L8" s="1489" t="s">
        <v>377</v>
      </c>
      <c r="M8" s="1490"/>
      <c r="N8" s="1491" t="s">
        <v>377</v>
      </c>
      <c r="O8" s="1492"/>
      <c r="P8" s="1489" t="s">
        <v>378</v>
      </c>
      <c r="Q8" s="1490"/>
      <c r="R8" s="1491" t="s">
        <v>379</v>
      </c>
      <c r="S8" s="1490"/>
      <c r="T8" s="1494"/>
      <c r="U8" s="1495"/>
      <c r="V8" s="1496"/>
    </row>
    <row r="9" spans="1:22" x14ac:dyDescent="0.2">
      <c r="A9" s="1508"/>
      <c r="B9" s="1510"/>
      <c r="C9" s="1512"/>
      <c r="D9" s="845"/>
      <c r="E9" s="846"/>
      <c r="F9" s="845"/>
      <c r="G9" s="847"/>
      <c r="H9" s="848"/>
      <c r="I9" s="846"/>
      <c r="J9" s="845"/>
      <c r="K9" s="847"/>
      <c r="L9" s="848"/>
      <c r="M9" s="846"/>
      <c r="N9" s="845"/>
      <c r="O9" s="849"/>
      <c r="P9" s="848"/>
      <c r="Q9" s="846"/>
      <c r="R9" s="845"/>
      <c r="S9" s="847"/>
      <c r="T9" s="848"/>
      <c r="U9" s="850"/>
      <c r="V9" s="818"/>
    </row>
    <row r="10" spans="1:22" ht="15.75" x14ac:dyDescent="0.2">
      <c r="A10" s="806"/>
      <c r="B10" s="851"/>
      <c r="C10" s="819"/>
      <c r="D10" s="852" t="s">
        <v>19</v>
      </c>
      <c r="E10" s="853" t="s">
        <v>20</v>
      </c>
      <c r="F10" s="852" t="s">
        <v>19</v>
      </c>
      <c r="G10" s="854" t="s">
        <v>20</v>
      </c>
      <c r="H10" s="855" t="s">
        <v>19</v>
      </c>
      <c r="I10" s="853" t="s">
        <v>20</v>
      </c>
      <c r="J10" s="852" t="s">
        <v>19</v>
      </c>
      <c r="K10" s="854" t="s">
        <v>20</v>
      </c>
      <c r="L10" s="855" t="s">
        <v>19</v>
      </c>
      <c r="M10" s="853" t="s">
        <v>20</v>
      </c>
      <c r="N10" s="852" t="s">
        <v>19</v>
      </c>
      <c r="O10" s="856" t="s">
        <v>20</v>
      </c>
      <c r="P10" s="855" t="s">
        <v>19</v>
      </c>
      <c r="Q10" s="853" t="s">
        <v>20</v>
      </c>
      <c r="R10" s="852" t="s">
        <v>19</v>
      </c>
      <c r="S10" s="854" t="s">
        <v>20</v>
      </c>
      <c r="T10" s="855" t="s">
        <v>19</v>
      </c>
      <c r="U10" s="857" t="s">
        <v>21</v>
      </c>
      <c r="V10" s="866" t="s">
        <v>22</v>
      </c>
    </row>
    <row r="11" spans="1:22" ht="16.5" thickBot="1" x14ac:dyDescent="0.25">
      <c r="A11" s="811"/>
      <c r="B11" s="820"/>
      <c r="C11" s="821"/>
      <c r="D11" s="813"/>
      <c r="E11" s="858"/>
      <c r="F11" s="813"/>
      <c r="G11" s="859"/>
      <c r="H11" s="813"/>
      <c r="I11" s="858"/>
      <c r="J11" s="813"/>
      <c r="K11" s="859"/>
      <c r="L11" s="813"/>
      <c r="M11" s="858"/>
      <c r="N11" s="813"/>
      <c r="O11" s="859"/>
      <c r="P11" s="813"/>
      <c r="Q11" s="858"/>
      <c r="R11" s="813"/>
      <c r="S11" s="859"/>
      <c r="T11" s="813"/>
      <c r="U11" s="860"/>
      <c r="V11" s="817"/>
    </row>
    <row r="12" spans="1:22" ht="16.5" thickTop="1" x14ac:dyDescent="0.2">
      <c r="A12" s="779">
        <v>1</v>
      </c>
      <c r="B12" s="836" t="s">
        <v>723</v>
      </c>
      <c r="C12" s="780" t="s">
        <v>42</v>
      </c>
      <c r="D12" s="796">
        <v>3</v>
      </c>
      <c r="E12" s="781">
        <v>1081</v>
      </c>
      <c r="F12" s="797">
        <v>3</v>
      </c>
      <c r="G12" s="782">
        <v>3350</v>
      </c>
      <c r="H12" s="796">
        <v>3</v>
      </c>
      <c r="I12" s="781">
        <v>1143</v>
      </c>
      <c r="J12" s="797">
        <v>1</v>
      </c>
      <c r="K12" s="783">
        <v>2534</v>
      </c>
      <c r="L12" s="796">
        <v>6</v>
      </c>
      <c r="M12" s="781">
        <v>1</v>
      </c>
      <c r="N12" s="797">
        <v>1</v>
      </c>
      <c r="O12" s="783">
        <v>11282</v>
      </c>
      <c r="P12" s="796">
        <v>1</v>
      </c>
      <c r="Q12" s="781">
        <v>12433</v>
      </c>
      <c r="R12" s="797">
        <v>1</v>
      </c>
      <c r="S12" s="783">
        <v>13350</v>
      </c>
      <c r="T12" s="861">
        <f t="shared" ref="T12:T33" si="0">D12+F12+H12+J12+L12+N12+P12+R12</f>
        <v>19</v>
      </c>
      <c r="U12" s="822">
        <f t="shared" ref="U12:U33" si="1">E12+G12+I12+K12+M12+O12+Q12+S12</f>
        <v>45174</v>
      </c>
      <c r="V12" s="867">
        <v>1</v>
      </c>
    </row>
    <row r="13" spans="1:22" ht="15.75" x14ac:dyDescent="0.2">
      <c r="A13" s="779">
        <v>2</v>
      </c>
      <c r="B13" s="837" t="s">
        <v>731</v>
      </c>
      <c r="C13" s="780" t="s">
        <v>246</v>
      </c>
      <c r="D13" s="794">
        <v>4</v>
      </c>
      <c r="E13" s="788">
        <v>930</v>
      </c>
      <c r="F13" s="795">
        <v>2</v>
      </c>
      <c r="G13" s="789">
        <v>1965</v>
      </c>
      <c r="H13" s="794">
        <v>2</v>
      </c>
      <c r="I13" s="788">
        <v>1462</v>
      </c>
      <c r="J13" s="795">
        <v>1</v>
      </c>
      <c r="K13" s="789">
        <v>3138</v>
      </c>
      <c r="L13" s="794">
        <v>3</v>
      </c>
      <c r="M13" s="788">
        <v>70</v>
      </c>
      <c r="N13" s="795">
        <v>2</v>
      </c>
      <c r="O13" s="789">
        <v>9133</v>
      </c>
      <c r="P13" s="794">
        <v>3</v>
      </c>
      <c r="Q13" s="788">
        <v>3906</v>
      </c>
      <c r="R13" s="795">
        <v>3</v>
      </c>
      <c r="S13" s="789">
        <v>3785</v>
      </c>
      <c r="T13" s="861">
        <f t="shared" si="0"/>
        <v>20</v>
      </c>
      <c r="U13" s="822">
        <f t="shared" si="1"/>
        <v>24389</v>
      </c>
      <c r="V13" s="867">
        <v>2</v>
      </c>
    </row>
    <row r="14" spans="1:22" ht="15.75" x14ac:dyDescent="0.2">
      <c r="A14" s="779">
        <v>3</v>
      </c>
      <c r="B14" s="837" t="s">
        <v>721</v>
      </c>
      <c r="C14" s="780" t="s">
        <v>245</v>
      </c>
      <c r="D14" s="794">
        <v>1</v>
      </c>
      <c r="E14" s="788">
        <v>4376</v>
      </c>
      <c r="F14" s="795">
        <v>3</v>
      </c>
      <c r="G14" s="789">
        <v>1852</v>
      </c>
      <c r="H14" s="794">
        <v>4</v>
      </c>
      <c r="I14" s="788">
        <v>826</v>
      </c>
      <c r="J14" s="795">
        <v>4</v>
      </c>
      <c r="K14" s="789">
        <v>2184</v>
      </c>
      <c r="L14" s="794">
        <v>3</v>
      </c>
      <c r="M14" s="788">
        <v>300</v>
      </c>
      <c r="N14" s="795">
        <v>3</v>
      </c>
      <c r="O14" s="789">
        <v>5422</v>
      </c>
      <c r="P14" s="794">
        <v>3</v>
      </c>
      <c r="Q14" s="788">
        <v>4511</v>
      </c>
      <c r="R14" s="795">
        <v>1</v>
      </c>
      <c r="S14" s="789">
        <v>6157</v>
      </c>
      <c r="T14" s="861">
        <f t="shared" si="0"/>
        <v>22</v>
      </c>
      <c r="U14" s="822">
        <f t="shared" si="1"/>
        <v>25628</v>
      </c>
      <c r="V14" s="867">
        <v>3</v>
      </c>
    </row>
    <row r="15" spans="1:22" ht="15.75" x14ac:dyDescent="0.2">
      <c r="A15" s="779">
        <v>4</v>
      </c>
      <c r="B15" s="837" t="s">
        <v>728</v>
      </c>
      <c r="C15" s="780" t="s">
        <v>199</v>
      </c>
      <c r="D15" s="794">
        <v>5</v>
      </c>
      <c r="E15" s="788">
        <v>877</v>
      </c>
      <c r="F15" s="795">
        <v>1</v>
      </c>
      <c r="G15" s="789">
        <v>2227</v>
      </c>
      <c r="H15" s="794">
        <v>2</v>
      </c>
      <c r="I15" s="788">
        <v>1646</v>
      </c>
      <c r="J15" s="795">
        <v>4</v>
      </c>
      <c r="K15" s="789">
        <v>1267</v>
      </c>
      <c r="L15" s="794">
        <v>1</v>
      </c>
      <c r="M15" s="788">
        <v>3625</v>
      </c>
      <c r="N15" s="795">
        <v>2</v>
      </c>
      <c r="O15" s="789">
        <v>4684</v>
      </c>
      <c r="P15" s="794">
        <v>5</v>
      </c>
      <c r="Q15" s="788">
        <v>2361</v>
      </c>
      <c r="R15" s="795">
        <v>2</v>
      </c>
      <c r="S15" s="789">
        <v>8463</v>
      </c>
      <c r="T15" s="861">
        <f t="shared" si="0"/>
        <v>22</v>
      </c>
      <c r="U15" s="822">
        <f t="shared" si="1"/>
        <v>25150</v>
      </c>
      <c r="V15" s="867">
        <v>4</v>
      </c>
    </row>
    <row r="16" spans="1:22" ht="15.75" x14ac:dyDescent="0.2">
      <c r="A16" s="779">
        <v>5</v>
      </c>
      <c r="B16" s="837" t="s">
        <v>719</v>
      </c>
      <c r="C16" s="780" t="s">
        <v>245</v>
      </c>
      <c r="D16" s="794">
        <v>1</v>
      </c>
      <c r="E16" s="788">
        <v>3691</v>
      </c>
      <c r="F16" s="795">
        <v>1</v>
      </c>
      <c r="G16" s="789">
        <v>4422</v>
      </c>
      <c r="H16" s="794">
        <v>5</v>
      </c>
      <c r="I16" s="788">
        <v>1265</v>
      </c>
      <c r="J16" s="795">
        <v>2</v>
      </c>
      <c r="K16" s="789">
        <v>2024</v>
      </c>
      <c r="L16" s="794">
        <v>4</v>
      </c>
      <c r="M16" s="788">
        <v>45</v>
      </c>
      <c r="N16" s="795">
        <v>3</v>
      </c>
      <c r="O16" s="789">
        <v>2040</v>
      </c>
      <c r="P16" s="794">
        <v>1</v>
      </c>
      <c r="Q16" s="788">
        <v>8877</v>
      </c>
      <c r="R16" s="795">
        <v>6</v>
      </c>
      <c r="S16" s="789">
        <v>5030</v>
      </c>
      <c r="T16" s="861">
        <f t="shared" si="0"/>
        <v>23</v>
      </c>
      <c r="U16" s="822">
        <f t="shared" si="1"/>
        <v>27394</v>
      </c>
      <c r="V16" s="867">
        <v>5</v>
      </c>
    </row>
    <row r="17" spans="1:22" ht="15.75" x14ac:dyDescent="0.2">
      <c r="A17" s="779">
        <v>6</v>
      </c>
      <c r="B17" s="837" t="s">
        <v>732</v>
      </c>
      <c r="C17" s="780" t="s">
        <v>246</v>
      </c>
      <c r="D17" s="794">
        <v>5</v>
      </c>
      <c r="E17" s="788">
        <v>782</v>
      </c>
      <c r="F17" s="795">
        <v>2</v>
      </c>
      <c r="G17" s="789">
        <v>4173</v>
      </c>
      <c r="H17" s="794">
        <v>1</v>
      </c>
      <c r="I17" s="788">
        <v>3065</v>
      </c>
      <c r="J17" s="795">
        <v>2</v>
      </c>
      <c r="K17" s="789">
        <v>2220</v>
      </c>
      <c r="L17" s="794">
        <v>2</v>
      </c>
      <c r="M17" s="788">
        <v>1600</v>
      </c>
      <c r="N17" s="795">
        <v>4</v>
      </c>
      <c r="O17" s="789">
        <v>2873</v>
      </c>
      <c r="P17" s="794">
        <v>2</v>
      </c>
      <c r="Q17" s="788">
        <v>3444</v>
      </c>
      <c r="R17" s="795">
        <v>6</v>
      </c>
      <c r="S17" s="789">
        <v>3595</v>
      </c>
      <c r="T17" s="861">
        <f t="shared" si="0"/>
        <v>24</v>
      </c>
      <c r="U17" s="822">
        <f t="shared" si="1"/>
        <v>21752</v>
      </c>
      <c r="V17" s="867">
        <v>6</v>
      </c>
    </row>
    <row r="18" spans="1:22" ht="15.75" x14ac:dyDescent="0.2">
      <c r="A18" s="779">
        <v>7</v>
      </c>
      <c r="B18" s="837" t="s">
        <v>729</v>
      </c>
      <c r="C18" s="780" t="s">
        <v>199</v>
      </c>
      <c r="D18" s="794">
        <v>4</v>
      </c>
      <c r="E18" s="788">
        <v>957</v>
      </c>
      <c r="F18" s="795">
        <v>4</v>
      </c>
      <c r="G18" s="789">
        <v>2386</v>
      </c>
      <c r="H18" s="794">
        <v>1</v>
      </c>
      <c r="I18" s="788">
        <v>1752</v>
      </c>
      <c r="J18" s="795">
        <v>3</v>
      </c>
      <c r="K18" s="789">
        <v>2314</v>
      </c>
      <c r="L18" s="794">
        <v>2</v>
      </c>
      <c r="M18" s="788">
        <v>1579</v>
      </c>
      <c r="N18" s="795">
        <v>6</v>
      </c>
      <c r="O18" s="789">
        <v>2358</v>
      </c>
      <c r="P18" s="794">
        <v>2</v>
      </c>
      <c r="Q18" s="788">
        <v>6042</v>
      </c>
      <c r="R18" s="795">
        <v>3</v>
      </c>
      <c r="S18" s="789">
        <v>4843</v>
      </c>
      <c r="T18" s="861">
        <f t="shared" si="0"/>
        <v>25</v>
      </c>
      <c r="U18" s="822">
        <f t="shared" si="1"/>
        <v>22231</v>
      </c>
      <c r="V18" s="867">
        <v>7</v>
      </c>
    </row>
    <row r="19" spans="1:22" ht="15.75" x14ac:dyDescent="0.2">
      <c r="A19" s="779">
        <v>8</v>
      </c>
      <c r="B19" s="837" t="s">
        <v>736</v>
      </c>
      <c r="C19" s="780" t="s">
        <v>169</v>
      </c>
      <c r="D19" s="794">
        <v>2</v>
      </c>
      <c r="E19" s="788">
        <v>2698</v>
      </c>
      <c r="F19" s="795">
        <v>5</v>
      </c>
      <c r="G19" s="789">
        <v>1575</v>
      </c>
      <c r="H19" s="794">
        <v>2</v>
      </c>
      <c r="I19" s="788">
        <v>1315</v>
      </c>
      <c r="J19" s="795">
        <v>4</v>
      </c>
      <c r="K19" s="789">
        <v>1695</v>
      </c>
      <c r="L19" s="794">
        <v>2</v>
      </c>
      <c r="M19" s="788">
        <v>171</v>
      </c>
      <c r="N19" s="795">
        <v>4</v>
      </c>
      <c r="O19" s="789">
        <v>4836</v>
      </c>
      <c r="P19" s="794">
        <v>4</v>
      </c>
      <c r="Q19" s="788">
        <v>2925</v>
      </c>
      <c r="R19" s="795">
        <v>2</v>
      </c>
      <c r="S19" s="789">
        <v>6537</v>
      </c>
      <c r="T19" s="861">
        <f t="shared" si="0"/>
        <v>25</v>
      </c>
      <c r="U19" s="822">
        <f t="shared" si="1"/>
        <v>21752</v>
      </c>
      <c r="V19" s="867">
        <v>8</v>
      </c>
    </row>
    <row r="20" spans="1:22" ht="15.75" x14ac:dyDescent="0.2">
      <c r="A20" s="779">
        <v>9</v>
      </c>
      <c r="B20" s="837" t="s">
        <v>726</v>
      </c>
      <c r="C20" s="780" t="s">
        <v>174</v>
      </c>
      <c r="D20" s="794">
        <v>2</v>
      </c>
      <c r="E20" s="788">
        <v>1215</v>
      </c>
      <c r="F20" s="795">
        <v>5</v>
      </c>
      <c r="G20" s="789">
        <v>1371</v>
      </c>
      <c r="H20" s="794">
        <v>6</v>
      </c>
      <c r="I20" s="788">
        <v>698</v>
      </c>
      <c r="J20" s="795">
        <v>3</v>
      </c>
      <c r="K20" s="789">
        <v>1711</v>
      </c>
      <c r="L20" s="794">
        <v>5</v>
      </c>
      <c r="M20" s="788">
        <v>3</v>
      </c>
      <c r="N20" s="795">
        <v>1</v>
      </c>
      <c r="O20" s="789">
        <v>12204</v>
      </c>
      <c r="P20" s="794">
        <v>1</v>
      </c>
      <c r="Q20" s="788">
        <v>5906</v>
      </c>
      <c r="R20" s="795">
        <v>4</v>
      </c>
      <c r="S20" s="789">
        <v>6335</v>
      </c>
      <c r="T20" s="861">
        <f t="shared" si="0"/>
        <v>27</v>
      </c>
      <c r="U20" s="822">
        <f t="shared" si="1"/>
        <v>29443</v>
      </c>
      <c r="V20" s="867">
        <v>9</v>
      </c>
    </row>
    <row r="21" spans="1:22" ht="15.75" x14ac:dyDescent="0.2">
      <c r="A21" s="779">
        <v>10</v>
      </c>
      <c r="B21" s="837" t="s">
        <v>733</v>
      </c>
      <c r="C21" s="780" t="s">
        <v>246</v>
      </c>
      <c r="D21" s="794">
        <v>4</v>
      </c>
      <c r="E21" s="788">
        <v>2240</v>
      </c>
      <c r="F21" s="795">
        <v>7</v>
      </c>
      <c r="G21" s="789"/>
      <c r="H21" s="794">
        <v>1</v>
      </c>
      <c r="I21" s="788">
        <v>1968</v>
      </c>
      <c r="J21" s="795">
        <v>1</v>
      </c>
      <c r="K21" s="789">
        <v>2535</v>
      </c>
      <c r="L21" s="794">
        <v>1</v>
      </c>
      <c r="M21" s="788">
        <v>1798</v>
      </c>
      <c r="N21" s="795">
        <v>6</v>
      </c>
      <c r="O21" s="789">
        <v>524</v>
      </c>
      <c r="P21" s="794">
        <v>6</v>
      </c>
      <c r="Q21" s="788">
        <v>3461</v>
      </c>
      <c r="R21" s="795">
        <v>1</v>
      </c>
      <c r="S21" s="789">
        <v>13168</v>
      </c>
      <c r="T21" s="861">
        <f t="shared" si="0"/>
        <v>27</v>
      </c>
      <c r="U21" s="822">
        <f t="shared" si="1"/>
        <v>25694</v>
      </c>
      <c r="V21" s="867">
        <v>10</v>
      </c>
    </row>
    <row r="22" spans="1:22" ht="15.75" x14ac:dyDescent="0.2">
      <c r="A22" s="779">
        <v>11</v>
      </c>
      <c r="B22" s="837" t="s">
        <v>730</v>
      </c>
      <c r="C22" s="780" t="s">
        <v>199</v>
      </c>
      <c r="D22" s="794">
        <v>3</v>
      </c>
      <c r="E22" s="788">
        <v>2504</v>
      </c>
      <c r="F22" s="795">
        <v>2</v>
      </c>
      <c r="G22" s="789">
        <v>3089</v>
      </c>
      <c r="H22" s="794">
        <v>6</v>
      </c>
      <c r="I22" s="788">
        <v>664</v>
      </c>
      <c r="J22" s="795">
        <v>5</v>
      </c>
      <c r="K22" s="789">
        <v>1675</v>
      </c>
      <c r="L22" s="794">
        <v>1</v>
      </c>
      <c r="M22" s="788">
        <v>2600</v>
      </c>
      <c r="N22" s="795">
        <v>4</v>
      </c>
      <c r="O22" s="789">
        <v>1741</v>
      </c>
      <c r="P22" s="794">
        <v>5</v>
      </c>
      <c r="Q22" s="788">
        <v>3914</v>
      </c>
      <c r="R22" s="795">
        <v>2</v>
      </c>
      <c r="S22" s="789">
        <v>4163</v>
      </c>
      <c r="T22" s="861">
        <f t="shared" si="0"/>
        <v>28</v>
      </c>
      <c r="U22" s="822">
        <f t="shared" si="1"/>
        <v>20350</v>
      </c>
      <c r="V22" s="867">
        <v>11</v>
      </c>
    </row>
    <row r="23" spans="1:22" ht="15.75" x14ac:dyDescent="0.2">
      <c r="A23" s="779">
        <v>12</v>
      </c>
      <c r="B23" s="837" t="s">
        <v>724</v>
      </c>
      <c r="C23" s="780" t="s">
        <v>42</v>
      </c>
      <c r="D23" s="794">
        <v>5</v>
      </c>
      <c r="E23" s="788">
        <v>1978</v>
      </c>
      <c r="F23" s="795">
        <v>4</v>
      </c>
      <c r="G23" s="789">
        <v>1745</v>
      </c>
      <c r="H23" s="794">
        <v>4</v>
      </c>
      <c r="I23" s="788">
        <v>1331</v>
      </c>
      <c r="J23" s="795">
        <v>6</v>
      </c>
      <c r="K23" s="789">
        <v>1176</v>
      </c>
      <c r="L23" s="794">
        <v>3</v>
      </c>
      <c r="M23" s="788">
        <v>1385</v>
      </c>
      <c r="N23" s="795">
        <v>1</v>
      </c>
      <c r="O23" s="789">
        <v>11689</v>
      </c>
      <c r="P23" s="794">
        <v>2</v>
      </c>
      <c r="Q23" s="788">
        <v>5664</v>
      </c>
      <c r="R23" s="795">
        <v>4</v>
      </c>
      <c r="S23" s="789">
        <v>3745</v>
      </c>
      <c r="T23" s="861">
        <f t="shared" si="0"/>
        <v>29</v>
      </c>
      <c r="U23" s="822">
        <f t="shared" si="1"/>
        <v>28713</v>
      </c>
      <c r="V23" s="867">
        <v>12</v>
      </c>
    </row>
    <row r="24" spans="1:22" ht="15.75" x14ac:dyDescent="0.2">
      <c r="A24" s="779">
        <v>13</v>
      </c>
      <c r="B24" s="837" t="s">
        <v>722</v>
      </c>
      <c r="C24" s="780" t="s">
        <v>42</v>
      </c>
      <c r="D24" s="794">
        <v>2</v>
      </c>
      <c r="E24" s="788">
        <v>1500</v>
      </c>
      <c r="F24" s="795">
        <v>3</v>
      </c>
      <c r="G24" s="789">
        <v>2688</v>
      </c>
      <c r="H24" s="794">
        <v>4</v>
      </c>
      <c r="I24" s="788">
        <v>1386</v>
      </c>
      <c r="J24" s="795">
        <v>5</v>
      </c>
      <c r="K24" s="789">
        <v>2068</v>
      </c>
      <c r="L24" s="794">
        <v>4</v>
      </c>
      <c r="M24" s="788">
        <v>162</v>
      </c>
      <c r="N24" s="795">
        <v>5</v>
      </c>
      <c r="O24" s="789">
        <v>2524</v>
      </c>
      <c r="P24" s="794">
        <v>3</v>
      </c>
      <c r="Q24" s="788">
        <v>3305</v>
      </c>
      <c r="R24" s="795">
        <v>3</v>
      </c>
      <c r="S24" s="789">
        <v>7002</v>
      </c>
      <c r="T24" s="861">
        <f t="shared" si="0"/>
        <v>29</v>
      </c>
      <c r="U24" s="822">
        <f t="shared" si="1"/>
        <v>20635</v>
      </c>
      <c r="V24" s="867">
        <v>13</v>
      </c>
    </row>
    <row r="25" spans="1:22" ht="15.75" x14ac:dyDescent="0.2">
      <c r="A25" s="779">
        <v>14</v>
      </c>
      <c r="B25" s="837" t="s">
        <v>720</v>
      </c>
      <c r="C25" s="780" t="s">
        <v>245</v>
      </c>
      <c r="D25" s="794">
        <v>1</v>
      </c>
      <c r="E25" s="788">
        <v>1743</v>
      </c>
      <c r="F25" s="795">
        <v>4</v>
      </c>
      <c r="G25" s="789">
        <v>2594</v>
      </c>
      <c r="H25" s="794">
        <v>3</v>
      </c>
      <c r="I25" s="788">
        <v>1611</v>
      </c>
      <c r="J25" s="795">
        <v>3</v>
      </c>
      <c r="K25" s="789">
        <v>1980</v>
      </c>
      <c r="L25" s="794">
        <v>6</v>
      </c>
      <c r="M25" s="788">
        <v>75</v>
      </c>
      <c r="N25" s="795">
        <v>3</v>
      </c>
      <c r="O25" s="789">
        <v>3078</v>
      </c>
      <c r="P25" s="794">
        <v>5</v>
      </c>
      <c r="Q25" s="788">
        <v>2237</v>
      </c>
      <c r="R25" s="795">
        <v>5</v>
      </c>
      <c r="S25" s="789">
        <v>4569</v>
      </c>
      <c r="T25" s="861">
        <f t="shared" si="0"/>
        <v>30</v>
      </c>
      <c r="U25" s="822">
        <f t="shared" si="1"/>
        <v>17887</v>
      </c>
      <c r="V25" s="867">
        <v>14</v>
      </c>
    </row>
    <row r="26" spans="1:22" ht="15.75" x14ac:dyDescent="0.2">
      <c r="A26" s="779">
        <v>15</v>
      </c>
      <c r="B26" s="837" t="s">
        <v>725</v>
      </c>
      <c r="C26" s="780" t="s">
        <v>174</v>
      </c>
      <c r="D26" s="794">
        <v>3</v>
      </c>
      <c r="E26" s="788">
        <v>1291</v>
      </c>
      <c r="F26" s="795">
        <v>5</v>
      </c>
      <c r="G26" s="789">
        <v>1349</v>
      </c>
      <c r="H26" s="794">
        <v>5</v>
      </c>
      <c r="I26" s="788">
        <v>825</v>
      </c>
      <c r="J26" s="795">
        <v>2</v>
      </c>
      <c r="K26" s="789">
        <v>2465</v>
      </c>
      <c r="L26" s="794">
        <v>5</v>
      </c>
      <c r="M26" s="788">
        <v>153</v>
      </c>
      <c r="N26" s="795">
        <v>5</v>
      </c>
      <c r="O26" s="789">
        <v>1649</v>
      </c>
      <c r="P26" s="794">
        <v>7</v>
      </c>
      <c r="Q26" s="788"/>
      <c r="R26" s="795">
        <v>4</v>
      </c>
      <c r="S26" s="789">
        <v>4824</v>
      </c>
      <c r="T26" s="861">
        <f t="shared" si="0"/>
        <v>36</v>
      </c>
      <c r="U26" s="822">
        <f t="shared" si="1"/>
        <v>12556</v>
      </c>
      <c r="V26" s="867">
        <v>15</v>
      </c>
    </row>
    <row r="27" spans="1:22" ht="15.75" x14ac:dyDescent="0.2">
      <c r="A27" s="779">
        <v>16</v>
      </c>
      <c r="B27" s="837" t="s">
        <v>727</v>
      </c>
      <c r="C27" s="780" t="s">
        <v>174</v>
      </c>
      <c r="D27" s="794">
        <v>6</v>
      </c>
      <c r="E27" s="788">
        <v>1433</v>
      </c>
      <c r="F27" s="795">
        <v>6</v>
      </c>
      <c r="G27" s="789">
        <v>1112</v>
      </c>
      <c r="H27" s="794">
        <v>3</v>
      </c>
      <c r="I27" s="788">
        <v>1436</v>
      </c>
      <c r="J27" s="795">
        <v>6</v>
      </c>
      <c r="K27" s="789">
        <v>1127</v>
      </c>
      <c r="L27" s="794">
        <v>5</v>
      </c>
      <c r="M27" s="788">
        <v>3</v>
      </c>
      <c r="N27" s="795">
        <v>2</v>
      </c>
      <c r="O27" s="789">
        <v>5533</v>
      </c>
      <c r="P27" s="794">
        <v>6</v>
      </c>
      <c r="Q27" s="788">
        <v>1229</v>
      </c>
      <c r="R27" s="795">
        <v>5</v>
      </c>
      <c r="S27" s="789">
        <v>3463</v>
      </c>
      <c r="T27" s="861">
        <f t="shared" si="0"/>
        <v>39</v>
      </c>
      <c r="U27" s="822">
        <f t="shared" si="1"/>
        <v>15336</v>
      </c>
      <c r="V27" s="867">
        <v>16</v>
      </c>
    </row>
    <row r="28" spans="1:22" ht="15.75" x14ac:dyDescent="0.2">
      <c r="A28" s="779">
        <v>17</v>
      </c>
      <c r="B28" s="837" t="s">
        <v>734</v>
      </c>
      <c r="C28" s="780" t="s">
        <v>169</v>
      </c>
      <c r="D28" s="794">
        <v>6</v>
      </c>
      <c r="E28" s="788">
        <v>689</v>
      </c>
      <c r="F28" s="795">
        <v>6</v>
      </c>
      <c r="G28" s="789">
        <v>953</v>
      </c>
      <c r="H28" s="794">
        <v>5</v>
      </c>
      <c r="I28" s="788">
        <v>1111</v>
      </c>
      <c r="J28" s="795">
        <v>5</v>
      </c>
      <c r="K28" s="789">
        <v>1144</v>
      </c>
      <c r="L28" s="794">
        <v>7</v>
      </c>
      <c r="M28" s="788"/>
      <c r="N28" s="795">
        <v>7</v>
      </c>
      <c r="O28" s="789"/>
      <c r="P28" s="794">
        <v>4</v>
      </c>
      <c r="Q28" s="788">
        <v>2495</v>
      </c>
      <c r="R28" s="795">
        <v>7</v>
      </c>
      <c r="S28" s="789"/>
      <c r="T28" s="861">
        <f t="shared" si="0"/>
        <v>47</v>
      </c>
      <c r="U28" s="822">
        <f t="shared" si="1"/>
        <v>6392</v>
      </c>
      <c r="V28" s="867">
        <v>17</v>
      </c>
    </row>
    <row r="29" spans="1:22" ht="15.75" x14ac:dyDescent="0.2">
      <c r="A29" s="779">
        <v>18</v>
      </c>
      <c r="B29" s="837" t="s">
        <v>843</v>
      </c>
      <c r="C29" s="780" t="s">
        <v>169</v>
      </c>
      <c r="D29" s="794">
        <v>7</v>
      </c>
      <c r="E29" s="788"/>
      <c r="F29" s="795">
        <v>7</v>
      </c>
      <c r="G29" s="789"/>
      <c r="H29" s="794">
        <v>7</v>
      </c>
      <c r="I29" s="788"/>
      <c r="J29" s="795">
        <v>7</v>
      </c>
      <c r="K29" s="789"/>
      <c r="L29" s="794">
        <v>6</v>
      </c>
      <c r="M29" s="788">
        <v>1</v>
      </c>
      <c r="N29" s="795">
        <v>5</v>
      </c>
      <c r="O29" s="789">
        <v>1241</v>
      </c>
      <c r="P29" s="794">
        <v>4</v>
      </c>
      <c r="Q29" s="788">
        <v>3959</v>
      </c>
      <c r="R29" s="795">
        <v>5</v>
      </c>
      <c r="S29" s="789">
        <v>5270</v>
      </c>
      <c r="T29" s="861">
        <f t="shared" si="0"/>
        <v>48</v>
      </c>
      <c r="U29" s="822">
        <f t="shared" si="1"/>
        <v>10471</v>
      </c>
      <c r="V29" s="867">
        <v>18</v>
      </c>
    </row>
    <row r="30" spans="1:22" ht="15.75" x14ac:dyDescent="0.2">
      <c r="A30" s="779">
        <v>19</v>
      </c>
      <c r="B30" s="837" t="s">
        <v>737</v>
      </c>
      <c r="C30" s="780" t="s">
        <v>246</v>
      </c>
      <c r="D30" s="794">
        <v>7</v>
      </c>
      <c r="E30" s="788"/>
      <c r="F30" s="795">
        <v>1</v>
      </c>
      <c r="G30" s="789">
        <v>3388</v>
      </c>
      <c r="H30" s="794">
        <v>7</v>
      </c>
      <c r="I30" s="788"/>
      <c r="J30" s="795">
        <v>7</v>
      </c>
      <c r="K30" s="789"/>
      <c r="L30" s="794">
        <v>7</v>
      </c>
      <c r="M30" s="788"/>
      <c r="N30" s="795">
        <v>7</v>
      </c>
      <c r="O30" s="789">
        <v>0</v>
      </c>
      <c r="P30" s="794">
        <v>7</v>
      </c>
      <c r="Q30" s="788"/>
      <c r="R30" s="795">
        <v>7</v>
      </c>
      <c r="S30" s="789"/>
      <c r="T30" s="861">
        <f t="shared" si="0"/>
        <v>50</v>
      </c>
      <c r="U30" s="822">
        <f t="shared" si="1"/>
        <v>3388</v>
      </c>
      <c r="V30" s="867">
        <v>19</v>
      </c>
    </row>
    <row r="31" spans="1:22" ht="15.75" x14ac:dyDescent="0.2">
      <c r="A31" s="779">
        <v>20</v>
      </c>
      <c r="B31" s="837" t="s">
        <v>735</v>
      </c>
      <c r="C31" s="780" t="s">
        <v>169</v>
      </c>
      <c r="D31" s="794">
        <v>6</v>
      </c>
      <c r="E31" s="788">
        <v>701</v>
      </c>
      <c r="F31" s="795">
        <v>6</v>
      </c>
      <c r="G31" s="789">
        <v>1192</v>
      </c>
      <c r="H31" s="794">
        <v>7</v>
      </c>
      <c r="I31" s="788"/>
      <c r="J31" s="795">
        <v>7</v>
      </c>
      <c r="K31" s="789"/>
      <c r="L31" s="794">
        <v>4</v>
      </c>
      <c r="M31" s="788">
        <v>797</v>
      </c>
      <c r="N31" s="795">
        <v>6</v>
      </c>
      <c r="O31" s="789">
        <v>605</v>
      </c>
      <c r="P31" s="794">
        <v>7</v>
      </c>
      <c r="Q31" s="788"/>
      <c r="R31" s="795">
        <v>7</v>
      </c>
      <c r="S31" s="1071"/>
      <c r="T31" s="861">
        <f t="shared" si="0"/>
        <v>50</v>
      </c>
      <c r="U31" s="822">
        <f t="shared" si="1"/>
        <v>3295</v>
      </c>
      <c r="V31" s="867">
        <v>20</v>
      </c>
    </row>
    <row r="32" spans="1:22" ht="15.75" x14ac:dyDescent="0.2">
      <c r="A32" s="779">
        <v>21</v>
      </c>
      <c r="B32" s="837" t="s">
        <v>746</v>
      </c>
      <c r="C32" s="780" t="s">
        <v>169</v>
      </c>
      <c r="D32" s="794">
        <v>7</v>
      </c>
      <c r="E32" s="788"/>
      <c r="F32" s="795">
        <v>7</v>
      </c>
      <c r="G32" s="789"/>
      <c r="H32" s="794">
        <v>6</v>
      </c>
      <c r="I32" s="788">
        <v>445</v>
      </c>
      <c r="J32" s="795">
        <v>6</v>
      </c>
      <c r="K32" s="789">
        <v>793</v>
      </c>
      <c r="L32" s="794">
        <v>7</v>
      </c>
      <c r="M32" s="788"/>
      <c r="N32" s="795">
        <v>7</v>
      </c>
      <c r="O32" s="789"/>
      <c r="P32" s="794">
        <v>7</v>
      </c>
      <c r="Q32" s="788"/>
      <c r="R32" s="795">
        <v>6</v>
      </c>
      <c r="S32" s="789">
        <v>2160</v>
      </c>
      <c r="T32" s="861">
        <f t="shared" si="0"/>
        <v>53</v>
      </c>
      <c r="U32" s="822">
        <f t="shared" si="1"/>
        <v>3398</v>
      </c>
      <c r="V32" s="867">
        <v>21</v>
      </c>
    </row>
    <row r="33" spans="1:22" ht="15.75" x14ac:dyDescent="0.2">
      <c r="A33" s="785">
        <v>22</v>
      </c>
      <c r="B33" s="837" t="s">
        <v>864</v>
      </c>
      <c r="C33" s="780" t="s">
        <v>174</v>
      </c>
      <c r="D33" s="794">
        <v>7</v>
      </c>
      <c r="E33" s="788"/>
      <c r="F33" s="795">
        <v>7</v>
      </c>
      <c r="G33" s="789"/>
      <c r="H33" s="794">
        <v>7</v>
      </c>
      <c r="I33" s="788"/>
      <c r="J33" s="795">
        <v>7</v>
      </c>
      <c r="K33" s="789"/>
      <c r="L33" s="794">
        <v>7</v>
      </c>
      <c r="M33" s="788"/>
      <c r="N33" s="795">
        <v>7</v>
      </c>
      <c r="O33" s="789"/>
      <c r="P33" s="794">
        <v>6</v>
      </c>
      <c r="Q33" s="788">
        <v>2105</v>
      </c>
      <c r="R33" s="795">
        <v>7</v>
      </c>
      <c r="S33" s="789"/>
      <c r="T33" s="861">
        <f t="shared" si="0"/>
        <v>55</v>
      </c>
      <c r="U33" s="822">
        <f t="shared" si="1"/>
        <v>2105</v>
      </c>
      <c r="V33" s="867">
        <v>22</v>
      </c>
    </row>
    <row r="34" spans="1:22" ht="15.75" x14ac:dyDescent="0.2">
      <c r="A34" s="785">
        <v>23</v>
      </c>
      <c r="B34" s="786"/>
      <c r="C34" s="780"/>
      <c r="D34" s="794"/>
      <c r="E34" s="788"/>
      <c r="F34" s="795"/>
      <c r="G34" s="789"/>
      <c r="H34" s="794"/>
      <c r="I34" s="788"/>
      <c r="J34" s="795"/>
      <c r="K34" s="789"/>
      <c r="L34" s="794"/>
      <c r="M34" s="788"/>
      <c r="N34" s="795"/>
      <c r="O34" s="789"/>
      <c r="P34" s="794"/>
      <c r="Q34" s="788"/>
      <c r="R34" s="795"/>
      <c r="S34" s="789"/>
      <c r="T34" s="862" t="str">
        <f t="shared" ref="T34" si="2">IF(ISNUMBER(D34)=TRUE,SUM(D34,F34,H34,J34,L34,N34,P34,R34),"")</f>
        <v/>
      </c>
      <c r="U34" s="784" t="str">
        <f t="shared" ref="U34" si="3">IF(ISNUMBER(E34)=TRUE,SUM(E34,G34,I34,K34,M34,O34,Q34,S34),"")</f>
        <v/>
      </c>
      <c r="V34" s="868"/>
    </row>
    <row r="35" spans="1:22" ht="15.75" x14ac:dyDescent="0.2">
      <c r="A35" s="785"/>
      <c r="B35" s="786"/>
      <c r="C35" s="787"/>
      <c r="D35" s="794"/>
      <c r="E35" s="788"/>
      <c r="F35" s="795"/>
      <c r="G35" s="789"/>
      <c r="H35" s="794"/>
      <c r="I35" s="788"/>
      <c r="J35" s="795"/>
      <c r="K35" s="789"/>
      <c r="L35" s="794"/>
      <c r="M35" s="788"/>
      <c r="N35" s="795" t="s">
        <v>58</v>
      </c>
      <c r="O35" s="789" t="s">
        <v>58</v>
      </c>
      <c r="P35" s="794" t="s">
        <v>58</v>
      </c>
      <c r="Q35" s="788" t="s">
        <v>58</v>
      </c>
      <c r="R35" s="795" t="s">
        <v>58</v>
      </c>
      <c r="S35" s="789" t="s">
        <v>58</v>
      </c>
      <c r="T35" s="862" t="str">
        <f t="shared" ref="T35:U38" si="4">IF(ISNUMBER(D35)=TRUE,SUM(D35,F35,H35,J35,L35,N35,P35,R35),"")</f>
        <v/>
      </c>
      <c r="U35" s="784" t="str">
        <f t="shared" si="4"/>
        <v/>
      </c>
      <c r="V35" s="868"/>
    </row>
    <row r="36" spans="1:22" ht="15.75" x14ac:dyDescent="0.2">
      <c r="A36" s="785"/>
      <c r="B36" s="786"/>
      <c r="C36" s="787"/>
      <c r="D36" s="794"/>
      <c r="E36" s="788"/>
      <c r="F36" s="795"/>
      <c r="G36" s="789"/>
      <c r="H36" s="794"/>
      <c r="I36" s="788"/>
      <c r="J36" s="795"/>
      <c r="K36" s="789"/>
      <c r="L36" s="794"/>
      <c r="M36" s="788"/>
      <c r="N36" s="795"/>
      <c r="O36" s="789"/>
      <c r="P36" s="794"/>
      <c r="Q36" s="788"/>
      <c r="R36" s="795"/>
      <c r="S36" s="789"/>
      <c r="T36" s="862" t="str">
        <f t="shared" si="4"/>
        <v/>
      </c>
      <c r="U36" s="784" t="str">
        <f t="shared" si="4"/>
        <v/>
      </c>
      <c r="V36" s="868"/>
    </row>
    <row r="37" spans="1:22" ht="15.75" x14ac:dyDescent="0.2">
      <c r="A37" s="785"/>
      <c r="B37" s="786"/>
      <c r="C37" s="787"/>
      <c r="D37" s="794"/>
      <c r="E37" s="788"/>
      <c r="F37" s="795"/>
      <c r="G37" s="789"/>
      <c r="H37" s="794"/>
      <c r="I37" s="788"/>
      <c r="J37" s="795"/>
      <c r="K37" s="789"/>
      <c r="L37" s="794"/>
      <c r="M37" s="788"/>
      <c r="N37" s="795"/>
      <c r="O37" s="789"/>
      <c r="P37" s="794"/>
      <c r="Q37" s="788"/>
      <c r="R37" s="795"/>
      <c r="S37" s="789"/>
      <c r="T37" s="862" t="str">
        <f t="shared" si="4"/>
        <v/>
      </c>
      <c r="U37" s="784" t="str">
        <f t="shared" si="4"/>
        <v/>
      </c>
      <c r="V37" s="868"/>
    </row>
    <row r="38" spans="1:22" ht="16.5" thickBot="1" x14ac:dyDescent="0.25">
      <c r="A38" s="785"/>
      <c r="B38" s="790"/>
      <c r="C38" s="791"/>
      <c r="D38" s="863"/>
      <c r="E38" s="792"/>
      <c r="F38" s="864"/>
      <c r="G38" s="793"/>
      <c r="H38" s="863"/>
      <c r="I38" s="792"/>
      <c r="J38" s="864"/>
      <c r="K38" s="793"/>
      <c r="L38" s="863"/>
      <c r="M38" s="792"/>
      <c r="N38" s="864"/>
      <c r="O38" s="793"/>
      <c r="P38" s="863"/>
      <c r="Q38" s="792"/>
      <c r="R38" s="864"/>
      <c r="S38" s="793"/>
      <c r="T38" s="865" t="str">
        <f t="shared" si="4"/>
        <v/>
      </c>
      <c r="U38" s="793"/>
      <c r="V38" s="791"/>
    </row>
    <row r="39" spans="1:22" ht="13.5" thickTop="1" x14ac:dyDescent="0.2"/>
  </sheetData>
  <sortState xmlns:xlrd2="http://schemas.microsoft.com/office/spreadsheetml/2017/richdata2" ref="B12:U33">
    <sortCondition ref="T12:T33"/>
    <sortCondition descending="1" ref="U12:U33"/>
  </sortState>
  <mergeCells count="22">
    <mergeCell ref="N7:O7"/>
    <mergeCell ref="B2:C2"/>
    <mergeCell ref="B3:C3"/>
    <mergeCell ref="A7:A9"/>
    <mergeCell ref="B7:B9"/>
    <mergeCell ref="C7:C9"/>
    <mergeCell ref="R8:S8"/>
    <mergeCell ref="P7:Q7"/>
    <mergeCell ref="R7:S7"/>
    <mergeCell ref="T7:V8"/>
    <mergeCell ref="D8:E8"/>
    <mergeCell ref="F8:G8"/>
    <mergeCell ref="H8:I8"/>
    <mergeCell ref="J8:K8"/>
    <mergeCell ref="L8:M8"/>
    <mergeCell ref="N8:O8"/>
    <mergeCell ref="P8:Q8"/>
    <mergeCell ref="D7:E7"/>
    <mergeCell ref="F7:G7"/>
    <mergeCell ref="H7:I7"/>
    <mergeCell ref="J7:K7"/>
    <mergeCell ref="L7:M7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2:T38" xr:uid="{1F836DE9-CEC1-48EE-89C1-50FFFE68F68D}">
      <formula1>IF(ISNUMBER(D12)=TRUE,SUM(D12,F12,H12,J12,L12,N12,P12,R12),"")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IW67"/>
  <sheetViews>
    <sheetView zoomScale="69" zoomScaleNormal="69" workbookViewId="0">
      <selection activeCell="AG1" sqref="AG1"/>
    </sheetView>
  </sheetViews>
  <sheetFormatPr defaultRowHeight="15" x14ac:dyDescent="0.2"/>
  <cols>
    <col min="1" max="1" width="5.140625" style="9"/>
    <col min="2" max="2" width="21.85546875" style="10"/>
    <col min="3" max="3" width="31.42578125" style="11" customWidth="1"/>
    <col min="4" max="4" width="5.7109375" style="11"/>
    <col min="5" max="5" width="9.28515625" style="12"/>
    <col min="6" max="6" width="5.7109375" style="11"/>
    <col min="7" max="7" width="9.28515625" style="12"/>
    <col min="8" max="8" width="5.7109375" style="11"/>
    <col min="9" max="9" width="9.28515625" style="12"/>
    <col min="10" max="10" width="5.7109375" style="11"/>
    <col min="11" max="11" width="9.28515625" style="12"/>
    <col min="12" max="12" width="5.7109375" style="11"/>
    <col min="13" max="13" width="9.28515625" style="12"/>
    <col min="14" max="14" width="5.7109375" style="11"/>
    <col min="15" max="15" width="9.28515625" style="12"/>
    <col min="16" max="16" width="5.7109375" style="11"/>
    <col min="17" max="17" width="9.28515625" style="12"/>
    <col min="18" max="18" width="5.85546875" style="11"/>
    <col min="19" max="19" width="9.28515625" style="12"/>
    <col min="20" max="20" width="5.7109375" style="12"/>
    <col min="21" max="21" width="9.28515625" style="12"/>
    <col min="22" max="22" width="5.7109375" style="12"/>
    <col min="23" max="23" width="9.28515625" style="12"/>
    <col min="24" max="24" width="5.7109375" style="12"/>
    <col min="25" max="25" width="9.28515625" style="12"/>
    <col min="26" max="26" width="5.7109375" style="12"/>
    <col min="27" max="27" width="9.28515625" style="12"/>
    <col min="28" max="28" width="6.7109375" style="11"/>
    <col min="29" max="29" width="10" style="12"/>
    <col min="30" max="30" width="12.140625" style="11"/>
    <col min="31" max="33" width="9.140625" style="11"/>
    <col min="34" max="34" width="10.85546875" style="11"/>
    <col min="35" max="35" width="11" style="11"/>
    <col min="36" max="36" width="14.5703125" style="11"/>
    <col min="37" max="257" width="9.140625" style="11"/>
  </cols>
  <sheetData>
    <row r="1" spans="1:30" ht="23.25" x14ac:dyDescent="0.35">
      <c r="B1" s="1381" t="s">
        <v>0</v>
      </c>
      <c r="C1" s="1381"/>
      <c r="O1" s="13" t="s">
        <v>1</v>
      </c>
    </row>
    <row r="2" spans="1:30" ht="23.25" x14ac:dyDescent="0.2">
      <c r="B2" s="1382" t="s">
        <v>2</v>
      </c>
      <c r="C2" s="1382"/>
      <c r="O2" s="6" t="s">
        <v>301</v>
      </c>
    </row>
    <row r="3" spans="1:30" ht="23.25" x14ac:dyDescent="0.35">
      <c r="O3" s="13" t="s">
        <v>24</v>
      </c>
    </row>
    <row r="4" spans="1:30" ht="15.75" thickBot="1" x14ac:dyDescent="0.25">
      <c r="B4" s="14"/>
      <c r="D4" s="15"/>
      <c r="E4" s="16"/>
      <c r="H4" s="15"/>
      <c r="I4" s="16"/>
      <c r="L4" s="15"/>
      <c r="M4" s="16"/>
      <c r="P4" s="15"/>
      <c r="Q4" s="16"/>
    </row>
    <row r="5" spans="1:30" ht="18.75" customHeight="1" thickTop="1" x14ac:dyDescent="0.2">
      <c r="A5" s="1362" t="s">
        <v>4</v>
      </c>
      <c r="B5" s="1378" t="s">
        <v>25</v>
      </c>
      <c r="C5" s="1365" t="s">
        <v>5</v>
      </c>
      <c r="D5" s="1368" t="s">
        <v>6</v>
      </c>
      <c r="E5" s="1369"/>
      <c r="F5" s="1368" t="s">
        <v>7</v>
      </c>
      <c r="G5" s="1369"/>
      <c r="H5" s="1368" t="s">
        <v>8</v>
      </c>
      <c r="I5" s="1369"/>
      <c r="J5" s="1368" t="s">
        <v>9</v>
      </c>
      <c r="K5" s="1369"/>
      <c r="L5" s="1368" t="s">
        <v>10</v>
      </c>
      <c r="M5" s="1369"/>
      <c r="N5" s="1368" t="s">
        <v>11</v>
      </c>
      <c r="O5" s="1369"/>
      <c r="P5" s="1368" t="s">
        <v>12</v>
      </c>
      <c r="Q5" s="1369"/>
      <c r="R5" s="1368" t="s">
        <v>13</v>
      </c>
      <c r="S5" s="1369"/>
      <c r="T5" s="1368" t="s">
        <v>14</v>
      </c>
      <c r="U5" s="1369"/>
      <c r="V5" s="1368" t="s">
        <v>15</v>
      </c>
      <c r="W5" s="1369"/>
      <c r="X5" s="1368" t="s">
        <v>16</v>
      </c>
      <c r="Y5" s="1369"/>
      <c r="Z5" s="1368" t="s">
        <v>17</v>
      </c>
      <c r="AA5" s="1369"/>
      <c r="AB5" s="1372" t="s">
        <v>18</v>
      </c>
      <c r="AC5" s="1373"/>
      <c r="AD5" s="1374"/>
    </row>
    <row r="6" spans="1:30" ht="34.5" customHeight="1" x14ac:dyDescent="0.2">
      <c r="A6" s="1363"/>
      <c r="B6" s="1379"/>
      <c r="C6" s="1366"/>
      <c r="D6" s="1370" t="s">
        <v>253</v>
      </c>
      <c r="E6" s="1371"/>
      <c r="F6" s="1370" t="s">
        <v>254</v>
      </c>
      <c r="G6" s="1371"/>
      <c r="H6" s="1370" t="s">
        <v>255</v>
      </c>
      <c r="I6" s="1371"/>
      <c r="J6" s="1370" t="s">
        <v>256</v>
      </c>
      <c r="K6" s="1371"/>
      <c r="L6" s="1370" t="s">
        <v>257</v>
      </c>
      <c r="M6" s="1371"/>
      <c r="N6" s="1370" t="s">
        <v>258</v>
      </c>
      <c r="O6" s="1371"/>
      <c r="P6" s="1370" t="s">
        <v>259</v>
      </c>
      <c r="Q6" s="1371"/>
      <c r="R6" s="1370" t="s">
        <v>306</v>
      </c>
      <c r="S6" s="1371"/>
      <c r="T6" s="1370" t="s">
        <v>302</v>
      </c>
      <c r="U6" s="1371"/>
      <c r="V6" s="1370" t="s">
        <v>303</v>
      </c>
      <c r="W6" s="1371"/>
      <c r="X6" s="1370" t="s">
        <v>304</v>
      </c>
      <c r="Y6" s="1371"/>
      <c r="Z6" s="1370" t="s">
        <v>305</v>
      </c>
      <c r="AA6" s="1371"/>
      <c r="AB6" s="1375"/>
      <c r="AC6" s="1376"/>
      <c r="AD6" s="1377"/>
    </row>
    <row r="7" spans="1:30" ht="22.5" customHeight="1" thickBot="1" x14ac:dyDescent="0.25">
      <c r="A7" s="1364"/>
      <c r="B7" s="1380"/>
      <c r="C7" s="1367"/>
      <c r="D7" s="278" t="s">
        <v>19</v>
      </c>
      <c r="E7" s="461" t="s">
        <v>20</v>
      </c>
      <c r="F7" s="278" t="s">
        <v>19</v>
      </c>
      <c r="G7" s="462" t="s">
        <v>20</v>
      </c>
      <c r="H7" s="276" t="s">
        <v>19</v>
      </c>
      <c r="I7" s="461" t="s">
        <v>20</v>
      </c>
      <c r="J7" s="278" t="s">
        <v>19</v>
      </c>
      <c r="K7" s="462" t="s">
        <v>20</v>
      </c>
      <c r="L7" s="276" t="s">
        <v>19</v>
      </c>
      <c r="M7" s="461" t="s">
        <v>20</v>
      </c>
      <c r="N7" s="278" t="s">
        <v>19</v>
      </c>
      <c r="O7" s="462" t="s">
        <v>20</v>
      </c>
      <c r="P7" s="278" t="s">
        <v>19</v>
      </c>
      <c r="Q7" s="462" t="s">
        <v>20</v>
      </c>
      <c r="R7" s="278" t="s">
        <v>19</v>
      </c>
      <c r="S7" s="462" t="s">
        <v>20</v>
      </c>
      <c r="T7" s="278" t="s">
        <v>19</v>
      </c>
      <c r="U7" s="462" t="s">
        <v>20</v>
      </c>
      <c r="V7" s="278" t="s">
        <v>19</v>
      </c>
      <c r="W7" s="462" t="s">
        <v>20</v>
      </c>
      <c r="X7" s="278" t="s">
        <v>19</v>
      </c>
      <c r="Y7" s="462" t="s">
        <v>20</v>
      </c>
      <c r="Z7" s="278" t="s">
        <v>19</v>
      </c>
      <c r="AA7" s="462" t="s">
        <v>20</v>
      </c>
      <c r="AB7" s="276" t="s">
        <v>19</v>
      </c>
      <c r="AC7" s="463" t="s">
        <v>21</v>
      </c>
      <c r="AD7" s="294" t="s">
        <v>22</v>
      </c>
    </row>
    <row r="8" spans="1:30" ht="17.25" customHeight="1" thickTop="1" x14ac:dyDescent="0.2">
      <c r="A8" s="295">
        <v>1</v>
      </c>
      <c r="B8" s="407" t="s">
        <v>27</v>
      </c>
      <c r="C8" s="296" t="s">
        <v>81</v>
      </c>
      <c r="D8" s="389">
        <v>1</v>
      </c>
      <c r="E8" s="297">
        <v>8215</v>
      </c>
      <c r="F8" s="389">
        <v>1</v>
      </c>
      <c r="G8" s="297">
        <v>10020</v>
      </c>
      <c r="H8" s="389">
        <v>3</v>
      </c>
      <c r="I8" s="298">
        <v>6550</v>
      </c>
      <c r="J8" s="284">
        <v>1</v>
      </c>
      <c r="K8" s="297">
        <v>11235</v>
      </c>
      <c r="L8" s="389">
        <v>3</v>
      </c>
      <c r="M8" s="298">
        <v>2936</v>
      </c>
      <c r="N8" s="284">
        <v>3</v>
      </c>
      <c r="O8" s="297">
        <v>3979</v>
      </c>
      <c r="P8" s="284">
        <v>3</v>
      </c>
      <c r="Q8" s="297">
        <v>4814</v>
      </c>
      <c r="R8" s="284">
        <v>1</v>
      </c>
      <c r="S8" s="297">
        <v>6910</v>
      </c>
      <c r="T8" s="284">
        <v>1</v>
      </c>
      <c r="U8" s="297">
        <v>6930</v>
      </c>
      <c r="V8" s="284">
        <v>7</v>
      </c>
      <c r="W8" s="297">
        <v>4163</v>
      </c>
      <c r="X8" s="284">
        <v>2</v>
      </c>
      <c r="Y8" s="297">
        <v>7905</v>
      </c>
      <c r="Z8" s="389">
        <v>3</v>
      </c>
      <c r="AA8" s="297">
        <v>9300</v>
      </c>
      <c r="AB8" s="408">
        <v>29</v>
      </c>
      <c r="AC8" s="409">
        <v>82957</v>
      </c>
      <c r="AD8" s="467">
        <v>1</v>
      </c>
    </row>
    <row r="9" spans="1:30" ht="16.5" x14ac:dyDescent="0.2">
      <c r="A9" s="290">
        <v>2</v>
      </c>
      <c r="B9" s="407" t="s">
        <v>264</v>
      </c>
      <c r="C9" s="296" t="s">
        <v>64</v>
      </c>
      <c r="D9" s="389">
        <v>1</v>
      </c>
      <c r="E9" s="299">
        <v>4985</v>
      </c>
      <c r="F9" s="389">
        <v>3</v>
      </c>
      <c r="G9" s="299">
        <v>7245</v>
      </c>
      <c r="H9" s="389">
        <v>3</v>
      </c>
      <c r="I9" s="298">
        <v>4235</v>
      </c>
      <c r="J9" s="287">
        <v>4</v>
      </c>
      <c r="K9" s="299">
        <v>5110</v>
      </c>
      <c r="L9" s="389">
        <v>1</v>
      </c>
      <c r="M9" s="298">
        <v>3530</v>
      </c>
      <c r="N9" s="287">
        <v>1</v>
      </c>
      <c r="O9" s="299">
        <v>3188</v>
      </c>
      <c r="P9" s="287">
        <v>2</v>
      </c>
      <c r="Q9" s="299">
        <v>4477</v>
      </c>
      <c r="R9" s="287">
        <v>3</v>
      </c>
      <c r="S9" s="299">
        <v>4612</v>
      </c>
      <c r="T9" s="287">
        <v>2</v>
      </c>
      <c r="U9" s="299">
        <v>4745</v>
      </c>
      <c r="V9" s="287">
        <v>5</v>
      </c>
      <c r="W9" s="299">
        <v>3412</v>
      </c>
      <c r="X9" s="287">
        <v>4</v>
      </c>
      <c r="Y9" s="299">
        <v>5310</v>
      </c>
      <c r="Z9" s="389">
        <v>1</v>
      </c>
      <c r="AA9" s="299">
        <v>10540</v>
      </c>
      <c r="AB9" s="408">
        <v>30</v>
      </c>
      <c r="AC9" s="409">
        <v>61389</v>
      </c>
      <c r="AD9" s="467">
        <v>2</v>
      </c>
    </row>
    <row r="10" spans="1:30" ht="16.5" customHeight="1" x14ac:dyDescent="0.2">
      <c r="A10" s="290">
        <v>3</v>
      </c>
      <c r="B10" s="407" t="s">
        <v>273</v>
      </c>
      <c r="C10" s="296" t="s">
        <v>105</v>
      </c>
      <c r="D10" s="389">
        <v>7</v>
      </c>
      <c r="E10" s="299">
        <v>3895</v>
      </c>
      <c r="F10" s="389">
        <v>2</v>
      </c>
      <c r="G10" s="299">
        <v>6900</v>
      </c>
      <c r="H10" s="389">
        <v>2</v>
      </c>
      <c r="I10" s="298">
        <v>5680</v>
      </c>
      <c r="J10" s="287">
        <v>2</v>
      </c>
      <c r="K10" s="299">
        <v>8105</v>
      </c>
      <c r="L10" s="389">
        <v>2</v>
      </c>
      <c r="M10" s="298">
        <v>5049</v>
      </c>
      <c r="N10" s="287">
        <v>6</v>
      </c>
      <c r="O10" s="299">
        <v>3456</v>
      </c>
      <c r="P10" s="287">
        <v>5</v>
      </c>
      <c r="Q10" s="299">
        <v>3797</v>
      </c>
      <c r="R10" s="287">
        <v>3</v>
      </c>
      <c r="S10" s="299">
        <v>4612</v>
      </c>
      <c r="T10" s="287">
        <v>1</v>
      </c>
      <c r="U10" s="299">
        <v>6663</v>
      </c>
      <c r="V10" s="287">
        <v>2</v>
      </c>
      <c r="W10" s="299">
        <v>4524</v>
      </c>
      <c r="X10" s="287">
        <v>3</v>
      </c>
      <c r="Y10" s="299">
        <v>7910</v>
      </c>
      <c r="Z10" s="389">
        <v>4</v>
      </c>
      <c r="AA10" s="299">
        <v>8750</v>
      </c>
      <c r="AB10" s="408">
        <v>39</v>
      </c>
      <c r="AC10" s="409">
        <v>69341</v>
      </c>
      <c r="AD10" s="467">
        <v>3</v>
      </c>
    </row>
    <row r="11" spans="1:30" ht="16.5" x14ac:dyDescent="0.2">
      <c r="A11" s="290">
        <v>4</v>
      </c>
      <c r="B11" s="407" t="s">
        <v>280</v>
      </c>
      <c r="C11" s="296" t="s">
        <v>81</v>
      </c>
      <c r="D11" s="389">
        <v>4</v>
      </c>
      <c r="E11" s="299">
        <v>4930</v>
      </c>
      <c r="F11" s="389">
        <v>7</v>
      </c>
      <c r="G11" s="299">
        <v>5590</v>
      </c>
      <c r="H11" s="389">
        <v>5</v>
      </c>
      <c r="I11" s="298">
        <v>5240</v>
      </c>
      <c r="J11" s="287">
        <v>1</v>
      </c>
      <c r="K11" s="299">
        <v>22990</v>
      </c>
      <c r="L11" s="389">
        <v>2</v>
      </c>
      <c r="M11" s="298">
        <v>4521</v>
      </c>
      <c r="N11" s="287">
        <v>1</v>
      </c>
      <c r="O11" s="299">
        <v>5688</v>
      </c>
      <c r="P11" s="287">
        <v>9</v>
      </c>
      <c r="Q11" s="299">
        <v>3483</v>
      </c>
      <c r="R11" s="287">
        <v>1</v>
      </c>
      <c r="S11" s="299">
        <v>6575</v>
      </c>
      <c r="T11" s="287">
        <v>5</v>
      </c>
      <c r="U11" s="299">
        <v>4052</v>
      </c>
      <c r="V11" s="287">
        <v>1</v>
      </c>
      <c r="W11" s="299">
        <v>11618</v>
      </c>
      <c r="X11" s="287">
        <v>7.5</v>
      </c>
      <c r="Y11" s="299">
        <v>2870</v>
      </c>
      <c r="Z11" s="389">
        <v>6</v>
      </c>
      <c r="AA11" s="299">
        <v>7320</v>
      </c>
      <c r="AB11" s="408">
        <v>49.5</v>
      </c>
      <c r="AC11" s="409">
        <v>84877</v>
      </c>
      <c r="AD11" s="467">
        <v>4</v>
      </c>
    </row>
    <row r="12" spans="1:30" ht="16.5" customHeight="1" x14ac:dyDescent="0.2">
      <c r="A12" s="290">
        <v>5</v>
      </c>
      <c r="B12" s="407" t="s">
        <v>263</v>
      </c>
      <c r="C12" s="296" t="s">
        <v>105</v>
      </c>
      <c r="D12" s="389">
        <v>3</v>
      </c>
      <c r="E12" s="299">
        <v>5870</v>
      </c>
      <c r="F12" s="389">
        <v>1</v>
      </c>
      <c r="G12" s="299">
        <v>8425</v>
      </c>
      <c r="H12" s="389">
        <v>1</v>
      </c>
      <c r="I12" s="298">
        <v>8125</v>
      </c>
      <c r="J12" s="287">
        <v>2</v>
      </c>
      <c r="K12" s="299">
        <v>7640</v>
      </c>
      <c r="L12" s="389">
        <v>5</v>
      </c>
      <c r="M12" s="298">
        <v>2737</v>
      </c>
      <c r="N12" s="287">
        <v>5</v>
      </c>
      <c r="O12" s="299">
        <v>3220</v>
      </c>
      <c r="P12" s="287">
        <v>5.5</v>
      </c>
      <c r="Q12" s="299">
        <v>3833</v>
      </c>
      <c r="R12" s="287">
        <v>4</v>
      </c>
      <c r="S12" s="299">
        <v>5300</v>
      </c>
      <c r="T12" s="287">
        <v>11</v>
      </c>
      <c r="U12" s="299">
        <v>3316</v>
      </c>
      <c r="V12" s="287">
        <v>3</v>
      </c>
      <c r="W12" s="299">
        <v>6307</v>
      </c>
      <c r="X12" s="287">
        <v>10</v>
      </c>
      <c r="Y12" s="299">
        <v>3770</v>
      </c>
      <c r="Z12" s="389">
        <v>1</v>
      </c>
      <c r="AA12" s="299">
        <v>8450</v>
      </c>
      <c r="AB12" s="408">
        <v>51.5</v>
      </c>
      <c r="AC12" s="409">
        <v>66993</v>
      </c>
      <c r="AD12" s="467">
        <v>5</v>
      </c>
    </row>
    <row r="13" spans="1:30" ht="16.5" x14ac:dyDescent="0.2">
      <c r="A13" s="290">
        <v>6</v>
      </c>
      <c r="B13" s="407" t="s">
        <v>277</v>
      </c>
      <c r="C13" s="296" t="s">
        <v>81</v>
      </c>
      <c r="D13" s="389">
        <v>3</v>
      </c>
      <c r="E13" s="299">
        <v>4520</v>
      </c>
      <c r="F13" s="389">
        <v>7</v>
      </c>
      <c r="G13" s="299">
        <v>5730</v>
      </c>
      <c r="H13" s="389">
        <v>6</v>
      </c>
      <c r="I13" s="298">
        <v>4315</v>
      </c>
      <c r="J13" s="287">
        <v>4</v>
      </c>
      <c r="K13" s="299">
        <v>10190</v>
      </c>
      <c r="L13" s="389">
        <v>1</v>
      </c>
      <c r="M13" s="298">
        <v>7190</v>
      </c>
      <c r="N13" s="287">
        <v>1</v>
      </c>
      <c r="O13" s="299">
        <v>5414</v>
      </c>
      <c r="P13" s="287">
        <v>2</v>
      </c>
      <c r="Q13" s="299">
        <v>4034</v>
      </c>
      <c r="R13" s="287">
        <v>11</v>
      </c>
      <c r="S13" s="299">
        <v>3045</v>
      </c>
      <c r="T13" s="287">
        <v>8</v>
      </c>
      <c r="U13" s="299">
        <v>3598</v>
      </c>
      <c r="V13" s="287">
        <v>3</v>
      </c>
      <c r="W13" s="299">
        <v>3282</v>
      </c>
      <c r="X13" s="287">
        <v>4</v>
      </c>
      <c r="Y13" s="299">
        <v>5790</v>
      </c>
      <c r="Z13" s="389">
        <v>3</v>
      </c>
      <c r="AA13" s="299">
        <v>5065</v>
      </c>
      <c r="AB13" s="408">
        <v>53</v>
      </c>
      <c r="AC13" s="409">
        <v>62173</v>
      </c>
      <c r="AD13" s="467">
        <v>6</v>
      </c>
    </row>
    <row r="14" spans="1:30" ht="16.5" customHeight="1" x14ac:dyDescent="0.2">
      <c r="A14" s="290">
        <v>7</v>
      </c>
      <c r="B14" s="407" t="s">
        <v>283</v>
      </c>
      <c r="C14" s="296" t="s">
        <v>34</v>
      </c>
      <c r="D14" s="389">
        <v>8</v>
      </c>
      <c r="E14" s="299">
        <v>4335</v>
      </c>
      <c r="F14" s="389">
        <v>5</v>
      </c>
      <c r="G14" s="299">
        <v>5685</v>
      </c>
      <c r="H14" s="389">
        <v>1</v>
      </c>
      <c r="I14" s="298">
        <v>17625</v>
      </c>
      <c r="J14" s="287">
        <v>2</v>
      </c>
      <c r="K14" s="299">
        <v>12980</v>
      </c>
      <c r="L14" s="389">
        <v>7</v>
      </c>
      <c r="M14" s="298">
        <v>2749</v>
      </c>
      <c r="N14" s="287">
        <v>2</v>
      </c>
      <c r="O14" s="299">
        <v>5203</v>
      </c>
      <c r="P14" s="287">
        <v>4</v>
      </c>
      <c r="Q14" s="299">
        <v>3856</v>
      </c>
      <c r="R14" s="287">
        <v>1</v>
      </c>
      <c r="S14" s="299">
        <v>6735</v>
      </c>
      <c r="T14" s="287">
        <v>6</v>
      </c>
      <c r="U14" s="299">
        <v>4535</v>
      </c>
      <c r="V14" s="287">
        <v>4</v>
      </c>
      <c r="W14" s="299">
        <v>5974</v>
      </c>
      <c r="X14" s="287">
        <v>7</v>
      </c>
      <c r="Y14" s="299">
        <v>4100</v>
      </c>
      <c r="Z14" s="389">
        <v>8</v>
      </c>
      <c r="AA14" s="299">
        <v>5225</v>
      </c>
      <c r="AB14" s="408">
        <v>55</v>
      </c>
      <c r="AC14" s="409">
        <v>79002</v>
      </c>
      <c r="AD14" s="467">
        <v>7</v>
      </c>
    </row>
    <row r="15" spans="1:30" ht="16.5" x14ac:dyDescent="0.2">
      <c r="A15" s="290">
        <v>8</v>
      </c>
      <c r="B15" s="407" t="s">
        <v>274</v>
      </c>
      <c r="C15" s="296" t="s">
        <v>65</v>
      </c>
      <c r="D15" s="389">
        <v>6</v>
      </c>
      <c r="E15" s="299">
        <v>4075</v>
      </c>
      <c r="F15" s="389">
        <v>3</v>
      </c>
      <c r="G15" s="299">
        <v>6435</v>
      </c>
      <c r="H15" s="389">
        <v>4</v>
      </c>
      <c r="I15" s="298">
        <v>3955</v>
      </c>
      <c r="J15" s="287">
        <v>3</v>
      </c>
      <c r="K15" s="299">
        <v>6260</v>
      </c>
      <c r="L15" s="389">
        <v>7</v>
      </c>
      <c r="M15" s="298">
        <v>2419</v>
      </c>
      <c r="N15" s="287">
        <v>8</v>
      </c>
      <c r="O15" s="299">
        <v>2050</v>
      </c>
      <c r="P15" s="287">
        <v>2</v>
      </c>
      <c r="Q15" s="299">
        <v>4946</v>
      </c>
      <c r="R15" s="287">
        <v>2</v>
      </c>
      <c r="S15" s="299">
        <v>6516</v>
      </c>
      <c r="T15" s="287">
        <v>5</v>
      </c>
      <c r="U15" s="299">
        <v>5163</v>
      </c>
      <c r="V15" s="287">
        <v>10</v>
      </c>
      <c r="W15" s="299">
        <v>1844</v>
      </c>
      <c r="X15" s="287">
        <v>3</v>
      </c>
      <c r="Y15" s="299">
        <v>5825</v>
      </c>
      <c r="Z15" s="389">
        <v>4</v>
      </c>
      <c r="AA15" s="299">
        <v>6790</v>
      </c>
      <c r="AB15" s="408">
        <v>57</v>
      </c>
      <c r="AC15" s="409">
        <v>56278</v>
      </c>
      <c r="AD15" s="467">
        <v>8</v>
      </c>
    </row>
    <row r="16" spans="1:30" ht="16.5" customHeight="1" x14ac:dyDescent="0.2">
      <c r="A16" s="290">
        <v>9</v>
      </c>
      <c r="B16" s="407" t="s">
        <v>276</v>
      </c>
      <c r="C16" s="296" t="s">
        <v>105</v>
      </c>
      <c r="D16" s="389">
        <v>7</v>
      </c>
      <c r="E16" s="299">
        <v>3120</v>
      </c>
      <c r="F16" s="389">
        <v>3</v>
      </c>
      <c r="G16" s="299">
        <v>8435</v>
      </c>
      <c r="H16" s="389">
        <v>7</v>
      </c>
      <c r="I16" s="298">
        <v>3880</v>
      </c>
      <c r="J16" s="287">
        <v>5</v>
      </c>
      <c r="K16" s="299">
        <v>9380</v>
      </c>
      <c r="L16" s="389">
        <v>5</v>
      </c>
      <c r="M16" s="298">
        <v>2658</v>
      </c>
      <c r="N16" s="287">
        <v>3</v>
      </c>
      <c r="O16" s="299">
        <v>3008</v>
      </c>
      <c r="P16" s="287">
        <v>6</v>
      </c>
      <c r="Q16" s="299">
        <v>3609</v>
      </c>
      <c r="R16" s="287">
        <v>2</v>
      </c>
      <c r="S16" s="299">
        <v>5657</v>
      </c>
      <c r="T16" s="287">
        <v>3</v>
      </c>
      <c r="U16" s="299">
        <v>6252</v>
      </c>
      <c r="V16" s="287">
        <v>1</v>
      </c>
      <c r="W16" s="299">
        <v>3880</v>
      </c>
      <c r="X16" s="287">
        <v>7</v>
      </c>
      <c r="Y16" s="299">
        <v>3030</v>
      </c>
      <c r="Z16" s="389">
        <v>9</v>
      </c>
      <c r="AA16" s="299">
        <v>5145</v>
      </c>
      <c r="AB16" s="408">
        <v>58</v>
      </c>
      <c r="AC16" s="409">
        <v>58054</v>
      </c>
      <c r="AD16" s="467">
        <v>9</v>
      </c>
    </row>
    <row r="17" spans="1:30" ht="16.5" x14ac:dyDescent="0.2">
      <c r="A17" s="290">
        <v>10</v>
      </c>
      <c r="B17" s="407" t="s">
        <v>266</v>
      </c>
      <c r="C17" s="296" t="s">
        <v>67</v>
      </c>
      <c r="D17" s="389">
        <v>2</v>
      </c>
      <c r="E17" s="299">
        <v>5090</v>
      </c>
      <c r="F17" s="389">
        <v>4</v>
      </c>
      <c r="G17" s="299">
        <v>6705</v>
      </c>
      <c r="H17" s="389">
        <v>1</v>
      </c>
      <c r="I17" s="298">
        <v>16690</v>
      </c>
      <c r="J17" s="287">
        <v>5</v>
      </c>
      <c r="K17" s="299">
        <v>4460</v>
      </c>
      <c r="L17" s="389">
        <v>2</v>
      </c>
      <c r="M17" s="298">
        <v>3030</v>
      </c>
      <c r="N17" s="287">
        <v>4</v>
      </c>
      <c r="O17" s="299">
        <v>4344</v>
      </c>
      <c r="P17" s="287">
        <v>9</v>
      </c>
      <c r="Q17" s="299">
        <v>3343</v>
      </c>
      <c r="R17" s="287">
        <v>6</v>
      </c>
      <c r="S17" s="299">
        <v>4509</v>
      </c>
      <c r="T17" s="287">
        <v>6</v>
      </c>
      <c r="U17" s="299">
        <v>4016</v>
      </c>
      <c r="V17" s="287">
        <v>5</v>
      </c>
      <c r="W17" s="299">
        <v>4132</v>
      </c>
      <c r="X17" s="287">
        <v>7.5</v>
      </c>
      <c r="Y17" s="299">
        <v>2870</v>
      </c>
      <c r="Z17" s="389">
        <v>9</v>
      </c>
      <c r="AA17" s="299">
        <v>4205</v>
      </c>
      <c r="AB17" s="408">
        <v>60.5</v>
      </c>
      <c r="AC17" s="409">
        <v>63394</v>
      </c>
      <c r="AD17" s="467">
        <v>10</v>
      </c>
    </row>
    <row r="18" spans="1:30" ht="16.5" customHeight="1" x14ac:dyDescent="0.2">
      <c r="A18" s="290">
        <v>11</v>
      </c>
      <c r="B18" s="407" t="s">
        <v>270</v>
      </c>
      <c r="C18" s="296" t="s">
        <v>105</v>
      </c>
      <c r="D18" s="389">
        <v>5</v>
      </c>
      <c r="E18" s="299">
        <v>5920</v>
      </c>
      <c r="F18" s="389">
        <v>4</v>
      </c>
      <c r="G18" s="299">
        <v>7150</v>
      </c>
      <c r="H18" s="389">
        <v>3</v>
      </c>
      <c r="I18" s="298">
        <v>9925</v>
      </c>
      <c r="J18" s="287">
        <v>1</v>
      </c>
      <c r="K18" s="299">
        <v>15115</v>
      </c>
      <c r="L18" s="389">
        <v>5</v>
      </c>
      <c r="M18" s="298">
        <v>2807</v>
      </c>
      <c r="N18" s="287">
        <v>8</v>
      </c>
      <c r="O18" s="299">
        <v>2761</v>
      </c>
      <c r="P18" s="287">
        <v>8</v>
      </c>
      <c r="Q18" s="299">
        <v>3391</v>
      </c>
      <c r="R18" s="287">
        <v>12</v>
      </c>
      <c r="S18" s="299">
        <v>2198</v>
      </c>
      <c r="T18" s="287">
        <v>1</v>
      </c>
      <c r="U18" s="299">
        <v>4982</v>
      </c>
      <c r="V18" s="287">
        <v>5</v>
      </c>
      <c r="W18" s="299">
        <v>4422</v>
      </c>
      <c r="X18" s="287">
        <v>2</v>
      </c>
      <c r="Y18" s="299">
        <v>4590</v>
      </c>
      <c r="Z18" s="389">
        <v>7</v>
      </c>
      <c r="AA18" s="299">
        <v>4550</v>
      </c>
      <c r="AB18" s="408">
        <v>61</v>
      </c>
      <c r="AC18" s="409">
        <v>67811</v>
      </c>
      <c r="AD18" s="467">
        <v>11</v>
      </c>
    </row>
    <row r="19" spans="1:30" ht="16.5" x14ac:dyDescent="0.2">
      <c r="A19" s="290">
        <v>12</v>
      </c>
      <c r="B19" s="407" t="s">
        <v>275</v>
      </c>
      <c r="C19" s="296" t="s">
        <v>81</v>
      </c>
      <c r="D19" s="389">
        <v>2</v>
      </c>
      <c r="E19" s="299">
        <v>6630</v>
      </c>
      <c r="F19" s="389">
        <v>8</v>
      </c>
      <c r="G19" s="299">
        <v>6905</v>
      </c>
      <c r="H19" s="389">
        <v>1</v>
      </c>
      <c r="I19" s="298">
        <v>6600</v>
      </c>
      <c r="J19" s="287">
        <v>6</v>
      </c>
      <c r="K19" s="299">
        <v>4510</v>
      </c>
      <c r="L19" s="389">
        <v>3</v>
      </c>
      <c r="M19" s="298">
        <v>3628</v>
      </c>
      <c r="N19" s="287">
        <v>5</v>
      </c>
      <c r="O19" s="299">
        <v>2424</v>
      </c>
      <c r="P19" s="287">
        <v>1</v>
      </c>
      <c r="Q19" s="299">
        <v>9950</v>
      </c>
      <c r="R19" s="287">
        <v>1</v>
      </c>
      <c r="S19" s="299">
        <v>5835</v>
      </c>
      <c r="T19" s="287">
        <v>13</v>
      </c>
      <c r="U19" s="299" t="s">
        <v>58</v>
      </c>
      <c r="V19" s="287">
        <v>13</v>
      </c>
      <c r="W19" s="299" t="s">
        <v>58</v>
      </c>
      <c r="X19" s="287">
        <v>1</v>
      </c>
      <c r="Y19" s="299">
        <v>5970</v>
      </c>
      <c r="Z19" s="389">
        <v>7</v>
      </c>
      <c r="AA19" s="299">
        <v>5115</v>
      </c>
      <c r="AB19" s="408">
        <v>61</v>
      </c>
      <c r="AC19" s="409">
        <v>57567</v>
      </c>
      <c r="AD19" s="467">
        <v>12</v>
      </c>
    </row>
    <row r="20" spans="1:30" ht="16.5" customHeight="1" x14ac:dyDescent="0.2">
      <c r="A20" s="290">
        <v>13</v>
      </c>
      <c r="B20" s="407" t="s">
        <v>288</v>
      </c>
      <c r="C20" s="296" t="s">
        <v>65</v>
      </c>
      <c r="D20" s="389">
        <v>12</v>
      </c>
      <c r="E20" s="299">
        <v>2780</v>
      </c>
      <c r="F20" s="389">
        <v>4</v>
      </c>
      <c r="G20" s="299">
        <v>7570</v>
      </c>
      <c r="H20" s="389">
        <v>9</v>
      </c>
      <c r="I20" s="298">
        <v>3070</v>
      </c>
      <c r="J20" s="287">
        <v>9</v>
      </c>
      <c r="K20" s="299">
        <v>3015</v>
      </c>
      <c r="L20" s="389">
        <v>4</v>
      </c>
      <c r="M20" s="298">
        <v>2701</v>
      </c>
      <c r="N20" s="287">
        <v>7</v>
      </c>
      <c r="O20" s="299">
        <v>3199</v>
      </c>
      <c r="P20" s="287">
        <v>3</v>
      </c>
      <c r="Q20" s="299">
        <v>3918</v>
      </c>
      <c r="R20" s="287">
        <v>6</v>
      </c>
      <c r="S20" s="299">
        <v>4310</v>
      </c>
      <c r="T20" s="287">
        <v>3</v>
      </c>
      <c r="U20" s="299">
        <v>4685</v>
      </c>
      <c r="V20" s="287">
        <v>3</v>
      </c>
      <c r="W20" s="299">
        <v>4078</v>
      </c>
      <c r="X20" s="287">
        <v>2</v>
      </c>
      <c r="Y20" s="299">
        <v>5440</v>
      </c>
      <c r="Z20" s="389">
        <v>2</v>
      </c>
      <c r="AA20" s="299">
        <v>9665</v>
      </c>
      <c r="AB20" s="408">
        <v>64</v>
      </c>
      <c r="AC20" s="409">
        <v>54431</v>
      </c>
      <c r="AD20" s="467">
        <v>13</v>
      </c>
    </row>
    <row r="21" spans="1:30" ht="16.5" x14ac:dyDescent="0.2">
      <c r="A21" s="290">
        <v>14</v>
      </c>
      <c r="B21" s="407" t="s">
        <v>278</v>
      </c>
      <c r="C21" s="296" t="s">
        <v>67</v>
      </c>
      <c r="D21" s="389">
        <v>6</v>
      </c>
      <c r="E21" s="299">
        <v>3275</v>
      </c>
      <c r="F21" s="389">
        <v>4</v>
      </c>
      <c r="G21" s="299">
        <v>5940</v>
      </c>
      <c r="H21" s="389">
        <v>3</v>
      </c>
      <c r="I21" s="298">
        <v>6355</v>
      </c>
      <c r="J21" s="287">
        <v>1</v>
      </c>
      <c r="K21" s="299">
        <v>17790</v>
      </c>
      <c r="L21" s="389">
        <v>7</v>
      </c>
      <c r="M21" s="298">
        <v>2375</v>
      </c>
      <c r="N21" s="287">
        <v>8</v>
      </c>
      <c r="O21" s="299">
        <v>3035</v>
      </c>
      <c r="P21" s="287">
        <v>4</v>
      </c>
      <c r="Q21" s="299">
        <v>3923</v>
      </c>
      <c r="R21" s="287">
        <v>11</v>
      </c>
      <c r="S21" s="299">
        <v>3026</v>
      </c>
      <c r="T21" s="287">
        <v>2</v>
      </c>
      <c r="U21" s="299">
        <v>5508</v>
      </c>
      <c r="V21" s="287">
        <v>9</v>
      </c>
      <c r="W21" s="299">
        <v>2991</v>
      </c>
      <c r="X21" s="287">
        <v>10</v>
      </c>
      <c r="Y21" s="299">
        <v>2205</v>
      </c>
      <c r="Z21" s="389">
        <v>1</v>
      </c>
      <c r="AA21" s="299">
        <v>7390</v>
      </c>
      <c r="AB21" s="408">
        <v>66</v>
      </c>
      <c r="AC21" s="409">
        <v>63813</v>
      </c>
      <c r="AD21" s="467">
        <v>14</v>
      </c>
    </row>
    <row r="22" spans="1:30" ht="16.5" customHeight="1" x14ac:dyDescent="0.2">
      <c r="A22" s="290">
        <v>15</v>
      </c>
      <c r="B22" s="407" t="s">
        <v>282</v>
      </c>
      <c r="C22" s="296" t="s">
        <v>66</v>
      </c>
      <c r="D22" s="389">
        <v>10</v>
      </c>
      <c r="E22" s="299">
        <v>3450</v>
      </c>
      <c r="F22" s="389">
        <v>2</v>
      </c>
      <c r="G22" s="299">
        <v>8085</v>
      </c>
      <c r="H22" s="389">
        <v>5</v>
      </c>
      <c r="I22" s="298">
        <v>4605</v>
      </c>
      <c r="J22" s="287">
        <v>4</v>
      </c>
      <c r="K22" s="299">
        <v>5400</v>
      </c>
      <c r="L22" s="389">
        <v>2</v>
      </c>
      <c r="M22" s="298">
        <v>3056</v>
      </c>
      <c r="N22" s="287">
        <v>1</v>
      </c>
      <c r="O22" s="299">
        <v>6398</v>
      </c>
      <c r="P22" s="287">
        <v>5.5</v>
      </c>
      <c r="Q22" s="299">
        <v>3833</v>
      </c>
      <c r="R22" s="287">
        <v>4</v>
      </c>
      <c r="S22" s="299">
        <v>4469</v>
      </c>
      <c r="T22" s="287">
        <v>12</v>
      </c>
      <c r="U22" s="299">
        <v>2372</v>
      </c>
      <c r="V22" s="287">
        <v>6</v>
      </c>
      <c r="W22" s="299">
        <v>4286</v>
      </c>
      <c r="X22" s="287">
        <v>11</v>
      </c>
      <c r="Y22" s="299">
        <v>3355</v>
      </c>
      <c r="Z22" s="389">
        <v>5</v>
      </c>
      <c r="AA22" s="299">
        <v>7545</v>
      </c>
      <c r="AB22" s="408">
        <v>67.5</v>
      </c>
      <c r="AC22" s="409">
        <v>56854</v>
      </c>
      <c r="AD22" s="467">
        <v>15</v>
      </c>
    </row>
    <row r="23" spans="1:30" ht="16.5" x14ac:dyDescent="0.2">
      <c r="A23" s="290">
        <v>16</v>
      </c>
      <c r="B23" s="407" t="s">
        <v>294</v>
      </c>
      <c r="C23" s="296" t="s">
        <v>67</v>
      </c>
      <c r="D23" s="389">
        <v>13</v>
      </c>
      <c r="E23" s="299" t="s">
        <v>58</v>
      </c>
      <c r="F23" s="389">
        <v>7</v>
      </c>
      <c r="G23" s="299">
        <v>7095</v>
      </c>
      <c r="H23" s="389">
        <v>11</v>
      </c>
      <c r="I23" s="298">
        <v>1345</v>
      </c>
      <c r="J23" s="287">
        <v>3</v>
      </c>
      <c r="K23" s="299">
        <v>11200</v>
      </c>
      <c r="L23" s="389">
        <v>1</v>
      </c>
      <c r="M23" s="298">
        <v>5093</v>
      </c>
      <c r="N23" s="287">
        <v>2</v>
      </c>
      <c r="O23" s="299">
        <v>3123</v>
      </c>
      <c r="P23" s="287">
        <v>1</v>
      </c>
      <c r="Q23" s="299">
        <v>4067</v>
      </c>
      <c r="R23" s="287">
        <v>7</v>
      </c>
      <c r="S23" s="299">
        <v>4215</v>
      </c>
      <c r="T23" s="287">
        <v>7</v>
      </c>
      <c r="U23" s="299">
        <v>4003</v>
      </c>
      <c r="V23" s="287">
        <v>7</v>
      </c>
      <c r="W23" s="299">
        <v>3186</v>
      </c>
      <c r="X23" s="287">
        <v>6</v>
      </c>
      <c r="Y23" s="299">
        <v>4550</v>
      </c>
      <c r="Z23" s="389">
        <v>3</v>
      </c>
      <c r="AA23" s="299">
        <v>8730</v>
      </c>
      <c r="AB23" s="408">
        <v>68</v>
      </c>
      <c r="AC23" s="409">
        <v>56607</v>
      </c>
      <c r="AD23" s="467">
        <v>16</v>
      </c>
    </row>
    <row r="24" spans="1:30" ht="16.5" customHeight="1" x14ac:dyDescent="0.2">
      <c r="A24" s="290">
        <v>17</v>
      </c>
      <c r="B24" s="407" t="s">
        <v>291</v>
      </c>
      <c r="C24" s="296" t="s">
        <v>64</v>
      </c>
      <c r="D24" s="389">
        <v>11</v>
      </c>
      <c r="E24" s="299">
        <v>3215</v>
      </c>
      <c r="F24" s="389">
        <v>7</v>
      </c>
      <c r="G24" s="299">
        <v>5505</v>
      </c>
      <c r="H24" s="389">
        <v>4</v>
      </c>
      <c r="I24" s="298">
        <v>6460</v>
      </c>
      <c r="J24" s="287">
        <v>2</v>
      </c>
      <c r="K24" s="299">
        <v>12240</v>
      </c>
      <c r="L24" s="389">
        <v>6</v>
      </c>
      <c r="M24" s="298">
        <v>2436</v>
      </c>
      <c r="N24" s="287">
        <v>10</v>
      </c>
      <c r="O24" s="299">
        <v>2060</v>
      </c>
      <c r="P24" s="287">
        <v>7</v>
      </c>
      <c r="Q24" s="299">
        <v>3171</v>
      </c>
      <c r="R24" s="287">
        <v>9</v>
      </c>
      <c r="S24" s="299">
        <v>3759</v>
      </c>
      <c r="T24" s="287">
        <v>2</v>
      </c>
      <c r="U24" s="299">
        <v>4952</v>
      </c>
      <c r="V24" s="287">
        <v>1</v>
      </c>
      <c r="W24" s="299">
        <v>7458</v>
      </c>
      <c r="X24" s="287">
        <v>5</v>
      </c>
      <c r="Y24" s="299">
        <v>4640</v>
      </c>
      <c r="Z24" s="389">
        <v>5</v>
      </c>
      <c r="AA24" s="299">
        <v>4850</v>
      </c>
      <c r="AB24" s="408">
        <v>69</v>
      </c>
      <c r="AC24" s="409">
        <v>60746</v>
      </c>
      <c r="AD24" s="467">
        <v>17</v>
      </c>
    </row>
    <row r="25" spans="1:30" ht="16.5" x14ac:dyDescent="0.2">
      <c r="A25" s="290">
        <v>18</v>
      </c>
      <c r="B25" s="407" t="s">
        <v>268</v>
      </c>
      <c r="C25" s="296" t="s">
        <v>262</v>
      </c>
      <c r="D25" s="389">
        <v>2</v>
      </c>
      <c r="E25" s="299">
        <v>7235</v>
      </c>
      <c r="F25" s="389">
        <v>6</v>
      </c>
      <c r="G25" s="299">
        <v>5570</v>
      </c>
      <c r="H25" s="389">
        <v>2</v>
      </c>
      <c r="I25" s="298">
        <v>6720</v>
      </c>
      <c r="J25" s="287">
        <v>11</v>
      </c>
      <c r="K25" s="299">
        <v>5715</v>
      </c>
      <c r="L25" s="389">
        <v>10</v>
      </c>
      <c r="M25" s="298">
        <v>1930</v>
      </c>
      <c r="N25" s="287">
        <v>13</v>
      </c>
      <c r="O25" s="299" t="s">
        <v>58</v>
      </c>
      <c r="P25" s="287">
        <v>3</v>
      </c>
      <c r="Q25" s="299">
        <v>3952</v>
      </c>
      <c r="R25" s="287">
        <v>3</v>
      </c>
      <c r="S25" s="299">
        <v>5465</v>
      </c>
      <c r="T25" s="287">
        <v>7</v>
      </c>
      <c r="U25" s="299">
        <v>3873</v>
      </c>
      <c r="V25" s="287">
        <v>4</v>
      </c>
      <c r="W25" s="299">
        <v>3832</v>
      </c>
      <c r="X25" s="287">
        <v>8</v>
      </c>
      <c r="Y25" s="299">
        <v>3995</v>
      </c>
      <c r="Z25" s="389">
        <v>2</v>
      </c>
      <c r="AA25" s="299">
        <v>7990</v>
      </c>
      <c r="AB25" s="408">
        <v>71</v>
      </c>
      <c r="AC25" s="409">
        <v>56277</v>
      </c>
      <c r="AD25" s="467">
        <v>18</v>
      </c>
    </row>
    <row r="26" spans="1:30" ht="16.5" customHeight="1" x14ac:dyDescent="0.2">
      <c r="A26" s="290">
        <v>19</v>
      </c>
      <c r="B26" s="407" t="s">
        <v>267</v>
      </c>
      <c r="C26" s="296" t="s">
        <v>65</v>
      </c>
      <c r="D26" s="389">
        <v>7</v>
      </c>
      <c r="E26" s="299">
        <v>4410</v>
      </c>
      <c r="F26" s="389">
        <v>1</v>
      </c>
      <c r="G26" s="299">
        <v>8470</v>
      </c>
      <c r="H26" s="389">
        <v>7</v>
      </c>
      <c r="I26" s="298">
        <v>3080</v>
      </c>
      <c r="J26" s="287">
        <v>4</v>
      </c>
      <c r="K26" s="299">
        <v>9720</v>
      </c>
      <c r="L26" s="389">
        <v>10</v>
      </c>
      <c r="M26" s="298">
        <v>1734</v>
      </c>
      <c r="N26" s="287">
        <v>3</v>
      </c>
      <c r="O26" s="299">
        <v>4425</v>
      </c>
      <c r="P26" s="287">
        <v>10</v>
      </c>
      <c r="Q26" s="299">
        <v>3188</v>
      </c>
      <c r="R26" s="287">
        <v>4</v>
      </c>
      <c r="S26" s="299">
        <v>4425</v>
      </c>
      <c r="T26" s="287">
        <v>3</v>
      </c>
      <c r="U26" s="299">
        <v>4708</v>
      </c>
      <c r="V26" s="287">
        <v>7</v>
      </c>
      <c r="W26" s="299">
        <v>2104</v>
      </c>
      <c r="X26" s="287">
        <v>6</v>
      </c>
      <c r="Y26" s="299">
        <v>4560</v>
      </c>
      <c r="Z26" s="389">
        <v>12</v>
      </c>
      <c r="AA26" s="299">
        <v>3575</v>
      </c>
      <c r="AB26" s="408">
        <v>74</v>
      </c>
      <c r="AC26" s="409">
        <v>54399</v>
      </c>
      <c r="AD26" s="467">
        <v>19</v>
      </c>
    </row>
    <row r="27" spans="1:30" ht="16.5" x14ac:dyDescent="0.2">
      <c r="A27" s="290">
        <v>20</v>
      </c>
      <c r="B27" s="407" t="s">
        <v>95</v>
      </c>
      <c r="C27" s="296" t="s">
        <v>94</v>
      </c>
      <c r="D27" s="389">
        <v>5</v>
      </c>
      <c r="E27" s="299">
        <v>4325</v>
      </c>
      <c r="F27" s="389">
        <v>8</v>
      </c>
      <c r="G27" s="299">
        <v>5685</v>
      </c>
      <c r="H27" s="389">
        <v>10</v>
      </c>
      <c r="I27" s="298">
        <v>2475</v>
      </c>
      <c r="J27" s="287">
        <v>8</v>
      </c>
      <c r="K27" s="299">
        <v>4130</v>
      </c>
      <c r="L27" s="389">
        <v>11.5</v>
      </c>
      <c r="M27" s="298">
        <v>1596</v>
      </c>
      <c r="N27" s="287">
        <v>9</v>
      </c>
      <c r="O27" s="299">
        <v>2753</v>
      </c>
      <c r="P27" s="287">
        <v>1</v>
      </c>
      <c r="Q27" s="299">
        <v>5075</v>
      </c>
      <c r="R27" s="287">
        <v>12</v>
      </c>
      <c r="S27" s="299">
        <v>2188</v>
      </c>
      <c r="T27" s="287">
        <v>4</v>
      </c>
      <c r="U27" s="299">
        <v>4148</v>
      </c>
      <c r="V27" s="287">
        <v>3</v>
      </c>
      <c r="W27" s="299">
        <v>5875</v>
      </c>
      <c r="X27" s="287">
        <v>1</v>
      </c>
      <c r="Y27" s="299">
        <v>8690</v>
      </c>
      <c r="Z27" s="389">
        <v>2</v>
      </c>
      <c r="AA27" s="299">
        <v>9535</v>
      </c>
      <c r="AB27" s="408">
        <v>74.5</v>
      </c>
      <c r="AC27" s="409">
        <v>56475</v>
      </c>
      <c r="AD27" s="467">
        <v>20</v>
      </c>
    </row>
    <row r="28" spans="1:30" ht="16.5" customHeight="1" x14ac:dyDescent="0.2">
      <c r="A28" s="290">
        <v>21</v>
      </c>
      <c r="B28" s="407" t="s">
        <v>271</v>
      </c>
      <c r="C28" s="296" t="s">
        <v>34</v>
      </c>
      <c r="D28" s="389">
        <v>3</v>
      </c>
      <c r="E28" s="299">
        <v>4970</v>
      </c>
      <c r="F28" s="389">
        <v>6</v>
      </c>
      <c r="G28" s="299">
        <v>5965</v>
      </c>
      <c r="H28" s="389">
        <v>13</v>
      </c>
      <c r="I28" s="298" t="s">
        <v>58</v>
      </c>
      <c r="J28" s="287">
        <v>13</v>
      </c>
      <c r="K28" s="299" t="s">
        <v>58</v>
      </c>
      <c r="L28" s="389">
        <v>6</v>
      </c>
      <c r="M28" s="298">
        <v>2605</v>
      </c>
      <c r="N28" s="287">
        <v>2</v>
      </c>
      <c r="O28" s="299">
        <v>4877</v>
      </c>
      <c r="P28" s="287">
        <v>4</v>
      </c>
      <c r="Q28" s="299">
        <v>3817</v>
      </c>
      <c r="R28" s="287">
        <v>6</v>
      </c>
      <c r="S28" s="299">
        <v>4409</v>
      </c>
      <c r="T28" s="287">
        <v>1</v>
      </c>
      <c r="U28" s="299">
        <v>8821</v>
      </c>
      <c r="V28" s="287">
        <v>9</v>
      </c>
      <c r="W28" s="299">
        <v>1392</v>
      </c>
      <c r="X28" s="287">
        <v>5</v>
      </c>
      <c r="Y28" s="299">
        <v>3230</v>
      </c>
      <c r="Z28" s="389">
        <v>7</v>
      </c>
      <c r="AA28" s="299">
        <v>7945</v>
      </c>
      <c r="AB28" s="408">
        <v>75</v>
      </c>
      <c r="AC28" s="409">
        <v>48031</v>
      </c>
      <c r="AD28" s="467">
        <v>21</v>
      </c>
    </row>
    <row r="29" spans="1:30" ht="16.5" x14ac:dyDescent="0.2">
      <c r="A29" s="290">
        <v>22</v>
      </c>
      <c r="B29" s="407" t="s">
        <v>293</v>
      </c>
      <c r="C29" s="296" t="s">
        <v>94</v>
      </c>
      <c r="D29" s="389">
        <v>11</v>
      </c>
      <c r="E29" s="299">
        <v>3065</v>
      </c>
      <c r="F29" s="389">
        <v>8</v>
      </c>
      <c r="G29" s="299">
        <v>5305</v>
      </c>
      <c r="H29" s="389">
        <v>6</v>
      </c>
      <c r="I29" s="298">
        <v>3415</v>
      </c>
      <c r="J29" s="287">
        <v>8</v>
      </c>
      <c r="K29" s="299">
        <v>7325</v>
      </c>
      <c r="L29" s="389">
        <v>8</v>
      </c>
      <c r="M29" s="298">
        <v>2350</v>
      </c>
      <c r="N29" s="287">
        <v>9</v>
      </c>
      <c r="O29" s="299">
        <v>2274</v>
      </c>
      <c r="P29" s="287">
        <v>11</v>
      </c>
      <c r="Q29" s="299">
        <v>2069</v>
      </c>
      <c r="R29" s="287">
        <v>8</v>
      </c>
      <c r="S29" s="299">
        <v>3890</v>
      </c>
      <c r="T29" s="287">
        <v>2</v>
      </c>
      <c r="U29" s="299">
        <v>6661</v>
      </c>
      <c r="V29" s="287">
        <v>1</v>
      </c>
      <c r="W29" s="299">
        <v>4672</v>
      </c>
      <c r="X29" s="287">
        <v>1</v>
      </c>
      <c r="Y29" s="299">
        <v>6615</v>
      </c>
      <c r="Z29" s="389">
        <v>5</v>
      </c>
      <c r="AA29" s="299">
        <v>8310</v>
      </c>
      <c r="AB29" s="408">
        <v>78</v>
      </c>
      <c r="AC29" s="409">
        <v>55951</v>
      </c>
      <c r="AD29" s="467">
        <v>22</v>
      </c>
    </row>
    <row r="30" spans="1:30" ht="16.5" x14ac:dyDescent="0.2">
      <c r="A30" s="290">
        <v>23</v>
      </c>
      <c r="B30" s="407" t="s">
        <v>284</v>
      </c>
      <c r="C30" s="296" t="s">
        <v>65</v>
      </c>
      <c r="D30" s="389">
        <v>11</v>
      </c>
      <c r="E30" s="299">
        <v>2505</v>
      </c>
      <c r="F30" s="389">
        <v>2</v>
      </c>
      <c r="G30" s="299">
        <v>7045</v>
      </c>
      <c r="H30" s="389">
        <v>9</v>
      </c>
      <c r="I30" s="298">
        <v>2910</v>
      </c>
      <c r="J30" s="287">
        <v>7</v>
      </c>
      <c r="K30" s="299">
        <v>3580</v>
      </c>
      <c r="L30" s="389">
        <v>11</v>
      </c>
      <c r="M30" s="298">
        <v>977</v>
      </c>
      <c r="N30" s="287">
        <v>12</v>
      </c>
      <c r="O30" s="299">
        <v>2053</v>
      </c>
      <c r="P30" s="287">
        <v>2</v>
      </c>
      <c r="Q30" s="299">
        <v>4156</v>
      </c>
      <c r="R30" s="287">
        <v>4</v>
      </c>
      <c r="S30" s="299">
        <v>5261</v>
      </c>
      <c r="T30" s="287">
        <v>3</v>
      </c>
      <c r="U30" s="299">
        <v>4191</v>
      </c>
      <c r="V30" s="287">
        <v>8</v>
      </c>
      <c r="W30" s="299">
        <v>2227</v>
      </c>
      <c r="X30" s="287">
        <v>3</v>
      </c>
      <c r="Y30" s="299">
        <v>4205</v>
      </c>
      <c r="Z30" s="389">
        <v>6</v>
      </c>
      <c r="AA30" s="299">
        <v>4825</v>
      </c>
      <c r="AB30" s="408">
        <v>78</v>
      </c>
      <c r="AC30" s="409">
        <v>43935</v>
      </c>
      <c r="AD30" s="467">
        <v>23</v>
      </c>
    </row>
    <row r="31" spans="1:30" ht="16.5" x14ac:dyDescent="0.2">
      <c r="A31" s="290">
        <v>24</v>
      </c>
      <c r="B31" s="407" t="s">
        <v>265</v>
      </c>
      <c r="C31" s="296" t="s">
        <v>34</v>
      </c>
      <c r="D31" s="389">
        <v>4</v>
      </c>
      <c r="E31" s="299">
        <v>4180</v>
      </c>
      <c r="F31" s="389">
        <v>1</v>
      </c>
      <c r="G31" s="299">
        <v>11910</v>
      </c>
      <c r="H31" s="389">
        <v>5</v>
      </c>
      <c r="I31" s="298">
        <v>3605</v>
      </c>
      <c r="J31" s="287">
        <v>7</v>
      </c>
      <c r="K31" s="299">
        <v>3630</v>
      </c>
      <c r="L31" s="389">
        <v>1</v>
      </c>
      <c r="M31" s="298">
        <v>5790</v>
      </c>
      <c r="N31" s="287">
        <v>2</v>
      </c>
      <c r="O31" s="299">
        <v>4526</v>
      </c>
      <c r="P31" s="287">
        <v>11</v>
      </c>
      <c r="Q31" s="299">
        <v>2076</v>
      </c>
      <c r="R31" s="287">
        <v>10</v>
      </c>
      <c r="S31" s="299">
        <v>3669</v>
      </c>
      <c r="T31" s="287">
        <v>9</v>
      </c>
      <c r="U31" s="299">
        <v>3294</v>
      </c>
      <c r="V31" s="287">
        <v>11</v>
      </c>
      <c r="W31" s="299">
        <v>1384</v>
      </c>
      <c r="X31" s="287">
        <v>7</v>
      </c>
      <c r="Y31" s="299">
        <v>4385</v>
      </c>
      <c r="Z31" s="389">
        <v>11</v>
      </c>
      <c r="AA31" s="299">
        <v>3440</v>
      </c>
      <c r="AB31" s="408">
        <v>79</v>
      </c>
      <c r="AC31" s="409">
        <v>51889</v>
      </c>
      <c r="AD31" s="467">
        <v>24</v>
      </c>
    </row>
    <row r="32" spans="1:30" ht="16.5" x14ac:dyDescent="0.2">
      <c r="A32" s="290">
        <v>25</v>
      </c>
      <c r="B32" s="407" t="s">
        <v>281</v>
      </c>
      <c r="C32" s="296" t="s">
        <v>67</v>
      </c>
      <c r="D32" s="389">
        <v>3</v>
      </c>
      <c r="E32" s="299">
        <v>6590</v>
      </c>
      <c r="F32" s="389">
        <v>9</v>
      </c>
      <c r="G32" s="299">
        <v>5530</v>
      </c>
      <c r="H32" s="389">
        <v>6</v>
      </c>
      <c r="I32" s="298">
        <v>3805</v>
      </c>
      <c r="J32" s="287">
        <v>7</v>
      </c>
      <c r="K32" s="299">
        <v>8055</v>
      </c>
      <c r="L32" s="389">
        <v>3</v>
      </c>
      <c r="M32" s="298">
        <v>4121</v>
      </c>
      <c r="N32" s="287">
        <v>4</v>
      </c>
      <c r="O32" s="299">
        <v>4174</v>
      </c>
      <c r="P32" s="287">
        <v>9</v>
      </c>
      <c r="Q32" s="299">
        <v>2212</v>
      </c>
      <c r="R32" s="287">
        <v>5</v>
      </c>
      <c r="S32" s="299">
        <v>4172</v>
      </c>
      <c r="T32" s="287">
        <v>10</v>
      </c>
      <c r="U32" s="299">
        <v>3923</v>
      </c>
      <c r="V32" s="287">
        <v>11</v>
      </c>
      <c r="W32" s="299">
        <v>1262</v>
      </c>
      <c r="X32" s="287">
        <v>2</v>
      </c>
      <c r="Y32" s="299">
        <v>8265</v>
      </c>
      <c r="Z32" s="389">
        <v>11</v>
      </c>
      <c r="AA32" s="299">
        <v>6155</v>
      </c>
      <c r="AB32" s="408">
        <v>80</v>
      </c>
      <c r="AC32" s="409">
        <v>58264</v>
      </c>
      <c r="AD32" s="467">
        <v>25</v>
      </c>
    </row>
    <row r="33" spans="1:30" ht="16.5" x14ac:dyDescent="0.2">
      <c r="A33" s="290">
        <v>26</v>
      </c>
      <c r="B33" s="407" t="s">
        <v>290</v>
      </c>
      <c r="C33" s="296" t="s">
        <v>64</v>
      </c>
      <c r="D33" s="389">
        <v>6</v>
      </c>
      <c r="E33" s="299">
        <v>5535</v>
      </c>
      <c r="F33" s="389">
        <v>11</v>
      </c>
      <c r="G33" s="299">
        <v>5405</v>
      </c>
      <c r="H33" s="389">
        <v>2</v>
      </c>
      <c r="I33" s="298">
        <v>10530</v>
      </c>
      <c r="J33" s="287">
        <v>12</v>
      </c>
      <c r="K33" s="299">
        <v>5590</v>
      </c>
      <c r="L33" s="389">
        <v>4</v>
      </c>
      <c r="M33" s="298">
        <v>3546</v>
      </c>
      <c r="N33" s="287">
        <v>8</v>
      </c>
      <c r="O33" s="299">
        <v>2284</v>
      </c>
      <c r="P33" s="287">
        <v>12</v>
      </c>
      <c r="Q33" s="299">
        <v>2973</v>
      </c>
      <c r="R33" s="287">
        <v>11</v>
      </c>
      <c r="S33" s="299">
        <v>2884</v>
      </c>
      <c r="T33" s="287">
        <v>6</v>
      </c>
      <c r="U33" s="299">
        <v>3278</v>
      </c>
      <c r="V33" s="287">
        <v>5</v>
      </c>
      <c r="W33" s="299">
        <v>2216</v>
      </c>
      <c r="X33" s="287">
        <v>4</v>
      </c>
      <c r="Y33" s="299">
        <v>3745</v>
      </c>
      <c r="Z33" s="389">
        <v>1</v>
      </c>
      <c r="AA33" s="299">
        <v>12010</v>
      </c>
      <c r="AB33" s="408">
        <v>82</v>
      </c>
      <c r="AC33" s="409">
        <v>59996</v>
      </c>
      <c r="AD33" s="467">
        <v>26</v>
      </c>
    </row>
    <row r="34" spans="1:30" ht="16.5" x14ac:dyDescent="0.2">
      <c r="A34" s="290">
        <v>27</v>
      </c>
      <c r="B34" s="407" t="s">
        <v>113</v>
      </c>
      <c r="C34" s="296" t="s">
        <v>33</v>
      </c>
      <c r="D34" s="389">
        <v>5</v>
      </c>
      <c r="E34" s="299">
        <v>3840</v>
      </c>
      <c r="F34" s="389">
        <v>11</v>
      </c>
      <c r="G34" s="299">
        <v>4680</v>
      </c>
      <c r="H34" s="389">
        <v>7</v>
      </c>
      <c r="I34" s="298">
        <v>3860</v>
      </c>
      <c r="J34" s="287">
        <v>3</v>
      </c>
      <c r="K34" s="299">
        <v>7035</v>
      </c>
      <c r="L34" s="389">
        <v>3</v>
      </c>
      <c r="M34" s="298">
        <v>2719</v>
      </c>
      <c r="N34" s="287">
        <v>6</v>
      </c>
      <c r="O34" s="299">
        <v>2915</v>
      </c>
      <c r="P34" s="287">
        <v>12</v>
      </c>
      <c r="Q34" s="299">
        <v>2297</v>
      </c>
      <c r="R34" s="287">
        <v>3</v>
      </c>
      <c r="S34" s="299">
        <v>5600</v>
      </c>
      <c r="T34" s="287">
        <v>9</v>
      </c>
      <c r="U34" s="299">
        <v>4131</v>
      </c>
      <c r="V34" s="287">
        <v>2</v>
      </c>
      <c r="W34" s="299">
        <v>6239</v>
      </c>
      <c r="X34" s="287">
        <v>12</v>
      </c>
      <c r="Y34" s="299">
        <v>1255</v>
      </c>
      <c r="Z34" s="389">
        <v>9</v>
      </c>
      <c r="AA34" s="299">
        <v>3890</v>
      </c>
      <c r="AB34" s="408">
        <v>82</v>
      </c>
      <c r="AC34" s="409">
        <v>48461</v>
      </c>
      <c r="AD34" s="467">
        <v>27</v>
      </c>
    </row>
    <row r="35" spans="1:30" ht="16.5" x14ac:dyDescent="0.2">
      <c r="A35" s="290">
        <v>28</v>
      </c>
      <c r="B35" s="407" t="s">
        <v>269</v>
      </c>
      <c r="C35" s="296" t="s">
        <v>66</v>
      </c>
      <c r="D35" s="389">
        <v>2</v>
      </c>
      <c r="E35" s="299">
        <v>4570</v>
      </c>
      <c r="F35" s="389">
        <v>6</v>
      </c>
      <c r="G35" s="299">
        <v>7115</v>
      </c>
      <c r="H35" s="389">
        <v>6</v>
      </c>
      <c r="I35" s="298">
        <v>4725</v>
      </c>
      <c r="J35" s="287">
        <v>6</v>
      </c>
      <c r="K35" s="299">
        <v>8530</v>
      </c>
      <c r="L35" s="389">
        <v>9</v>
      </c>
      <c r="M35" s="298">
        <v>2280</v>
      </c>
      <c r="N35" s="287">
        <v>6</v>
      </c>
      <c r="O35" s="299">
        <v>2626</v>
      </c>
      <c r="P35" s="287">
        <v>4</v>
      </c>
      <c r="Q35" s="299">
        <v>4791</v>
      </c>
      <c r="R35" s="287">
        <v>2</v>
      </c>
      <c r="S35" s="299">
        <v>5810</v>
      </c>
      <c r="T35" s="287">
        <v>7</v>
      </c>
      <c r="U35" s="299">
        <v>4530</v>
      </c>
      <c r="V35" s="287">
        <v>12</v>
      </c>
      <c r="W35" s="299">
        <v>896</v>
      </c>
      <c r="X35" s="287">
        <v>10</v>
      </c>
      <c r="Y35" s="299">
        <v>2410</v>
      </c>
      <c r="Z35" s="389">
        <v>13</v>
      </c>
      <c r="AA35" s="299" t="s">
        <v>58</v>
      </c>
      <c r="AB35" s="408">
        <v>83</v>
      </c>
      <c r="AC35" s="409">
        <v>48283</v>
      </c>
      <c r="AD35" s="467">
        <v>28</v>
      </c>
    </row>
    <row r="36" spans="1:30" ht="16.5" x14ac:dyDescent="0.2">
      <c r="A36" s="290">
        <v>29</v>
      </c>
      <c r="B36" s="407" t="s">
        <v>287</v>
      </c>
      <c r="C36" s="296" t="s">
        <v>33</v>
      </c>
      <c r="D36" s="389">
        <v>10</v>
      </c>
      <c r="E36" s="299">
        <v>2710</v>
      </c>
      <c r="F36" s="389">
        <v>5</v>
      </c>
      <c r="G36" s="299">
        <v>6580</v>
      </c>
      <c r="H36" s="389">
        <v>7</v>
      </c>
      <c r="I36" s="298">
        <v>3095</v>
      </c>
      <c r="J36" s="287">
        <v>9</v>
      </c>
      <c r="K36" s="299">
        <v>2455</v>
      </c>
      <c r="L36" s="389">
        <v>4</v>
      </c>
      <c r="M36" s="298">
        <v>2793</v>
      </c>
      <c r="N36" s="287">
        <v>6</v>
      </c>
      <c r="O36" s="299">
        <v>2357</v>
      </c>
      <c r="P36" s="287">
        <v>8</v>
      </c>
      <c r="Q36" s="299">
        <v>2426</v>
      </c>
      <c r="R36" s="287">
        <v>6</v>
      </c>
      <c r="S36" s="299">
        <v>3882</v>
      </c>
      <c r="T36" s="287">
        <v>5</v>
      </c>
      <c r="U36" s="299">
        <v>4137</v>
      </c>
      <c r="V36" s="287">
        <v>4</v>
      </c>
      <c r="W36" s="299">
        <v>2908</v>
      </c>
      <c r="X36" s="287">
        <v>12</v>
      </c>
      <c r="Y36" s="299">
        <v>2720</v>
      </c>
      <c r="Z36" s="389">
        <v>9</v>
      </c>
      <c r="AA36" s="299">
        <v>6945</v>
      </c>
      <c r="AB36" s="408">
        <v>85</v>
      </c>
      <c r="AC36" s="409">
        <v>43008</v>
      </c>
      <c r="AD36" s="467">
        <v>29</v>
      </c>
    </row>
    <row r="37" spans="1:30" ht="16.5" x14ac:dyDescent="0.2">
      <c r="A37" s="290">
        <v>30</v>
      </c>
      <c r="B37" s="407" t="s">
        <v>112</v>
      </c>
      <c r="C37" s="296" t="s">
        <v>33</v>
      </c>
      <c r="D37" s="389">
        <v>9</v>
      </c>
      <c r="E37" s="299">
        <v>3650</v>
      </c>
      <c r="F37" s="389">
        <v>5</v>
      </c>
      <c r="G37" s="299">
        <v>6355</v>
      </c>
      <c r="H37" s="389">
        <v>9</v>
      </c>
      <c r="I37" s="298">
        <v>2350</v>
      </c>
      <c r="J37" s="287">
        <v>9</v>
      </c>
      <c r="K37" s="299">
        <v>2085</v>
      </c>
      <c r="L37" s="389">
        <v>4</v>
      </c>
      <c r="M37" s="298">
        <v>2969</v>
      </c>
      <c r="N37" s="287">
        <v>9</v>
      </c>
      <c r="O37" s="299">
        <v>1977</v>
      </c>
      <c r="P37" s="287">
        <v>1</v>
      </c>
      <c r="Q37" s="299">
        <v>5940</v>
      </c>
      <c r="R37" s="287">
        <v>10</v>
      </c>
      <c r="S37" s="299">
        <v>3150</v>
      </c>
      <c r="T37" s="287">
        <v>5</v>
      </c>
      <c r="U37" s="299">
        <v>3732</v>
      </c>
      <c r="V37" s="287">
        <v>6</v>
      </c>
      <c r="W37" s="299">
        <v>3259</v>
      </c>
      <c r="X37" s="287">
        <v>12</v>
      </c>
      <c r="Y37" s="299">
        <v>805</v>
      </c>
      <c r="Z37" s="389">
        <v>10</v>
      </c>
      <c r="AA37" s="299">
        <v>3965</v>
      </c>
      <c r="AB37" s="408">
        <v>89</v>
      </c>
      <c r="AC37" s="409">
        <v>40237</v>
      </c>
      <c r="AD37" s="467">
        <v>30</v>
      </c>
    </row>
    <row r="38" spans="1:30" ht="16.5" x14ac:dyDescent="0.2">
      <c r="A38" s="290">
        <v>31</v>
      </c>
      <c r="B38" s="407" t="s">
        <v>279</v>
      </c>
      <c r="C38" s="296" t="s">
        <v>261</v>
      </c>
      <c r="D38" s="389">
        <v>1</v>
      </c>
      <c r="E38" s="299">
        <v>6685</v>
      </c>
      <c r="F38" s="389">
        <v>10</v>
      </c>
      <c r="G38" s="299">
        <v>4600</v>
      </c>
      <c r="H38" s="389">
        <v>8</v>
      </c>
      <c r="I38" s="298">
        <v>2235</v>
      </c>
      <c r="J38" s="287">
        <v>10</v>
      </c>
      <c r="K38" s="299">
        <v>1755</v>
      </c>
      <c r="L38" s="389">
        <v>8</v>
      </c>
      <c r="M38" s="298">
        <v>2685</v>
      </c>
      <c r="N38" s="287">
        <v>7</v>
      </c>
      <c r="O38" s="299">
        <v>2876</v>
      </c>
      <c r="P38" s="287">
        <v>6</v>
      </c>
      <c r="Q38" s="299">
        <v>3575</v>
      </c>
      <c r="R38" s="287">
        <v>7</v>
      </c>
      <c r="S38" s="299">
        <v>3857</v>
      </c>
      <c r="T38" s="287">
        <v>10</v>
      </c>
      <c r="U38" s="299">
        <v>3516</v>
      </c>
      <c r="V38" s="287">
        <v>2</v>
      </c>
      <c r="W38" s="299">
        <v>7682</v>
      </c>
      <c r="X38" s="287">
        <v>11</v>
      </c>
      <c r="Y38" s="299">
        <v>1755</v>
      </c>
      <c r="Z38" s="389">
        <v>10</v>
      </c>
      <c r="AA38" s="299">
        <v>3600</v>
      </c>
      <c r="AB38" s="408">
        <v>90</v>
      </c>
      <c r="AC38" s="409">
        <v>44821</v>
      </c>
      <c r="AD38" s="467">
        <v>31</v>
      </c>
    </row>
    <row r="39" spans="1:30" ht="16.5" x14ac:dyDescent="0.2">
      <c r="A39" s="290">
        <v>32</v>
      </c>
      <c r="B39" s="407" t="s">
        <v>292</v>
      </c>
      <c r="C39" s="296" t="s">
        <v>261</v>
      </c>
      <c r="D39" s="389">
        <v>8.5</v>
      </c>
      <c r="E39" s="299">
        <v>3105</v>
      </c>
      <c r="F39" s="389">
        <v>10</v>
      </c>
      <c r="G39" s="299">
        <v>5170</v>
      </c>
      <c r="H39" s="389">
        <v>8</v>
      </c>
      <c r="I39" s="298">
        <v>2415</v>
      </c>
      <c r="J39" s="287">
        <v>9</v>
      </c>
      <c r="K39" s="299">
        <v>7200</v>
      </c>
      <c r="L39" s="389">
        <v>8</v>
      </c>
      <c r="M39" s="298">
        <v>2350</v>
      </c>
      <c r="N39" s="287">
        <v>5</v>
      </c>
      <c r="O39" s="299">
        <v>3487</v>
      </c>
      <c r="P39" s="287">
        <v>12</v>
      </c>
      <c r="Q39" s="299">
        <v>1936</v>
      </c>
      <c r="R39" s="287">
        <v>7</v>
      </c>
      <c r="S39" s="299">
        <v>4219</v>
      </c>
      <c r="T39" s="287">
        <v>10</v>
      </c>
      <c r="U39" s="299">
        <v>2806</v>
      </c>
      <c r="V39" s="287">
        <v>6</v>
      </c>
      <c r="W39" s="299">
        <v>2190</v>
      </c>
      <c r="X39" s="287">
        <v>5</v>
      </c>
      <c r="Y39" s="299">
        <v>4770</v>
      </c>
      <c r="Z39" s="389">
        <v>4</v>
      </c>
      <c r="AA39" s="299">
        <v>8320</v>
      </c>
      <c r="AB39" s="408">
        <v>92.5</v>
      </c>
      <c r="AC39" s="409">
        <v>47968</v>
      </c>
      <c r="AD39" s="467">
        <v>32</v>
      </c>
    </row>
    <row r="40" spans="1:30" ht="16.5" x14ac:dyDescent="0.2">
      <c r="A40" s="290">
        <v>33</v>
      </c>
      <c r="B40" s="407" t="s">
        <v>286</v>
      </c>
      <c r="C40" s="296" t="s">
        <v>262</v>
      </c>
      <c r="D40" s="389">
        <v>9</v>
      </c>
      <c r="E40" s="299">
        <v>3445</v>
      </c>
      <c r="F40" s="389">
        <v>6</v>
      </c>
      <c r="G40" s="299">
        <v>5985</v>
      </c>
      <c r="H40" s="389">
        <v>10</v>
      </c>
      <c r="I40" s="298">
        <v>2320</v>
      </c>
      <c r="J40" s="287">
        <v>6</v>
      </c>
      <c r="K40" s="299">
        <v>3985</v>
      </c>
      <c r="L40" s="389">
        <v>5</v>
      </c>
      <c r="M40" s="298">
        <v>3482</v>
      </c>
      <c r="N40" s="287">
        <v>10</v>
      </c>
      <c r="O40" s="299">
        <v>1954</v>
      </c>
      <c r="P40" s="287">
        <v>10</v>
      </c>
      <c r="Q40" s="299">
        <v>3214</v>
      </c>
      <c r="R40" s="287">
        <v>5</v>
      </c>
      <c r="S40" s="299">
        <v>4422</v>
      </c>
      <c r="T40" s="287">
        <v>8</v>
      </c>
      <c r="U40" s="299">
        <v>3836</v>
      </c>
      <c r="V40" s="287">
        <v>11</v>
      </c>
      <c r="W40" s="299">
        <v>1744</v>
      </c>
      <c r="X40" s="287">
        <v>6</v>
      </c>
      <c r="Y40" s="299">
        <v>3180</v>
      </c>
      <c r="Z40" s="389">
        <v>7</v>
      </c>
      <c r="AA40" s="299">
        <v>5750</v>
      </c>
      <c r="AB40" s="408">
        <v>93</v>
      </c>
      <c r="AC40" s="409">
        <v>43317</v>
      </c>
      <c r="AD40" s="467">
        <v>33</v>
      </c>
    </row>
    <row r="41" spans="1:30" ht="16.5" x14ac:dyDescent="0.2">
      <c r="A41" s="290">
        <v>34</v>
      </c>
      <c r="B41" s="407" t="s">
        <v>300</v>
      </c>
      <c r="C41" s="296" t="s">
        <v>262</v>
      </c>
      <c r="D41" s="389">
        <v>12</v>
      </c>
      <c r="E41" s="299">
        <v>2720</v>
      </c>
      <c r="F41" s="389">
        <v>12</v>
      </c>
      <c r="G41" s="299">
        <v>5070</v>
      </c>
      <c r="H41" s="389">
        <v>11</v>
      </c>
      <c r="I41" s="298">
        <v>2615</v>
      </c>
      <c r="J41" s="287">
        <v>6</v>
      </c>
      <c r="K41" s="299">
        <v>3990</v>
      </c>
      <c r="L41" s="389">
        <v>12</v>
      </c>
      <c r="M41" s="298">
        <v>1645</v>
      </c>
      <c r="N41" s="287">
        <v>12</v>
      </c>
      <c r="O41" s="299">
        <v>785</v>
      </c>
      <c r="P41" s="287">
        <v>3</v>
      </c>
      <c r="Q41" s="299">
        <v>4128</v>
      </c>
      <c r="R41" s="287">
        <v>2</v>
      </c>
      <c r="S41" s="299">
        <v>4686</v>
      </c>
      <c r="T41" s="287">
        <v>4</v>
      </c>
      <c r="U41" s="299">
        <v>6249</v>
      </c>
      <c r="V41" s="287">
        <v>11</v>
      </c>
      <c r="W41" s="299">
        <v>1789</v>
      </c>
      <c r="X41" s="287">
        <v>9</v>
      </c>
      <c r="Y41" s="299">
        <v>3855</v>
      </c>
      <c r="Z41" s="389">
        <v>2</v>
      </c>
      <c r="AA41" s="299">
        <v>6150</v>
      </c>
      <c r="AB41" s="408">
        <v>96</v>
      </c>
      <c r="AC41" s="409">
        <v>43682</v>
      </c>
      <c r="AD41" s="467">
        <v>34</v>
      </c>
    </row>
    <row r="42" spans="1:30" ht="16.5" x14ac:dyDescent="0.2">
      <c r="A42" s="290">
        <v>35</v>
      </c>
      <c r="B42" s="407" t="s">
        <v>234</v>
      </c>
      <c r="C42" s="296" t="s">
        <v>260</v>
      </c>
      <c r="D42" s="389">
        <v>8.5</v>
      </c>
      <c r="E42" s="299">
        <v>3105</v>
      </c>
      <c r="F42" s="389">
        <v>9</v>
      </c>
      <c r="G42" s="299">
        <v>5165</v>
      </c>
      <c r="H42" s="389">
        <v>9</v>
      </c>
      <c r="I42" s="298">
        <v>1710</v>
      </c>
      <c r="J42" s="287">
        <v>7</v>
      </c>
      <c r="K42" s="299">
        <v>4200</v>
      </c>
      <c r="L42" s="389">
        <v>12</v>
      </c>
      <c r="M42" s="298">
        <v>1564</v>
      </c>
      <c r="N42" s="287">
        <v>3</v>
      </c>
      <c r="O42" s="299">
        <v>4822</v>
      </c>
      <c r="P42" s="287">
        <v>10</v>
      </c>
      <c r="Q42" s="299">
        <v>2090</v>
      </c>
      <c r="R42" s="287">
        <v>5</v>
      </c>
      <c r="S42" s="299">
        <v>4714</v>
      </c>
      <c r="T42" s="287">
        <v>11</v>
      </c>
      <c r="U42" s="299">
        <v>2742</v>
      </c>
      <c r="V42" s="287">
        <v>2</v>
      </c>
      <c r="W42" s="299">
        <v>3583</v>
      </c>
      <c r="X42" s="287">
        <v>9</v>
      </c>
      <c r="Y42" s="299">
        <v>2630</v>
      </c>
      <c r="Z42" s="389">
        <v>11</v>
      </c>
      <c r="AA42" s="299">
        <v>3885</v>
      </c>
      <c r="AB42" s="408">
        <v>96.5</v>
      </c>
      <c r="AC42" s="409">
        <v>40210</v>
      </c>
      <c r="AD42" s="467">
        <v>35</v>
      </c>
    </row>
    <row r="43" spans="1:30" ht="16.5" x14ac:dyDescent="0.2">
      <c r="A43" s="290">
        <v>36</v>
      </c>
      <c r="B43" s="407" t="s">
        <v>109</v>
      </c>
      <c r="C43" s="296" t="s">
        <v>94</v>
      </c>
      <c r="D43" s="389">
        <v>5</v>
      </c>
      <c r="E43" s="299">
        <v>3880</v>
      </c>
      <c r="F43" s="389">
        <v>5</v>
      </c>
      <c r="G43" s="299">
        <v>7395</v>
      </c>
      <c r="H43" s="389">
        <v>13</v>
      </c>
      <c r="I43" s="298" t="s">
        <v>58</v>
      </c>
      <c r="J43" s="287">
        <v>13</v>
      </c>
      <c r="K43" s="299" t="s">
        <v>58</v>
      </c>
      <c r="L43" s="389">
        <v>11</v>
      </c>
      <c r="M43" s="298">
        <v>1836</v>
      </c>
      <c r="N43" s="287">
        <v>7</v>
      </c>
      <c r="O43" s="299">
        <v>2387</v>
      </c>
      <c r="P43" s="287">
        <v>10</v>
      </c>
      <c r="Q43" s="299">
        <v>2582</v>
      </c>
      <c r="R43" s="287">
        <v>11</v>
      </c>
      <c r="S43" s="299">
        <v>2703</v>
      </c>
      <c r="T43" s="287">
        <v>10</v>
      </c>
      <c r="U43" s="299">
        <v>3250</v>
      </c>
      <c r="V43" s="287">
        <v>8</v>
      </c>
      <c r="W43" s="299">
        <v>1464</v>
      </c>
      <c r="X43" s="287">
        <v>1</v>
      </c>
      <c r="Y43" s="299">
        <v>8370</v>
      </c>
      <c r="Z43" s="389">
        <v>3</v>
      </c>
      <c r="AA43" s="299">
        <v>7140</v>
      </c>
      <c r="AB43" s="408">
        <v>97</v>
      </c>
      <c r="AC43" s="409">
        <v>41007</v>
      </c>
      <c r="AD43" s="467">
        <v>36</v>
      </c>
    </row>
    <row r="44" spans="1:30" ht="16.5" x14ac:dyDescent="0.2">
      <c r="A44" s="290">
        <v>37</v>
      </c>
      <c r="B44" s="407" t="s">
        <v>272</v>
      </c>
      <c r="C44" s="296" t="s">
        <v>34</v>
      </c>
      <c r="D44" s="389">
        <v>6</v>
      </c>
      <c r="E44" s="299">
        <v>3785</v>
      </c>
      <c r="F44" s="389">
        <v>3</v>
      </c>
      <c r="G44" s="299">
        <v>7040</v>
      </c>
      <c r="H44" s="389">
        <v>2</v>
      </c>
      <c r="I44" s="298">
        <v>6820</v>
      </c>
      <c r="J44" s="287">
        <v>10</v>
      </c>
      <c r="K44" s="299">
        <v>2310</v>
      </c>
      <c r="L44" s="389">
        <v>9</v>
      </c>
      <c r="M44" s="298">
        <v>2015</v>
      </c>
      <c r="N44" s="287">
        <v>9</v>
      </c>
      <c r="O44" s="299">
        <v>1990</v>
      </c>
      <c r="P44" s="287">
        <v>13</v>
      </c>
      <c r="Q44" s="299" t="s">
        <v>58</v>
      </c>
      <c r="R44" s="287">
        <v>13</v>
      </c>
      <c r="S44" s="299" t="s">
        <v>58</v>
      </c>
      <c r="T44" s="287">
        <v>12</v>
      </c>
      <c r="U44" s="299">
        <v>1147</v>
      </c>
      <c r="V44" s="287">
        <v>4</v>
      </c>
      <c r="W44" s="299">
        <v>5175</v>
      </c>
      <c r="X44" s="287">
        <v>11</v>
      </c>
      <c r="Y44" s="299">
        <v>2035</v>
      </c>
      <c r="Z44" s="389">
        <v>5</v>
      </c>
      <c r="AA44" s="299">
        <v>5620</v>
      </c>
      <c r="AB44" s="408">
        <v>97</v>
      </c>
      <c r="AC44" s="409">
        <v>37937</v>
      </c>
      <c r="AD44" s="467">
        <v>37</v>
      </c>
    </row>
    <row r="45" spans="1:30" ht="16.5" x14ac:dyDescent="0.2">
      <c r="A45" s="290">
        <v>38</v>
      </c>
      <c r="B45" s="407" t="s">
        <v>236</v>
      </c>
      <c r="C45" s="296" t="s">
        <v>260</v>
      </c>
      <c r="D45" s="389">
        <v>4</v>
      </c>
      <c r="E45" s="299">
        <v>6325</v>
      </c>
      <c r="F45" s="389">
        <v>12</v>
      </c>
      <c r="G45" s="299">
        <v>2945</v>
      </c>
      <c r="H45" s="389">
        <v>12</v>
      </c>
      <c r="I45" s="298">
        <v>2575</v>
      </c>
      <c r="J45" s="287">
        <v>11</v>
      </c>
      <c r="K45" s="299">
        <v>1800</v>
      </c>
      <c r="L45" s="389">
        <v>9</v>
      </c>
      <c r="M45" s="298">
        <v>1744</v>
      </c>
      <c r="N45" s="287">
        <v>4</v>
      </c>
      <c r="O45" s="299">
        <v>3740</v>
      </c>
      <c r="P45" s="287">
        <v>11</v>
      </c>
      <c r="Q45" s="299">
        <v>2542</v>
      </c>
      <c r="R45" s="287">
        <v>9</v>
      </c>
      <c r="S45" s="299">
        <v>3840</v>
      </c>
      <c r="T45" s="287">
        <v>4</v>
      </c>
      <c r="U45" s="299">
        <v>4584</v>
      </c>
      <c r="V45" s="287">
        <v>7</v>
      </c>
      <c r="W45" s="299">
        <v>3403</v>
      </c>
      <c r="X45" s="287">
        <v>6</v>
      </c>
      <c r="Y45" s="299">
        <v>3315</v>
      </c>
      <c r="Z45" s="389">
        <v>10</v>
      </c>
      <c r="AA45" s="299">
        <v>5030</v>
      </c>
      <c r="AB45" s="408">
        <v>99</v>
      </c>
      <c r="AC45" s="409">
        <v>41843</v>
      </c>
      <c r="AD45" s="467">
        <v>38</v>
      </c>
    </row>
    <row r="46" spans="1:30" ht="16.5" x14ac:dyDescent="0.2">
      <c r="A46" s="290">
        <v>39</v>
      </c>
      <c r="B46" s="407" t="s">
        <v>679</v>
      </c>
      <c r="C46" s="296" t="s">
        <v>94</v>
      </c>
      <c r="D46" s="389">
        <v>13</v>
      </c>
      <c r="E46" s="299" t="s">
        <v>58</v>
      </c>
      <c r="F46" s="389">
        <v>13</v>
      </c>
      <c r="G46" s="299" t="s">
        <v>58</v>
      </c>
      <c r="H46" s="389">
        <v>12</v>
      </c>
      <c r="I46" s="298">
        <v>1750</v>
      </c>
      <c r="J46" s="287">
        <v>12</v>
      </c>
      <c r="K46" s="299">
        <v>1510</v>
      </c>
      <c r="L46" s="389">
        <v>8</v>
      </c>
      <c r="M46" s="298">
        <v>1587</v>
      </c>
      <c r="N46" s="287">
        <v>7</v>
      </c>
      <c r="O46" s="299">
        <v>2305</v>
      </c>
      <c r="P46" s="287">
        <v>6</v>
      </c>
      <c r="Q46" s="299">
        <v>4270</v>
      </c>
      <c r="R46" s="287">
        <v>7</v>
      </c>
      <c r="S46" s="299">
        <v>4202</v>
      </c>
      <c r="T46" s="287">
        <v>4</v>
      </c>
      <c r="U46" s="299">
        <v>3736</v>
      </c>
      <c r="V46" s="287">
        <v>12</v>
      </c>
      <c r="W46" s="299">
        <v>1401</v>
      </c>
      <c r="X46" s="287">
        <v>3</v>
      </c>
      <c r="Y46" s="299">
        <v>5415</v>
      </c>
      <c r="Z46" s="389">
        <v>4</v>
      </c>
      <c r="AA46" s="299">
        <v>4910</v>
      </c>
      <c r="AB46" s="408">
        <v>101</v>
      </c>
      <c r="AC46" s="409">
        <v>31086</v>
      </c>
      <c r="AD46" s="467">
        <v>39</v>
      </c>
    </row>
    <row r="47" spans="1:30" ht="16.5" x14ac:dyDescent="0.2">
      <c r="A47" s="289">
        <v>40</v>
      </c>
      <c r="B47" s="407" t="s">
        <v>296</v>
      </c>
      <c r="C47" s="296" t="s">
        <v>66</v>
      </c>
      <c r="D47" s="389">
        <v>11</v>
      </c>
      <c r="E47" s="299">
        <v>2850</v>
      </c>
      <c r="F47" s="389">
        <v>10</v>
      </c>
      <c r="G47" s="299">
        <v>5055</v>
      </c>
      <c r="H47" s="389">
        <v>10</v>
      </c>
      <c r="I47" s="298">
        <v>1640</v>
      </c>
      <c r="J47" s="287">
        <v>8</v>
      </c>
      <c r="K47" s="299">
        <v>3340</v>
      </c>
      <c r="L47" s="389">
        <v>6</v>
      </c>
      <c r="M47" s="298">
        <v>3299</v>
      </c>
      <c r="N47" s="287">
        <v>4</v>
      </c>
      <c r="O47" s="299">
        <v>2547</v>
      </c>
      <c r="P47" s="287">
        <v>5</v>
      </c>
      <c r="Q47" s="299">
        <v>3642</v>
      </c>
      <c r="R47" s="287">
        <v>10</v>
      </c>
      <c r="S47" s="299">
        <v>3062</v>
      </c>
      <c r="T47" s="287">
        <v>11</v>
      </c>
      <c r="U47" s="299">
        <v>1564</v>
      </c>
      <c r="V47" s="287">
        <v>10</v>
      </c>
      <c r="W47" s="299">
        <v>2140</v>
      </c>
      <c r="X47" s="287">
        <v>11</v>
      </c>
      <c r="Y47" s="299">
        <v>3115</v>
      </c>
      <c r="Z47" s="389">
        <v>8</v>
      </c>
      <c r="AA47" s="299">
        <v>4335</v>
      </c>
      <c r="AB47" s="408">
        <v>104</v>
      </c>
      <c r="AC47" s="409">
        <v>36589</v>
      </c>
      <c r="AD47" s="468">
        <v>40</v>
      </c>
    </row>
    <row r="48" spans="1:30" ht="16.5" x14ac:dyDescent="0.2">
      <c r="A48" s="290">
        <v>41</v>
      </c>
      <c r="B48" s="407" t="s">
        <v>235</v>
      </c>
      <c r="C48" s="296" t="s">
        <v>260</v>
      </c>
      <c r="D48" s="389">
        <v>1</v>
      </c>
      <c r="E48" s="299">
        <v>5615</v>
      </c>
      <c r="F48" s="389">
        <v>9</v>
      </c>
      <c r="G48" s="299">
        <v>5845</v>
      </c>
      <c r="H48" s="389">
        <v>11</v>
      </c>
      <c r="I48" s="298">
        <v>2225</v>
      </c>
      <c r="J48" s="287">
        <v>3</v>
      </c>
      <c r="K48" s="299">
        <v>9965</v>
      </c>
      <c r="L48" s="389">
        <v>11</v>
      </c>
      <c r="M48" s="298">
        <v>2085</v>
      </c>
      <c r="N48" s="287">
        <v>11</v>
      </c>
      <c r="O48" s="299">
        <v>1537</v>
      </c>
      <c r="P48" s="287">
        <v>7</v>
      </c>
      <c r="Q48" s="299">
        <v>3680</v>
      </c>
      <c r="R48" s="287">
        <v>9</v>
      </c>
      <c r="S48" s="299">
        <v>3120</v>
      </c>
      <c r="T48" s="287">
        <v>13</v>
      </c>
      <c r="U48" s="299" t="s">
        <v>58</v>
      </c>
      <c r="V48" s="287">
        <v>13</v>
      </c>
      <c r="W48" s="299" t="s">
        <v>58</v>
      </c>
      <c r="X48" s="287">
        <v>9</v>
      </c>
      <c r="Y48" s="299">
        <v>3375</v>
      </c>
      <c r="Z48" s="389">
        <v>8</v>
      </c>
      <c r="AA48" s="299">
        <v>7315</v>
      </c>
      <c r="AB48" s="408">
        <v>105</v>
      </c>
      <c r="AC48" s="409">
        <v>44762</v>
      </c>
      <c r="AD48" s="467">
        <v>41</v>
      </c>
    </row>
    <row r="49" spans="1:30" ht="16.5" x14ac:dyDescent="0.2">
      <c r="A49" s="290">
        <v>42</v>
      </c>
      <c r="B49" s="407" t="s">
        <v>285</v>
      </c>
      <c r="C49" s="296" t="s">
        <v>261</v>
      </c>
      <c r="D49" s="389">
        <v>12</v>
      </c>
      <c r="E49" s="299">
        <v>2710</v>
      </c>
      <c r="F49" s="389">
        <v>2</v>
      </c>
      <c r="G49" s="299">
        <v>9210</v>
      </c>
      <c r="H49" s="389">
        <v>5</v>
      </c>
      <c r="I49" s="298">
        <v>5885</v>
      </c>
      <c r="J49" s="287">
        <v>5</v>
      </c>
      <c r="K49" s="299">
        <v>5120</v>
      </c>
      <c r="L49" s="389">
        <v>7</v>
      </c>
      <c r="M49" s="298">
        <v>1652</v>
      </c>
      <c r="N49" s="287">
        <v>12</v>
      </c>
      <c r="O49" s="299">
        <v>1446</v>
      </c>
      <c r="P49" s="287">
        <v>11</v>
      </c>
      <c r="Q49" s="299">
        <v>2983</v>
      </c>
      <c r="R49" s="287">
        <v>9</v>
      </c>
      <c r="S49" s="299">
        <v>3395</v>
      </c>
      <c r="T49" s="287">
        <v>11</v>
      </c>
      <c r="U49" s="299">
        <v>2693</v>
      </c>
      <c r="V49" s="287">
        <v>9</v>
      </c>
      <c r="W49" s="299">
        <v>2186</v>
      </c>
      <c r="X49" s="287">
        <v>12</v>
      </c>
      <c r="Y49" s="299">
        <v>2935</v>
      </c>
      <c r="Z49" s="389">
        <v>12</v>
      </c>
      <c r="AA49" s="299">
        <v>3000</v>
      </c>
      <c r="AB49" s="408">
        <v>107</v>
      </c>
      <c r="AC49" s="409">
        <v>43215</v>
      </c>
      <c r="AD49" s="467">
        <v>42</v>
      </c>
    </row>
    <row r="50" spans="1:30" ht="16.5" x14ac:dyDescent="0.2">
      <c r="A50" s="290">
        <v>43</v>
      </c>
      <c r="B50" s="407" t="s">
        <v>35</v>
      </c>
      <c r="C50" s="296" t="s">
        <v>33</v>
      </c>
      <c r="D50" s="389">
        <v>10</v>
      </c>
      <c r="E50" s="299">
        <v>2870</v>
      </c>
      <c r="F50" s="389">
        <v>10</v>
      </c>
      <c r="G50" s="299">
        <v>5470</v>
      </c>
      <c r="H50" s="389">
        <v>4</v>
      </c>
      <c r="I50" s="298">
        <v>5330</v>
      </c>
      <c r="J50" s="287">
        <v>10</v>
      </c>
      <c r="K50" s="299">
        <v>6290</v>
      </c>
      <c r="L50" s="389">
        <v>11.5</v>
      </c>
      <c r="M50" s="298">
        <v>1596</v>
      </c>
      <c r="N50" s="287">
        <v>11</v>
      </c>
      <c r="O50" s="299">
        <v>989</v>
      </c>
      <c r="P50" s="287">
        <v>8</v>
      </c>
      <c r="Q50" s="299">
        <v>3598</v>
      </c>
      <c r="R50" s="287">
        <v>10</v>
      </c>
      <c r="S50" s="299">
        <v>3730</v>
      </c>
      <c r="T50" s="287">
        <v>6</v>
      </c>
      <c r="U50" s="299">
        <v>4043</v>
      </c>
      <c r="V50" s="287">
        <v>6</v>
      </c>
      <c r="W50" s="299">
        <v>3628</v>
      </c>
      <c r="X50" s="287">
        <v>10</v>
      </c>
      <c r="Y50" s="299">
        <v>3170</v>
      </c>
      <c r="Z50" s="389">
        <v>11</v>
      </c>
      <c r="AA50" s="299">
        <v>4675</v>
      </c>
      <c r="AB50" s="408">
        <v>107.5</v>
      </c>
      <c r="AC50" s="409">
        <v>45389</v>
      </c>
      <c r="AD50" s="467">
        <v>43</v>
      </c>
    </row>
    <row r="51" spans="1:30" ht="16.5" x14ac:dyDescent="0.2">
      <c r="A51" s="290">
        <v>44</v>
      </c>
      <c r="B51" s="407" t="s">
        <v>289</v>
      </c>
      <c r="C51" s="296" t="s">
        <v>64</v>
      </c>
      <c r="D51" s="389">
        <v>8</v>
      </c>
      <c r="E51" s="299">
        <v>3700</v>
      </c>
      <c r="F51" s="389">
        <v>8</v>
      </c>
      <c r="G51" s="299">
        <v>5135</v>
      </c>
      <c r="H51" s="389">
        <v>11</v>
      </c>
      <c r="I51" s="298">
        <v>1710</v>
      </c>
      <c r="J51" s="287">
        <v>12</v>
      </c>
      <c r="K51" s="299">
        <v>1325</v>
      </c>
      <c r="L51" s="389">
        <v>6</v>
      </c>
      <c r="M51" s="298">
        <v>2725</v>
      </c>
      <c r="N51" s="287">
        <v>11</v>
      </c>
      <c r="O51" s="299">
        <v>2490</v>
      </c>
      <c r="P51" s="287">
        <v>9</v>
      </c>
      <c r="Q51" s="299">
        <v>2905</v>
      </c>
      <c r="R51" s="287">
        <v>12</v>
      </c>
      <c r="S51" s="299">
        <v>1970</v>
      </c>
      <c r="T51" s="287">
        <v>12</v>
      </c>
      <c r="U51" s="299">
        <v>1383</v>
      </c>
      <c r="V51" s="287">
        <v>9</v>
      </c>
      <c r="W51" s="299">
        <v>2221</v>
      </c>
      <c r="X51" s="287">
        <v>4</v>
      </c>
      <c r="Y51" s="299">
        <v>5355</v>
      </c>
      <c r="Z51" s="389">
        <v>6</v>
      </c>
      <c r="AA51" s="299">
        <v>5245</v>
      </c>
      <c r="AB51" s="408">
        <v>108</v>
      </c>
      <c r="AC51" s="409">
        <v>36164</v>
      </c>
      <c r="AD51" s="467">
        <v>44</v>
      </c>
    </row>
    <row r="52" spans="1:30" ht="16.5" x14ac:dyDescent="0.2">
      <c r="A52" s="290">
        <v>45</v>
      </c>
      <c r="B52" s="407" t="s">
        <v>237</v>
      </c>
      <c r="C52" s="296" t="s">
        <v>260</v>
      </c>
      <c r="D52" s="389">
        <v>7</v>
      </c>
      <c r="E52" s="299">
        <v>3725</v>
      </c>
      <c r="F52" s="389">
        <v>11</v>
      </c>
      <c r="G52" s="299">
        <v>4140</v>
      </c>
      <c r="H52" s="389">
        <v>8</v>
      </c>
      <c r="I52" s="298">
        <v>2980</v>
      </c>
      <c r="J52" s="287">
        <v>11</v>
      </c>
      <c r="K52" s="299">
        <v>825</v>
      </c>
      <c r="L52" s="389">
        <v>10</v>
      </c>
      <c r="M52" s="298">
        <v>1012</v>
      </c>
      <c r="N52" s="287">
        <v>10</v>
      </c>
      <c r="O52" s="299">
        <v>1767</v>
      </c>
      <c r="P52" s="287">
        <v>7</v>
      </c>
      <c r="Q52" s="299">
        <v>3487</v>
      </c>
      <c r="R52" s="287">
        <v>8</v>
      </c>
      <c r="S52" s="299">
        <v>4100</v>
      </c>
      <c r="T52" s="287">
        <v>12</v>
      </c>
      <c r="U52" s="299">
        <v>1744</v>
      </c>
      <c r="V52" s="287">
        <v>12</v>
      </c>
      <c r="W52" s="299">
        <v>1056</v>
      </c>
      <c r="X52" s="287">
        <v>8</v>
      </c>
      <c r="Y52" s="299">
        <v>4115</v>
      </c>
      <c r="Z52" s="389">
        <v>8</v>
      </c>
      <c r="AA52" s="299">
        <v>4220</v>
      </c>
      <c r="AB52" s="408">
        <v>112</v>
      </c>
      <c r="AC52" s="409">
        <v>33171</v>
      </c>
      <c r="AD52" s="467">
        <v>45</v>
      </c>
    </row>
    <row r="53" spans="1:30" ht="16.5" x14ac:dyDescent="0.2">
      <c r="A53" s="290">
        <v>46</v>
      </c>
      <c r="B53" s="407" t="s">
        <v>677</v>
      </c>
      <c r="C53" s="296" t="s">
        <v>261</v>
      </c>
      <c r="D53" s="389">
        <v>13</v>
      </c>
      <c r="E53" s="299" t="s">
        <v>58</v>
      </c>
      <c r="F53" s="389">
        <v>13</v>
      </c>
      <c r="G53" s="299" t="s">
        <v>58</v>
      </c>
      <c r="H53" s="389">
        <v>12</v>
      </c>
      <c r="I53" s="298">
        <v>965</v>
      </c>
      <c r="J53" s="287">
        <v>8</v>
      </c>
      <c r="K53" s="299">
        <v>2755</v>
      </c>
      <c r="L53" s="389">
        <v>10</v>
      </c>
      <c r="M53" s="298">
        <v>2215</v>
      </c>
      <c r="N53" s="287">
        <v>11</v>
      </c>
      <c r="O53" s="299">
        <v>1446</v>
      </c>
      <c r="P53" s="287">
        <v>12</v>
      </c>
      <c r="Q53" s="299">
        <v>2010</v>
      </c>
      <c r="R53" s="287">
        <v>5</v>
      </c>
      <c r="S53" s="299">
        <v>4810</v>
      </c>
      <c r="T53" s="287">
        <v>8</v>
      </c>
      <c r="U53" s="299">
        <v>4240</v>
      </c>
      <c r="V53" s="287">
        <v>8</v>
      </c>
      <c r="W53" s="299">
        <v>3015</v>
      </c>
      <c r="X53" s="287">
        <v>5</v>
      </c>
      <c r="Y53" s="299">
        <v>5105</v>
      </c>
      <c r="Z53" s="389">
        <v>10</v>
      </c>
      <c r="AA53" s="299">
        <v>6845</v>
      </c>
      <c r="AB53" s="408">
        <v>115</v>
      </c>
      <c r="AC53" s="409">
        <v>33406</v>
      </c>
      <c r="AD53" s="467">
        <v>46</v>
      </c>
    </row>
    <row r="54" spans="1:30" ht="16.5" x14ac:dyDescent="0.2">
      <c r="A54" s="290">
        <v>47</v>
      </c>
      <c r="B54" s="407" t="s">
        <v>299</v>
      </c>
      <c r="C54" s="296" t="s">
        <v>262</v>
      </c>
      <c r="D54" s="389">
        <v>12</v>
      </c>
      <c r="E54" s="299">
        <v>2495</v>
      </c>
      <c r="F54" s="389">
        <v>11</v>
      </c>
      <c r="G54" s="299">
        <v>4720</v>
      </c>
      <c r="H54" s="389">
        <v>13</v>
      </c>
      <c r="I54" s="298" t="s">
        <v>58</v>
      </c>
      <c r="J54" s="287">
        <v>13</v>
      </c>
      <c r="K54" s="299" t="s">
        <v>58</v>
      </c>
      <c r="L54" s="389">
        <v>12</v>
      </c>
      <c r="M54" s="298">
        <v>943</v>
      </c>
      <c r="N54" s="287">
        <v>10</v>
      </c>
      <c r="O54" s="299">
        <v>2748</v>
      </c>
      <c r="P54" s="287">
        <v>7</v>
      </c>
      <c r="Q54" s="299">
        <v>3409</v>
      </c>
      <c r="R54" s="287">
        <v>12</v>
      </c>
      <c r="S54" s="299">
        <v>2574</v>
      </c>
      <c r="T54" s="287">
        <v>7</v>
      </c>
      <c r="U54" s="299">
        <v>3122</v>
      </c>
      <c r="V54" s="287">
        <v>10</v>
      </c>
      <c r="W54" s="299">
        <v>1358</v>
      </c>
      <c r="X54" s="287">
        <v>8</v>
      </c>
      <c r="Y54" s="299">
        <v>2685</v>
      </c>
      <c r="Z54" s="389">
        <v>6</v>
      </c>
      <c r="AA54" s="299">
        <v>8120</v>
      </c>
      <c r="AB54" s="408">
        <v>121</v>
      </c>
      <c r="AC54" s="409">
        <v>32174</v>
      </c>
      <c r="AD54" s="467">
        <v>47</v>
      </c>
    </row>
    <row r="55" spans="1:30" ht="16.5" x14ac:dyDescent="0.2">
      <c r="A55" s="290">
        <v>48</v>
      </c>
      <c r="B55" s="407" t="s">
        <v>675</v>
      </c>
      <c r="C55" s="296" t="s">
        <v>34</v>
      </c>
      <c r="D55" s="389">
        <v>13</v>
      </c>
      <c r="E55" s="299" t="s">
        <v>58</v>
      </c>
      <c r="F55" s="389">
        <v>13</v>
      </c>
      <c r="G55" s="299" t="s">
        <v>58</v>
      </c>
      <c r="H55" s="389">
        <v>4</v>
      </c>
      <c r="I55" s="298">
        <v>6210</v>
      </c>
      <c r="J55" s="287">
        <v>5</v>
      </c>
      <c r="K55" s="299">
        <v>4585</v>
      </c>
      <c r="L55" s="389">
        <v>13</v>
      </c>
      <c r="M55" s="298" t="s">
        <v>58</v>
      </c>
      <c r="N55" s="287">
        <v>13</v>
      </c>
      <c r="O55" s="299" t="s">
        <v>58</v>
      </c>
      <c r="P55" s="287">
        <v>5</v>
      </c>
      <c r="Q55" s="299">
        <v>4295</v>
      </c>
      <c r="R55" s="287">
        <v>8</v>
      </c>
      <c r="S55" s="299">
        <v>3793</v>
      </c>
      <c r="T55" s="287">
        <v>13</v>
      </c>
      <c r="U55" s="299" t="s">
        <v>58</v>
      </c>
      <c r="V55" s="287">
        <v>13</v>
      </c>
      <c r="W55" s="299" t="s">
        <v>58</v>
      </c>
      <c r="X55" s="287">
        <v>13</v>
      </c>
      <c r="Y55" s="299" t="s">
        <v>58</v>
      </c>
      <c r="Z55" s="389">
        <v>13</v>
      </c>
      <c r="AA55" s="299" t="s">
        <v>58</v>
      </c>
      <c r="AB55" s="408">
        <v>126</v>
      </c>
      <c r="AC55" s="409">
        <v>18883</v>
      </c>
      <c r="AD55" s="467">
        <v>48</v>
      </c>
    </row>
    <row r="56" spans="1:30" ht="16.5" x14ac:dyDescent="0.2">
      <c r="A56" s="290">
        <v>49</v>
      </c>
      <c r="B56" s="407" t="s">
        <v>676</v>
      </c>
      <c r="C56" s="296" t="s">
        <v>66</v>
      </c>
      <c r="D56" s="389">
        <v>13</v>
      </c>
      <c r="E56" s="299" t="s">
        <v>58</v>
      </c>
      <c r="F56" s="389">
        <v>13</v>
      </c>
      <c r="G56" s="299" t="s">
        <v>58</v>
      </c>
      <c r="H56" s="389">
        <v>10</v>
      </c>
      <c r="I56" s="298">
        <v>2850</v>
      </c>
      <c r="J56" s="287">
        <v>10</v>
      </c>
      <c r="K56" s="299">
        <v>2325</v>
      </c>
      <c r="L56" s="389">
        <v>13</v>
      </c>
      <c r="M56" s="298" t="s">
        <v>58</v>
      </c>
      <c r="N56" s="287">
        <v>13</v>
      </c>
      <c r="O56" s="299" t="s">
        <v>58</v>
      </c>
      <c r="P56" s="287">
        <v>8</v>
      </c>
      <c r="Q56" s="299">
        <v>3094</v>
      </c>
      <c r="R56" s="287">
        <v>8</v>
      </c>
      <c r="S56" s="299">
        <v>4119</v>
      </c>
      <c r="T56" s="287">
        <v>9</v>
      </c>
      <c r="U56" s="299">
        <v>3745</v>
      </c>
      <c r="V56" s="287">
        <v>10</v>
      </c>
      <c r="W56" s="299">
        <v>1950</v>
      </c>
      <c r="X56" s="287">
        <v>13</v>
      </c>
      <c r="Y56" s="299" t="s">
        <v>58</v>
      </c>
      <c r="Z56" s="389">
        <v>12</v>
      </c>
      <c r="AA56" s="299">
        <v>2780</v>
      </c>
      <c r="AB56" s="408">
        <v>132</v>
      </c>
      <c r="AC56" s="409">
        <v>20863</v>
      </c>
      <c r="AD56" s="467">
        <v>49</v>
      </c>
    </row>
    <row r="57" spans="1:30" ht="16.5" x14ac:dyDescent="0.2">
      <c r="A57" s="290">
        <v>50</v>
      </c>
      <c r="B57" s="407" t="s">
        <v>298</v>
      </c>
      <c r="C57" s="296" t="s">
        <v>66</v>
      </c>
      <c r="D57" s="389">
        <v>10</v>
      </c>
      <c r="E57" s="299">
        <v>3310</v>
      </c>
      <c r="F57" s="389">
        <v>12</v>
      </c>
      <c r="G57" s="299">
        <v>3965</v>
      </c>
      <c r="H57" s="389">
        <v>13</v>
      </c>
      <c r="I57" s="298" t="s">
        <v>58</v>
      </c>
      <c r="J57" s="287">
        <v>13</v>
      </c>
      <c r="K57" s="299" t="s">
        <v>58</v>
      </c>
      <c r="L57" s="389">
        <v>9</v>
      </c>
      <c r="M57" s="298">
        <v>1254</v>
      </c>
      <c r="N57" s="287">
        <v>5</v>
      </c>
      <c r="O57" s="299">
        <v>3744</v>
      </c>
      <c r="P57" s="287">
        <v>13</v>
      </c>
      <c r="Q57" s="299" t="s">
        <v>58</v>
      </c>
      <c r="R57" s="287">
        <v>13</v>
      </c>
      <c r="S57" s="299" t="s">
        <v>58</v>
      </c>
      <c r="T57" s="287">
        <v>13</v>
      </c>
      <c r="U57" s="299" t="s">
        <v>58</v>
      </c>
      <c r="V57" s="287">
        <v>13</v>
      </c>
      <c r="W57" s="299" t="s">
        <v>58</v>
      </c>
      <c r="X57" s="287">
        <v>9</v>
      </c>
      <c r="Y57" s="299">
        <v>2290</v>
      </c>
      <c r="Z57" s="389">
        <v>12</v>
      </c>
      <c r="AA57" s="299">
        <v>4040</v>
      </c>
      <c r="AB57" s="408">
        <v>135</v>
      </c>
      <c r="AC57" s="409">
        <v>18603</v>
      </c>
      <c r="AD57" s="467">
        <v>50</v>
      </c>
    </row>
    <row r="58" spans="1:30" ht="16.5" x14ac:dyDescent="0.2">
      <c r="A58" s="290">
        <v>51</v>
      </c>
      <c r="B58" s="407" t="s">
        <v>110</v>
      </c>
      <c r="C58" s="296" t="s">
        <v>94</v>
      </c>
      <c r="D58" s="389">
        <v>4</v>
      </c>
      <c r="E58" s="299">
        <v>3965</v>
      </c>
      <c r="F58" s="389">
        <v>9</v>
      </c>
      <c r="G58" s="299">
        <v>5015</v>
      </c>
      <c r="H58" s="389">
        <v>8</v>
      </c>
      <c r="I58" s="298">
        <v>3355</v>
      </c>
      <c r="J58" s="287">
        <v>12</v>
      </c>
      <c r="K58" s="299">
        <v>800</v>
      </c>
      <c r="L58" s="389">
        <v>13</v>
      </c>
      <c r="M58" s="298" t="s">
        <v>58</v>
      </c>
      <c r="N58" s="287">
        <v>13</v>
      </c>
      <c r="O58" s="299" t="s">
        <v>58</v>
      </c>
      <c r="P58" s="287">
        <v>13</v>
      </c>
      <c r="Q58" s="299" t="s">
        <v>58</v>
      </c>
      <c r="R58" s="287">
        <v>13</v>
      </c>
      <c r="S58" s="299" t="s">
        <v>58</v>
      </c>
      <c r="T58" s="287">
        <v>13</v>
      </c>
      <c r="U58" s="299" t="s">
        <v>58</v>
      </c>
      <c r="V58" s="287">
        <v>13</v>
      </c>
      <c r="W58" s="299" t="s">
        <v>58</v>
      </c>
      <c r="X58" s="287">
        <v>13</v>
      </c>
      <c r="Y58" s="299" t="s">
        <v>58</v>
      </c>
      <c r="Z58" s="389">
        <v>13</v>
      </c>
      <c r="AA58" s="299" t="s">
        <v>58</v>
      </c>
      <c r="AB58" s="408">
        <v>137</v>
      </c>
      <c r="AC58" s="409">
        <v>13135</v>
      </c>
      <c r="AD58" s="467">
        <v>51</v>
      </c>
    </row>
    <row r="59" spans="1:30" ht="16.5" x14ac:dyDescent="0.2">
      <c r="A59" s="290">
        <v>52</v>
      </c>
      <c r="B59" s="407" t="s">
        <v>848</v>
      </c>
      <c r="C59" s="296" t="s">
        <v>81</v>
      </c>
      <c r="D59" s="389">
        <v>13</v>
      </c>
      <c r="E59" s="299" t="s">
        <v>58</v>
      </c>
      <c r="F59" s="389">
        <v>13</v>
      </c>
      <c r="G59" s="299" t="s">
        <v>58</v>
      </c>
      <c r="H59" s="389">
        <v>13</v>
      </c>
      <c r="I59" s="298" t="s">
        <v>58</v>
      </c>
      <c r="J59" s="287">
        <v>13</v>
      </c>
      <c r="K59" s="299" t="s">
        <v>58</v>
      </c>
      <c r="L59" s="389">
        <v>13</v>
      </c>
      <c r="M59" s="298" t="s">
        <v>58</v>
      </c>
      <c r="N59" s="287">
        <v>13</v>
      </c>
      <c r="O59" s="299" t="s">
        <v>58</v>
      </c>
      <c r="P59" s="287">
        <v>13</v>
      </c>
      <c r="Q59" s="299" t="s">
        <v>58</v>
      </c>
      <c r="R59" s="287">
        <v>13</v>
      </c>
      <c r="S59" s="299" t="s">
        <v>58</v>
      </c>
      <c r="T59" s="287">
        <v>9</v>
      </c>
      <c r="U59" s="299">
        <v>2921</v>
      </c>
      <c r="V59" s="287">
        <v>8</v>
      </c>
      <c r="W59" s="299">
        <v>2642</v>
      </c>
      <c r="X59" s="287">
        <v>13</v>
      </c>
      <c r="Y59" s="299" t="s">
        <v>58</v>
      </c>
      <c r="Z59" s="389">
        <v>13</v>
      </c>
      <c r="AA59" s="299" t="s">
        <v>58</v>
      </c>
      <c r="AB59" s="408">
        <v>147</v>
      </c>
      <c r="AC59" s="409">
        <v>5563</v>
      </c>
      <c r="AD59" s="467">
        <v>52</v>
      </c>
    </row>
    <row r="60" spans="1:30" ht="16.5" x14ac:dyDescent="0.2">
      <c r="A60" s="290">
        <v>53</v>
      </c>
      <c r="B60" s="407" t="s">
        <v>849</v>
      </c>
      <c r="C60" s="296" t="s">
        <v>260</v>
      </c>
      <c r="D60" s="389">
        <v>13</v>
      </c>
      <c r="E60" s="299" t="s">
        <v>58</v>
      </c>
      <c r="F60" s="389">
        <v>13</v>
      </c>
      <c r="G60" s="299" t="s">
        <v>58</v>
      </c>
      <c r="H60" s="389">
        <v>13</v>
      </c>
      <c r="I60" s="298" t="s">
        <v>58</v>
      </c>
      <c r="J60" s="287">
        <v>13</v>
      </c>
      <c r="K60" s="299" t="s">
        <v>58</v>
      </c>
      <c r="L60" s="389">
        <v>13</v>
      </c>
      <c r="M60" s="298" t="s">
        <v>58</v>
      </c>
      <c r="N60" s="287">
        <v>13</v>
      </c>
      <c r="O60" s="299" t="s">
        <v>58</v>
      </c>
      <c r="P60" s="287">
        <v>13</v>
      </c>
      <c r="Q60" s="299" t="s">
        <v>58</v>
      </c>
      <c r="R60" s="287">
        <v>13</v>
      </c>
      <c r="S60" s="299" t="s">
        <v>58</v>
      </c>
      <c r="T60" s="287">
        <v>8</v>
      </c>
      <c r="U60" s="299">
        <v>3118</v>
      </c>
      <c r="V60" s="287">
        <v>12</v>
      </c>
      <c r="W60" s="299">
        <v>428</v>
      </c>
      <c r="X60" s="287">
        <v>13</v>
      </c>
      <c r="Y60" s="299" t="s">
        <v>58</v>
      </c>
      <c r="Z60" s="389">
        <v>13</v>
      </c>
      <c r="AA60" s="299" t="s">
        <v>58</v>
      </c>
      <c r="AB60" s="408">
        <v>150</v>
      </c>
      <c r="AC60" s="409">
        <v>3546</v>
      </c>
      <c r="AD60" s="467">
        <v>53</v>
      </c>
    </row>
    <row r="61" spans="1:30" ht="16.5" x14ac:dyDescent="0.2">
      <c r="A61" s="290">
        <v>54</v>
      </c>
      <c r="B61" s="407" t="s">
        <v>295</v>
      </c>
      <c r="C61" s="296" t="s">
        <v>261</v>
      </c>
      <c r="D61" s="389">
        <v>9</v>
      </c>
      <c r="E61" s="299">
        <v>3255</v>
      </c>
      <c r="F61" s="389">
        <v>12</v>
      </c>
      <c r="G61" s="299">
        <v>4675</v>
      </c>
      <c r="H61" s="389">
        <v>13</v>
      </c>
      <c r="I61" s="298" t="s">
        <v>58</v>
      </c>
      <c r="J61" s="287">
        <v>13</v>
      </c>
      <c r="K61" s="299" t="s">
        <v>58</v>
      </c>
      <c r="L61" s="389">
        <v>13</v>
      </c>
      <c r="M61" s="298" t="s">
        <v>58</v>
      </c>
      <c r="N61" s="287">
        <v>13</v>
      </c>
      <c r="O61" s="299" t="s">
        <v>58</v>
      </c>
      <c r="P61" s="287">
        <v>13</v>
      </c>
      <c r="Q61" s="299" t="s">
        <v>58</v>
      </c>
      <c r="R61" s="287">
        <v>13</v>
      </c>
      <c r="S61" s="299" t="s">
        <v>58</v>
      </c>
      <c r="T61" s="287">
        <v>13</v>
      </c>
      <c r="U61" s="299" t="s">
        <v>58</v>
      </c>
      <c r="V61" s="287">
        <v>13</v>
      </c>
      <c r="W61" s="299" t="s">
        <v>58</v>
      </c>
      <c r="X61" s="287">
        <v>13</v>
      </c>
      <c r="Y61" s="299" t="s">
        <v>58</v>
      </c>
      <c r="Z61" s="389">
        <v>13</v>
      </c>
      <c r="AA61" s="299" t="s">
        <v>58</v>
      </c>
      <c r="AB61" s="408">
        <v>151</v>
      </c>
      <c r="AC61" s="409">
        <v>7930</v>
      </c>
      <c r="AD61" s="467">
        <v>54</v>
      </c>
    </row>
    <row r="62" spans="1:30" ht="16.5" x14ac:dyDescent="0.2">
      <c r="A62" s="290">
        <v>55</v>
      </c>
      <c r="B62" s="407" t="s">
        <v>297</v>
      </c>
      <c r="C62" s="296" t="s">
        <v>67</v>
      </c>
      <c r="D62" s="389">
        <v>8</v>
      </c>
      <c r="E62" s="299">
        <v>3680</v>
      </c>
      <c r="F62" s="389">
        <v>13</v>
      </c>
      <c r="G62" s="299" t="s">
        <v>58</v>
      </c>
      <c r="H62" s="389">
        <v>13</v>
      </c>
      <c r="I62" s="298" t="s">
        <v>58</v>
      </c>
      <c r="J62" s="287">
        <v>13</v>
      </c>
      <c r="K62" s="299" t="s">
        <v>58</v>
      </c>
      <c r="L62" s="389">
        <v>13</v>
      </c>
      <c r="M62" s="298" t="s">
        <v>58</v>
      </c>
      <c r="N62" s="287">
        <v>13</v>
      </c>
      <c r="O62" s="299" t="s">
        <v>58</v>
      </c>
      <c r="P62" s="287">
        <v>13</v>
      </c>
      <c r="Q62" s="299" t="s">
        <v>58</v>
      </c>
      <c r="R62" s="287">
        <v>13</v>
      </c>
      <c r="S62" s="299" t="s">
        <v>58</v>
      </c>
      <c r="T62" s="287">
        <v>13</v>
      </c>
      <c r="U62" s="299" t="s">
        <v>58</v>
      </c>
      <c r="V62" s="287">
        <v>13</v>
      </c>
      <c r="W62" s="299" t="s">
        <v>58</v>
      </c>
      <c r="X62" s="287">
        <v>13</v>
      </c>
      <c r="Y62" s="299" t="s">
        <v>58</v>
      </c>
      <c r="Z62" s="389">
        <v>13</v>
      </c>
      <c r="AA62" s="299" t="s">
        <v>58</v>
      </c>
      <c r="AB62" s="408">
        <v>151</v>
      </c>
      <c r="AC62" s="409">
        <v>3680</v>
      </c>
      <c r="AD62" s="467">
        <v>55</v>
      </c>
    </row>
    <row r="63" spans="1:30" ht="16.5" x14ac:dyDescent="0.2">
      <c r="A63" s="290">
        <v>56</v>
      </c>
      <c r="B63" s="407" t="s">
        <v>678</v>
      </c>
      <c r="C63" s="296" t="s">
        <v>262</v>
      </c>
      <c r="D63" s="389">
        <v>13</v>
      </c>
      <c r="E63" s="299" t="s">
        <v>58</v>
      </c>
      <c r="F63" s="389">
        <v>13</v>
      </c>
      <c r="G63" s="299" t="s">
        <v>58</v>
      </c>
      <c r="H63" s="389">
        <v>12</v>
      </c>
      <c r="I63" s="298">
        <v>1245</v>
      </c>
      <c r="J63" s="287">
        <v>11</v>
      </c>
      <c r="K63" s="299">
        <v>1725</v>
      </c>
      <c r="L63" s="389">
        <v>13</v>
      </c>
      <c r="M63" s="298" t="s">
        <v>58</v>
      </c>
      <c r="N63" s="287">
        <v>13</v>
      </c>
      <c r="O63" s="299" t="s">
        <v>58</v>
      </c>
      <c r="P63" s="287">
        <v>13</v>
      </c>
      <c r="Q63" s="299" t="s">
        <v>58</v>
      </c>
      <c r="R63" s="287">
        <v>13</v>
      </c>
      <c r="S63" s="299" t="s">
        <v>58</v>
      </c>
      <c r="T63" s="287">
        <v>13</v>
      </c>
      <c r="U63" s="299" t="s">
        <v>58</v>
      </c>
      <c r="V63" s="287">
        <v>13</v>
      </c>
      <c r="W63" s="299" t="s">
        <v>58</v>
      </c>
      <c r="X63" s="287">
        <v>13</v>
      </c>
      <c r="Y63" s="299" t="s">
        <v>58</v>
      </c>
      <c r="Z63" s="389">
        <v>13</v>
      </c>
      <c r="AA63" s="299" t="s">
        <v>58</v>
      </c>
      <c r="AB63" s="408">
        <v>153</v>
      </c>
      <c r="AC63" s="409">
        <v>2970</v>
      </c>
      <c r="AD63" s="467">
        <v>56</v>
      </c>
    </row>
    <row r="64" spans="1:30" ht="16.5" x14ac:dyDescent="0.2">
      <c r="A64" s="290" t="s">
        <v>58</v>
      </c>
      <c r="B64" s="464" t="s">
        <v>58</v>
      </c>
      <c r="C64" s="296" t="s">
        <v>58</v>
      </c>
      <c r="D64" s="389" t="s">
        <v>58</v>
      </c>
      <c r="E64" s="299" t="s">
        <v>58</v>
      </c>
      <c r="F64" s="389" t="s">
        <v>58</v>
      </c>
      <c r="G64" s="299" t="s">
        <v>58</v>
      </c>
      <c r="H64" s="389" t="s">
        <v>58</v>
      </c>
      <c r="I64" s="299" t="s">
        <v>58</v>
      </c>
      <c r="J64" s="389" t="s">
        <v>58</v>
      </c>
      <c r="K64" s="299" t="s">
        <v>58</v>
      </c>
      <c r="L64" s="389" t="s">
        <v>58</v>
      </c>
      <c r="M64" s="299" t="s">
        <v>58</v>
      </c>
      <c r="N64" s="389" t="s">
        <v>58</v>
      </c>
      <c r="O64" s="299" t="s">
        <v>58</v>
      </c>
      <c r="P64" s="389" t="s">
        <v>58</v>
      </c>
      <c r="Q64" s="299" t="s">
        <v>58</v>
      </c>
      <c r="R64" s="389" t="s">
        <v>58</v>
      </c>
      <c r="S64" s="299" t="s">
        <v>58</v>
      </c>
      <c r="T64" s="389" t="s">
        <v>58</v>
      </c>
      <c r="U64" s="299" t="s">
        <v>58</v>
      </c>
      <c r="V64" s="389" t="s">
        <v>58</v>
      </c>
      <c r="W64" s="299" t="s">
        <v>58</v>
      </c>
      <c r="X64" s="389" t="s">
        <v>58</v>
      </c>
      <c r="Y64" s="299" t="s">
        <v>58</v>
      </c>
      <c r="Z64" s="389" t="s">
        <v>58</v>
      </c>
      <c r="AA64" s="299" t="s">
        <v>58</v>
      </c>
      <c r="AB64" s="465" t="s">
        <v>58</v>
      </c>
      <c r="AC64" s="466" t="s">
        <v>58</v>
      </c>
      <c r="AD64" s="467" t="s">
        <v>58</v>
      </c>
    </row>
    <row r="65" spans="1:30" ht="16.5" x14ac:dyDescent="0.2">
      <c r="A65" s="290" t="s">
        <v>58</v>
      </c>
      <c r="B65" s="464" t="s">
        <v>58</v>
      </c>
      <c r="C65" s="296" t="s">
        <v>58</v>
      </c>
      <c r="D65" s="389" t="s">
        <v>58</v>
      </c>
      <c r="E65" s="299" t="s">
        <v>58</v>
      </c>
      <c r="F65" s="389" t="s">
        <v>58</v>
      </c>
      <c r="G65" s="299" t="s">
        <v>58</v>
      </c>
      <c r="H65" s="389" t="s">
        <v>58</v>
      </c>
      <c r="I65" s="299" t="s">
        <v>58</v>
      </c>
      <c r="J65" s="389" t="s">
        <v>58</v>
      </c>
      <c r="K65" s="299" t="s">
        <v>58</v>
      </c>
      <c r="L65" s="389" t="s">
        <v>58</v>
      </c>
      <c r="M65" s="299" t="s">
        <v>58</v>
      </c>
      <c r="N65" s="389" t="s">
        <v>58</v>
      </c>
      <c r="O65" s="299" t="s">
        <v>58</v>
      </c>
      <c r="P65" s="389" t="s">
        <v>58</v>
      </c>
      <c r="Q65" s="299" t="s">
        <v>58</v>
      </c>
      <c r="R65" s="389" t="s">
        <v>58</v>
      </c>
      <c r="S65" s="299" t="s">
        <v>58</v>
      </c>
      <c r="T65" s="389" t="s">
        <v>58</v>
      </c>
      <c r="U65" s="299" t="s">
        <v>58</v>
      </c>
      <c r="V65" s="389" t="s">
        <v>58</v>
      </c>
      <c r="W65" s="299" t="s">
        <v>58</v>
      </c>
      <c r="X65" s="389" t="s">
        <v>58</v>
      </c>
      <c r="Y65" s="299" t="s">
        <v>58</v>
      </c>
      <c r="Z65" s="389" t="s">
        <v>58</v>
      </c>
      <c r="AA65" s="299" t="s">
        <v>58</v>
      </c>
      <c r="AB65" s="465" t="s">
        <v>58</v>
      </c>
      <c r="AC65" s="466" t="s">
        <v>58</v>
      </c>
      <c r="AD65" s="467" t="s">
        <v>58</v>
      </c>
    </row>
    <row r="66" spans="1:30" ht="17.25" thickBot="1" x14ac:dyDescent="0.25">
      <c r="A66" s="291" t="s">
        <v>58</v>
      </c>
      <c r="B66" s="469" t="s">
        <v>58</v>
      </c>
      <c r="C66" s="300" t="s">
        <v>58</v>
      </c>
      <c r="D66" s="470" t="s">
        <v>58</v>
      </c>
      <c r="E66" s="301" t="s">
        <v>58</v>
      </c>
      <c r="F66" s="470" t="s">
        <v>58</v>
      </c>
      <c r="G66" s="301" t="s">
        <v>58</v>
      </c>
      <c r="H66" s="470" t="s">
        <v>58</v>
      </c>
      <c r="I66" s="301" t="s">
        <v>58</v>
      </c>
      <c r="J66" s="470" t="s">
        <v>58</v>
      </c>
      <c r="K66" s="301" t="s">
        <v>58</v>
      </c>
      <c r="L66" s="470" t="s">
        <v>58</v>
      </c>
      <c r="M66" s="301" t="s">
        <v>58</v>
      </c>
      <c r="N66" s="470" t="s">
        <v>58</v>
      </c>
      <c r="O66" s="301" t="s">
        <v>58</v>
      </c>
      <c r="P66" s="470" t="s">
        <v>58</v>
      </c>
      <c r="Q66" s="301" t="s">
        <v>58</v>
      </c>
      <c r="R66" s="470" t="s">
        <v>58</v>
      </c>
      <c r="S66" s="301" t="s">
        <v>58</v>
      </c>
      <c r="T66" s="470" t="s">
        <v>58</v>
      </c>
      <c r="U66" s="301" t="s">
        <v>58</v>
      </c>
      <c r="V66" s="470" t="s">
        <v>58</v>
      </c>
      <c r="W66" s="301" t="s">
        <v>58</v>
      </c>
      <c r="X66" s="470" t="s">
        <v>58</v>
      </c>
      <c r="Y66" s="301" t="s">
        <v>58</v>
      </c>
      <c r="Z66" s="470" t="s">
        <v>58</v>
      </c>
      <c r="AA66" s="301" t="s">
        <v>58</v>
      </c>
      <c r="AB66" s="471" t="s">
        <v>58</v>
      </c>
      <c r="AC66" s="302" t="s">
        <v>58</v>
      </c>
      <c r="AD66" s="303" t="s">
        <v>58</v>
      </c>
    </row>
    <row r="67" spans="1:30" ht="15.75" thickTop="1" x14ac:dyDescent="0.2"/>
  </sheetData>
  <mergeCells count="30">
    <mergeCell ref="X5:Y5"/>
    <mergeCell ref="Z5:AA5"/>
    <mergeCell ref="AB5:AD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Z6:AA6"/>
    <mergeCell ref="N5:O5"/>
    <mergeCell ref="P5:Q5"/>
    <mergeCell ref="R5:S5"/>
    <mergeCell ref="T5:U5"/>
    <mergeCell ref="V5:W5"/>
    <mergeCell ref="D5:E5"/>
    <mergeCell ref="F5:G5"/>
    <mergeCell ref="H5:I5"/>
    <mergeCell ref="J5:K5"/>
    <mergeCell ref="L5:M5"/>
    <mergeCell ref="A5:A7"/>
    <mergeCell ref="B5:B7"/>
    <mergeCell ref="C5:C7"/>
    <mergeCell ref="B1:C1"/>
    <mergeCell ref="B2:C2"/>
  </mergeCells>
  <printOptions horizontalCentered="1"/>
  <pageMargins left="0.78749999999999998" right="0.78749999999999998" top="0.40972222222222199" bottom="0.47986111111111102" header="0.51180555555555496" footer="0.17013888888888901"/>
  <pageSetup paperSize="9" firstPageNumber="0" fitToHeight="0" orientation="portrait" horizontalDpi="4294967293" verticalDpi="0" r:id="rId1"/>
  <headerFooter>
    <oddFooter>&amp;LStranica &amp;P&amp;C&amp;14&amp;XProgram za izračun rezultata i provođenje natjecanja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2951C-FD57-4C77-A17B-FF455169144E}">
  <sheetPr>
    <tabColor theme="9" tint="-0.499984740745262"/>
  </sheetPr>
  <dimension ref="A1:W28"/>
  <sheetViews>
    <sheetView workbookViewId="0">
      <selection activeCell="Z1" sqref="Z1"/>
    </sheetView>
  </sheetViews>
  <sheetFormatPr defaultRowHeight="12.75" x14ac:dyDescent="0.2"/>
  <cols>
    <col min="1" max="1" width="4.5703125" customWidth="1"/>
    <col min="2" max="2" width="17.7109375" customWidth="1"/>
    <col min="3" max="3" width="19.5703125" customWidth="1"/>
    <col min="4" max="4" width="4.85546875" customWidth="1"/>
    <col min="5" max="5" width="7.5703125" customWidth="1"/>
    <col min="6" max="6" width="4.7109375" customWidth="1"/>
    <col min="7" max="7" width="7.7109375" customWidth="1"/>
    <col min="8" max="8" width="4.5703125" customWidth="1"/>
    <col min="9" max="9" width="7.5703125" customWidth="1"/>
    <col min="10" max="10" width="4.85546875" customWidth="1"/>
    <col min="11" max="11" width="7.5703125" customWidth="1"/>
    <col min="12" max="12" width="4.7109375" customWidth="1"/>
    <col min="13" max="13" width="7.5703125" customWidth="1"/>
    <col min="14" max="14" width="4.85546875" customWidth="1"/>
    <col min="15" max="15" width="7.5703125" customWidth="1"/>
    <col min="16" max="16" width="4.7109375" customWidth="1"/>
    <col min="17" max="17" width="7.5703125" customWidth="1"/>
    <col min="18" max="18" width="4.7109375" customWidth="1"/>
    <col min="19" max="19" width="7.5703125" customWidth="1"/>
    <col min="20" max="20" width="7.85546875" customWidth="1"/>
    <col min="21" max="21" width="5.85546875" customWidth="1"/>
    <col min="22" max="22" width="8.28515625" customWidth="1"/>
    <col min="23" max="23" width="9.85546875" customWidth="1"/>
  </cols>
  <sheetData>
    <row r="1" spans="1:23" ht="24.75" customHeight="1" x14ac:dyDescent="0.3">
      <c r="G1" s="612"/>
      <c r="H1" s="612" t="s">
        <v>152</v>
      </c>
      <c r="I1" s="612"/>
      <c r="J1" s="612"/>
      <c r="K1" s="612"/>
      <c r="L1" s="612"/>
      <c r="M1" s="612"/>
    </row>
    <row r="2" spans="1:23" ht="24.75" customHeight="1" x14ac:dyDescent="0.3">
      <c r="G2" s="612"/>
      <c r="H2" s="612" t="s">
        <v>457</v>
      </c>
      <c r="I2" s="612"/>
      <c r="J2" s="612"/>
      <c r="K2" s="612"/>
      <c r="L2" s="612"/>
      <c r="M2" s="612"/>
    </row>
    <row r="3" spans="1:23" ht="24.75" customHeight="1" x14ac:dyDescent="0.3">
      <c r="G3" s="612"/>
      <c r="H3" s="612" t="s">
        <v>153</v>
      </c>
      <c r="I3" s="612"/>
      <c r="J3" s="612"/>
      <c r="K3" s="612"/>
      <c r="L3" s="612"/>
      <c r="M3" s="612"/>
    </row>
    <row r="4" spans="1:23" ht="13.5" thickBot="1" x14ac:dyDescent="0.25"/>
    <row r="5" spans="1:23" ht="19.5" customHeight="1" thickTop="1" x14ac:dyDescent="0.2">
      <c r="A5" s="1447" t="s">
        <v>4</v>
      </c>
      <c r="B5" s="1463" t="s">
        <v>25</v>
      </c>
      <c r="C5" s="1451" t="s">
        <v>5</v>
      </c>
      <c r="D5" s="1513" t="s">
        <v>6</v>
      </c>
      <c r="E5" s="1514"/>
      <c r="F5" s="1518" t="s">
        <v>7</v>
      </c>
      <c r="G5" s="1519"/>
      <c r="H5" s="1513" t="s">
        <v>8</v>
      </c>
      <c r="I5" s="1514"/>
      <c r="J5" s="1518" t="s">
        <v>9</v>
      </c>
      <c r="K5" s="1519"/>
      <c r="L5" s="1513" t="s">
        <v>10</v>
      </c>
      <c r="M5" s="1514"/>
      <c r="N5" s="1518" t="s">
        <v>11</v>
      </c>
      <c r="O5" s="1519"/>
      <c r="P5" s="1513" t="s">
        <v>12</v>
      </c>
      <c r="Q5" s="1514"/>
      <c r="R5" s="1518" t="s">
        <v>13</v>
      </c>
      <c r="S5" s="1519"/>
      <c r="T5" s="657" t="s">
        <v>139</v>
      </c>
      <c r="U5" s="1473" t="s">
        <v>18</v>
      </c>
      <c r="V5" s="1474"/>
      <c r="W5" s="1475"/>
    </row>
    <row r="6" spans="1:23" ht="31.5" customHeight="1" x14ac:dyDescent="0.2">
      <c r="A6" s="1448"/>
      <c r="B6" s="1464"/>
      <c r="C6" s="1452"/>
      <c r="D6" s="1515" t="s">
        <v>458</v>
      </c>
      <c r="E6" s="1516"/>
      <c r="F6" s="1515" t="s">
        <v>459</v>
      </c>
      <c r="G6" s="1516"/>
      <c r="H6" s="1517" t="s">
        <v>460</v>
      </c>
      <c r="I6" s="1462"/>
      <c r="J6" s="1461" t="s">
        <v>461</v>
      </c>
      <c r="K6" s="1462"/>
      <c r="L6" s="1461" t="s">
        <v>464</v>
      </c>
      <c r="M6" s="1462"/>
      <c r="N6" s="1461" t="s">
        <v>465</v>
      </c>
      <c r="O6" s="1462"/>
      <c r="P6" s="1471" t="s">
        <v>462</v>
      </c>
      <c r="Q6" s="1462"/>
      <c r="R6" s="1471" t="s">
        <v>463</v>
      </c>
      <c r="S6" s="1462"/>
      <c r="T6" s="680">
        <v>-0.5</v>
      </c>
      <c r="U6" s="1476"/>
      <c r="V6" s="1477"/>
      <c r="W6" s="1478"/>
    </row>
    <row r="7" spans="1:23" x14ac:dyDescent="0.2">
      <c r="A7" s="1448"/>
      <c r="B7" s="1464"/>
      <c r="C7" s="1452"/>
      <c r="D7" s="670"/>
      <c r="E7" s="671"/>
      <c r="F7" s="670"/>
      <c r="G7" s="672"/>
      <c r="H7" s="613"/>
      <c r="I7" s="671"/>
      <c r="J7" s="670"/>
      <c r="K7" s="672"/>
      <c r="L7" s="613"/>
      <c r="M7" s="671"/>
      <c r="N7" s="670"/>
      <c r="O7" s="673"/>
      <c r="P7" s="613"/>
      <c r="Q7" s="673"/>
      <c r="R7" s="613"/>
      <c r="S7" s="672"/>
      <c r="T7" s="614"/>
      <c r="U7" s="613"/>
      <c r="V7" s="615"/>
      <c r="W7" s="616"/>
    </row>
    <row r="8" spans="1:23" ht="15.75" x14ac:dyDescent="0.2">
      <c r="A8" s="617"/>
      <c r="B8" s="618"/>
      <c r="C8" s="619"/>
      <c r="D8" s="681" t="s">
        <v>19</v>
      </c>
      <c r="E8" s="682" t="s">
        <v>20</v>
      </c>
      <c r="F8" s="681" t="s">
        <v>19</v>
      </c>
      <c r="G8" s="683" t="s">
        <v>20</v>
      </c>
      <c r="H8" s="684" t="s">
        <v>19</v>
      </c>
      <c r="I8" s="682" t="s">
        <v>20</v>
      </c>
      <c r="J8" s="681" t="s">
        <v>19</v>
      </c>
      <c r="K8" s="683" t="s">
        <v>20</v>
      </c>
      <c r="L8" s="684" t="s">
        <v>19</v>
      </c>
      <c r="M8" s="682" t="s">
        <v>20</v>
      </c>
      <c r="N8" s="681" t="s">
        <v>19</v>
      </c>
      <c r="O8" s="685" t="s">
        <v>20</v>
      </c>
      <c r="P8" s="684" t="s">
        <v>19</v>
      </c>
      <c r="Q8" s="682" t="s">
        <v>20</v>
      </c>
      <c r="R8" s="681" t="s">
        <v>19</v>
      </c>
      <c r="S8" s="683" t="s">
        <v>20</v>
      </c>
      <c r="T8" s="686"/>
      <c r="U8" s="684" t="s">
        <v>19</v>
      </c>
      <c r="V8" s="687" t="s">
        <v>21</v>
      </c>
      <c r="W8" s="688" t="s">
        <v>22</v>
      </c>
    </row>
    <row r="9" spans="1:23" ht="16.5" thickBot="1" x14ac:dyDescent="0.25">
      <c r="A9" s="621"/>
      <c r="B9" s="622"/>
      <c r="C9" s="623"/>
      <c r="D9" s="689"/>
      <c r="E9" s="690"/>
      <c r="F9" s="689"/>
      <c r="G9" s="691"/>
      <c r="H9" s="689"/>
      <c r="I9" s="690"/>
      <c r="J9" s="689"/>
      <c r="K9" s="691"/>
      <c r="L9" s="689"/>
      <c r="M9" s="690"/>
      <c r="N9" s="689"/>
      <c r="O9" s="691"/>
      <c r="P9" s="689"/>
      <c r="Q9" s="690"/>
      <c r="R9" s="689"/>
      <c r="S9" s="691"/>
      <c r="T9" s="692"/>
      <c r="U9" s="693"/>
      <c r="V9" s="694"/>
      <c r="W9" s="695"/>
    </row>
    <row r="10" spans="1:23" ht="16.5" customHeight="1" thickTop="1" x14ac:dyDescent="0.25">
      <c r="A10" s="625">
        <v>1</v>
      </c>
      <c r="B10" s="900" t="s">
        <v>584</v>
      </c>
      <c r="C10" s="901" t="s">
        <v>585</v>
      </c>
      <c r="D10" s="1021">
        <v>3</v>
      </c>
      <c r="E10" s="902">
        <v>1756</v>
      </c>
      <c r="F10" s="1022">
        <v>2</v>
      </c>
      <c r="G10" s="674">
        <v>3840</v>
      </c>
      <c r="H10" s="1023">
        <v>2</v>
      </c>
      <c r="I10" s="675">
        <v>4235</v>
      </c>
      <c r="J10" s="1022">
        <v>3</v>
      </c>
      <c r="K10" s="674">
        <v>4815</v>
      </c>
      <c r="L10" s="519">
        <v>4</v>
      </c>
      <c r="M10" s="520">
        <v>3781</v>
      </c>
      <c r="N10" s="517">
        <v>2</v>
      </c>
      <c r="O10" s="518">
        <v>3733</v>
      </c>
      <c r="P10" s="519">
        <v>1</v>
      </c>
      <c r="Q10" s="520">
        <v>6131</v>
      </c>
      <c r="R10" s="517">
        <v>2</v>
      </c>
      <c r="S10" s="518">
        <v>6825</v>
      </c>
      <c r="T10" s="626">
        <v>2</v>
      </c>
      <c r="U10" s="699">
        <v>17</v>
      </c>
      <c r="V10" s="533">
        <v>35116</v>
      </c>
      <c r="W10" s="698">
        <v>1</v>
      </c>
    </row>
    <row r="11" spans="1:23" ht="15.75" customHeight="1" x14ac:dyDescent="0.2">
      <c r="A11" s="629">
        <v>2</v>
      </c>
      <c r="B11" s="697" t="s">
        <v>588</v>
      </c>
      <c r="C11" s="550" t="s">
        <v>155</v>
      </c>
      <c r="D11" s="1024">
        <v>5</v>
      </c>
      <c r="E11" s="1025">
        <v>1930</v>
      </c>
      <c r="F11" s="677">
        <v>2</v>
      </c>
      <c r="G11" s="522">
        <v>1123</v>
      </c>
      <c r="H11" s="677">
        <v>3</v>
      </c>
      <c r="I11" s="522">
        <v>5010</v>
      </c>
      <c r="J11" s="677">
        <v>1</v>
      </c>
      <c r="K11" s="522">
        <v>5145</v>
      </c>
      <c r="L11" s="523">
        <v>6</v>
      </c>
      <c r="M11" s="524">
        <v>2427</v>
      </c>
      <c r="N11" s="521">
        <v>1</v>
      </c>
      <c r="O11" s="522">
        <v>3707</v>
      </c>
      <c r="P11" s="523">
        <v>5</v>
      </c>
      <c r="Q11" s="524">
        <v>2935</v>
      </c>
      <c r="R11" s="521">
        <v>1</v>
      </c>
      <c r="S11" s="522">
        <v>8090</v>
      </c>
      <c r="T11" s="626">
        <v>3</v>
      </c>
      <c r="U11" s="699">
        <v>21</v>
      </c>
      <c r="V11" s="533">
        <v>30367</v>
      </c>
      <c r="W11" s="698">
        <v>2</v>
      </c>
    </row>
    <row r="12" spans="1:23" ht="15.75" customHeight="1" x14ac:dyDescent="0.2">
      <c r="A12" s="629">
        <v>3</v>
      </c>
      <c r="B12" s="697" t="s">
        <v>477</v>
      </c>
      <c r="C12" s="550" t="s">
        <v>585</v>
      </c>
      <c r="D12" s="1024">
        <v>6</v>
      </c>
      <c r="E12" s="1025">
        <v>1880</v>
      </c>
      <c r="F12" s="677">
        <v>6</v>
      </c>
      <c r="G12" s="522">
        <v>2101</v>
      </c>
      <c r="H12" s="677">
        <v>3</v>
      </c>
      <c r="I12" s="522">
        <v>4115</v>
      </c>
      <c r="J12" s="677">
        <v>4</v>
      </c>
      <c r="K12" s="522">
        <v>3670</v>
      </c>
      <c r="L12" s="523">
        <v>1</v>
      </c>
      <c r="M12" s="524">
        <v>4160</v>
      </c>
      <c r="N12" s="521">
        <v>2</v>
      </c>
      <c r="O12" s="522">
        <v>2674</v>
      </c>
      <c r="P12" s="523">
        <v>2</v>
      </c>
      <c r="Q12" s="524">
        <v>4328</v>
      </c>
      <c r="R12" s="521">
        <v>1</v>
      </c>
      <c r="S12" s="522">
        <v>7325</v>
      </c>
      <c r="T12" s="626">
        <v>3</v>
      </c>
      <c r="U12" s="699">
        <v>22</v>
      </c>
      <c r="V12" s="533">
        <v>30253</v>
      </c>
      <c r="W12" s="698">
        <v>3</v>
      </c>
    </row>
    <row r="13" spans="1:23" ht="15.75" customHeight="1" x14ac:dyDescent="0.25">
      <c r="A13" s="630">
        <v>4</v>
      </c>
      <c r="B13" s="696" t="s">
        <v>597</v>
      </c>
      <c r="C13" s="676" t="s">
        <v>140</v>
      </c>
      <c r="D13" s="1024">
        <v>8</v>
      </c>
      <c r="E13" s="1025">
        <v>438</v>
      </c>
      <c r="F13" s="677">
        <v>8</v>
      </c>
      <c r="G13" s="522">
        <v>203</v>
      </c>
      <c r="H13" s="677">
        <v>2</v>
      </c>
      <c r="I13" s="522">
        <v>5705</v>
      </c>
      <c r="J13" s="677">
        <v>2</v>
      </c>
      <c r="K13" s="522">
        <v>5070</v>
      </c>
      <c r="L13" s="523">
        <v>3</v>
      </c>
      <c r="M13" s="524">
        <v>2751</v>
      </c>
      <c r="N13" s="521">
        <v>1</v>
      </c>
      <c r="O13" s="522">
        <v>3979</v>
      </c>
      <c r="P13" s="523">
        <v>3</v>
      </c>
      <c r="Q13" s="524">
        <v>3491</v>
      </c>
      <c r="R13" s="521">
        <v>3</v>
      </c>
      <c r="S13" s="522">
        <v>6776</v>
      </c>
      <c r="T13" s="626">
        <v>4</v>
      </c>
      <c r="U13" s="699">
        <v>26</v>
      </c>
      <c r="V13" s="533">
        <v>28413</v>
      </c>
      <c r="W13" s="698">
        <v>4</v>
      </c>
    </row>
    <row r="14" spans="1:23" ht="15.75" x14ac:dyDescent="0.25">
      <c r="A14" s="629">
        <v>5</v>
      </c>
      <c r="B14" s="696" t="s">
        <v>476</v>
      </c>
      <c r="C14" s="676" t="s">
        <v>583</v>
      </c>
      <c r="D14" s="1024">
        <v>1</v>
      </c>
      <c r="E14" s="1025">
        <v>5662</v>
      </c>
      <c r="F14" s="677">
        <v>4</v>
      </c>
      <c r="G14" s="522">
        <v>3256</v>
      </c>
      <c r="H14" s="677">
        <v>7</v>
      </c>
      <c r="I14" s="522">
        <v>1790</v>
      </c>
      <c r="J14" s="677">
        <v>6</v>
      </c>
      <c r="K14" s="522">
        <v>2900</v>
      </c>
      <c r="L14" s="523">
        <v>2</v>
      </c>
      <c r="M14" s="524">
        <v>3392</v>
      </c>
      <c r="N14" s="521">
        <v>6</v>
      </c>
      <c r="O14" s="522">
        <v>1562</v>
      </c>
      <c r="P14" s="523">
        <v>3</v>
      </c>
      <c r="Q14" s="524">
        <v>4263</v>
      </c>
      <c r="R14" s="521">
        <v>2</v>
      </c>
      <c r="S14" s="522">
        <v>7258</v>
      </c>
      <c r="T14" s="626">
        <v>3.5</v>
      </c>
      <c r="U14" s="699">
        <v>27.5</v>
      </c>
      <c r="V14" s="533">
        <v>30083</v>
      </c>
      <c r="W14" s="698">
        <v>5</v>
      </c>
    </row>
    <row r="15" spans="1:23" ht="15.75" x14ac:dyDescent="0.2">
      <c r="A15" s="629">
        <v>6</v>
      </c>
      <c r="B15" s="697" t="s">
        <v>586</v>
      </c>
      <c r="C15" s="550" t="s">
        <v>156</v>
      </c>
      <c r="D15" s="1024">
        <v>2</v>
      </c>
      <c r="E15" s="1025">
        <v>2489</v>
      </c>
      <c r="F15" s="677">
        <v>4</v>
      </c>
      <c r="G15" s="522">
        <v>590</v>
      </c>
      <c r="H15" s="677">
        <v>4</v>
      </c>
      <c r="I15" s="522">
        <v>2930</v>
      </c>
      <c r="J15" s="677">
        <v>8</v>
      </c>
      <c r="K15" s="522">
        <v>2120</v>
      </c>
      <c r="L15" s="523">
        <v>2</v>
      </c>
      <c r="M15" s="524">
        <v>4068</v>
      </c>
      <c r="N15" s="521">
        <v>3</v>
      </c>
      <c r="O15" s="522">
        <v>3633</v>
      </c>
      <c r="P15" s="523">
        <v>8</v>
      </c>
      <c r="Q15" s="524">
        <v>1479</v>
      </c>
      <c r="R15" s="521">
        <v>4</v>
      </c>
      <c r="S15" s="522">
        <v>6506</v>
      </c>
      <c r="T15" s="626">
        <v>4</v>
      </c>
      <c r="U15" s="699">
        <v>31</v>
      </c>
      <c r="V15" s="533">
        <v>23815</v>
      </c>
      <c r="W15" s="698">
        <v>6</v>
      </c>
    </row>
    <row r="16" spans="1:23" ht="15.75" x14ac:dyDescent="0.2">
      <c r="A16" s="630">
        <v>7</v>
      </c>
      <c r="B16" s="697" t="s">
        <v>587</v>
      </c>
      <c r="C16" s="550" t="s">
        <v>161</v>
      </c>
      <c r="D16" s="1024">
        <v>3</v>
      </c>
      <c r="E16" s="1025">
        <v>3026</v>
      </c>
      <c r="F16" s="677">
        <v>3</v>
      </c>
      <c r="G16" s="522">
        <v>3824</v>
      </c>
      <c r="H16" s="677">
        <v>1</v>
      </c>
      <c r="I16" s="522">
        <v>4665</v>
      </c>
      <c r="J16" s="677">
        <v>1</v>
      </c>
      <c r="K16" s="522">
        <v>5395</v>
      </c>
      <c r="L16" s="523">
        <v>7</v>
      </c>
      <c r="M16" s="524">
        <v>1707</v>
      </c>
      <c r="N16" s="521">
        <v>8</v>
      </c>
      <c r="O16" s="522">
        <v>663</v>
      </c>
      <c r="P16" s="523">
        <v>6</v>
      </c>
      <c r="Q16" s="524">
        <v>2121</v>
      </c>
      <c r="R16" s="521">
        <v>7</v>
      </c>
      <c r="S16" s="522">
        <v>3768</v>
      </c>
      <c r="T16" s="626">
        <v>4</v>
      </c>
      <c r="U16" s="699">
        <v>32</v>
      </c>
      <c r="V16" s="533">
        <v>25169</v>
      </c>
      <c r="W16" s="698">
        <v>7</v>
      </c>
    </row>
    <row r="17" spans="1:23" ht="15.75" x14ac:dyDescent="0.2">
      <c r="A17" s="629">
        <v>8</v>
      </c>
      <c r="B17" s="697" t="s">
        <v>593</v>
      </c>
      <c r="C17" s="550" t="s">
        <v>154</v>
      </c>
      <c r="D17" s="1024">
        <v>4</v>
      </c>
      <c r="E17" s="1025">
        <v>1962</v>
      </c>
      <c r="F17" s="677">
        <v>7</v>
      </c>
      <c r="G17" s="522">
        <v>381</v>
      </c>
      <c r="H17" s="677">
        <v>5</v>
      </c>
      <c r="I17" s="522">
        <v>3575</v>
      </c>
      <c r="J17" s="677">
        <v>3</v>
      </c>
      <c r="K17" s="522">
        <v>4330</v>
      </c>
      <c r="L17" s="523">
        <v>1</v>
      </c>
      <c r="M17" s="524">
        <v>4108</v>
      </c>
      <c r="N17" s="521">
        <v>6</v>
      </c>
      <c r="O17" s="522">
        <v>2318</v>
      </c>
      <c r="P17" s="523">
        <v>6</v>
      </c>
      <c r="Q17" s="524">
        <v>3279</v>
      </c>
      <c r="R17" s="521">
        <v>4</v>
      </c>
      <c r="S17" s="522">
        <v>5861</v>
      </c>
      <c r="T17" s="626">
        <v>3.5</v>
      </c>
      <c r="U17" s="699">
        <v>32.5</v>
      </c>
      <c r="V17" s="533">
        <v>25814</v>
      </c>
      <c r="W17" s="698">
        <v>8</v>
      </c>
    </row>
    <row r="18" spans="1:23" ht="15.75" customHeight="1" x14ac:dyDescent="0.2">
      <c r="A18" s="629">
        <v>9</v>
      </c>
      <c r="B18" s="697" t="s">
        <v>590</v>
      </c>
      <c r="C18" s="550" t="s">
        <v>591</v>
      </c>
      <c r="D18" s="1024">
        <v>4</v>
      </c>
      <c r="E18" s="1025">
        <v>1381</v>
      </c>
      <c r="F18" s="677">
        <v>3</v>
      </c>
      <c r="G18" s="522">
        <v>1085</v>
      </c>
      <c r="H18" s="677">
        <v>4</v>
      </c>
      <c r="I18" s="522">
        <v>4580</v>
      </c>
      <c r="J18" s="677">
        <v>5</v>
      </c>
      <c r="K18" s="522">
        <v>3095</v>
      </c>
      <c r="L18" s="523">
        <v>5</v>
      </c>
      <c r="M18" s="524">
        <v>2713</v>
      </c>
      <c r="N18" s="521">
        <v>5</v>
      </c>
      <c r="O18" s="522">
        <v>3129</v>
      </c>
      <c r="P18" s="523">
        <v>7</v>
      </c>
      <c r="Q18" s="524">
        <v>2818</v>
      </c>
      <c r="R18" s="521">
        <v>6</v>
      </c>
      <c r="S18" s="522">
        <v>5218</v>
      </c>
      <c r="T18" s="626">
        <v>3.5</v>
      </c>
      <c r="U18" s="699">
        <v>35.5</v>
      </c>
      <c r="V18" s="533">
        <v>24019</v>
      </c>
      <c r="W18" s="698">
        <v>9</v>
      </c>
    </row>
    <row r="19" spans="1:23" ht="15.75" customHeight="1" x14ac:dyDescent="0.25">
      <c r="A19" s="630">
        <v>10</v>
      </c>
      <c r="B19" s="696" t="s">
        <v>935</v>
      </c>
      <c r="C19" s="676" t="s">
        <v>158</v>
      </c>
      <c r="D19" s="1024">
        <v>5</v>
      </c>
      <c r="E19" s="1025">
        <v>787</v>
      </c>
      <c r="F19" s="677">
        <v>5</v>
      </c>
      <c r="G19" s="522">
        <v>524</v>
      </c>
      <c r="H19" s="677">
        <v>6</v>
      </c>
      <c r="I19" s="522">
        <v>2600</v>
      </c>
      <c r="J19" s="677">
        <v>6</v>
      </c>
      <c r="K19" s="522">
        <v>2910</v>
      </c>
      <c r="L19" s="523">
        <v>4</v>
      </c>
      <c r="M19" s="524">
        <v>2748</v>
      </c>
      <c r="N19" s="521">
        <v>5</v>
      </c>
      <c r="O19" s="522">
        <v>1708</v>
      </c>
      <c r="P19" s="523">
        <v>8</v>
      </c>
      <c r="Q19" s="524">
        <v>1561</v>
      </c>
      <c r="R19" s="521">
        <v>3</v>
      </c>
      <c r="S19" s="522">
        <v>6294</v>
      </c>
      <c r="T19" s="626">
        <v>4</v>
      </c>
      <c r="U19" s="699">
        <v>38</v>
      </c>
      <c r="V19" s="533">
        <v>19132</v>
      </c>
      <c r="W19" s="698">
        <v>10</v>
      </c>
    </row>
    <row r="20" spans="1:23" ht="15.75" x14ac:dyDescent="0.2">
      <c r="A20" s="629">
        <v>11</v>
      </c>
      <c r="B20" s="697" t="s">
        <v>479</v>
      </c>
      <c r="C20" s="550" t="s">
        <v>589</v>
      </c>
      <c r="D20" s="1024">
        <v>8</v>
      </c>
      <c r="E20" s="1025">
        <v>445</v>
      </c>
      <c r="F20" s="677">
        <v>1</v>
      </c>
      <c r="G20" s="522">
        <v>2329</v>
      </c>
      <c r="H20" s="677">
        <v>6</v>
      </c>
      <c r="I20" s="522">
        <v>2670</v>
      </c>
      <c r="J20" s="677">
        <v>9</v>
      </c>
      <c r="K20" s="522">
        <v>985</v>
      </c>
      <c r="L20" s="523">
        <v>7</v>
      </c>
      <c r="M20" s="524">
        <v>1817</v>
      </c>
      <c r="N20" s="521">
        <v>3</v>
      </c>
      <c r="O20" s="522">
        <v>2043</v>
      </c>
      <c r="P20" s="523">
        <v>4</v>
      </c>
      <c r="Q20" s="524">
        <v>3772</v>
      </c>
      <c r="R20" s="521">
        <v>5</v>
      </c>
      <c r="S20" s="522">
        <v>6021</v>
      </c>
      <c r="T20" s="626">
        <v>4.5</v>
      </c>
      <c r="U20" s="699">
        <v>38.5</v>
      </c>
      <c r="V20" s="533">
        <v>20082</v>
      </c>
      <c r="W20" s="698">
        <v>11</v>
      </c>
    </row>
    <row r="21" spans="1:23" ht="15.75" x14ac:dyDescent="0.2">
      <c r="A21" s="629">
        <v>12</v>
      </c>
      <c r="B21" s="697" t="s">
        <v>595</v>
      </c>
      <c r="C21" s="550" t="s">
        <v>160</v>
      </c>
      <c r="D21" s="1024">
        <v>6</v>
      </c>
      <c r="E21" s="1025">
        <v>504</v>
      </c>
      <c r="F21" s="677">
        <v>6</v>
      </c>
      <c r="G21" s="522">
        <v>389</v>
      </c>
      <c r="H21" s="677">
        <v>9</v>
      </c>
      <c r="I21" s="522">
        <v>1660</v>
      </c>
      <c r="J21" s="677">
        <v>7</v>
      </c>
      <c r="K21" s="522">
        <v>2655</v>
      </c>
      <c r="L21" s="523">
        <v>5</v>
      </c>
      <c r="M21" s="524">
        <v>2503</v>
      </c>
      <c r="N21" s="521">
        <v>4</v>
      </c>
      <c r="O21" s="522">
        <v>1740</v>
      </c>
      <c r="P21" s="523">
        <v>1</v>
      </c>
      <c r="Q21" s="524">
        <v>4867</v>
      </c>
      <c r="R21" s="521">
        <v>6</v>
      </c>
      <c r="S21" s="522">
        <v>4830</v>
      </c>
      <c r="T21" s="626">
        <v>4.5</v>
      </c>
      <c r="U21" s="699">
        <v>39.5</v>
      </c>
      <c r="V21" s="533">
        <v>19148</v>
      </c>
      <c r="W21" s="698">
        <v>12</v>
      </c>
    </row>
    <row r="22" spans="1:23" ht="15.75" x14ac:dyDescent="0.2">
      <c r="A22" s="630">
        <v>13</v>
      </c>
      <c r="B22" s="697" t="s">
        <v>478</v>
      </c>
      <c r="C22" s="550" t="s">
        <v>596</v>
      </c>
      <c r="D22" s="1024">
        <v>7</v>
      </c>
      <c r="E22" s="1025">
        <v>1072</v>
      </c>
      <c r="F22" s="677">
        <v>7</v>
      </c>
      <c r="G22" s="522">
        <v>571</v>
      </c>
      <c r="H22" s="677">
        <v>8</v>
      </c>
      <c r="I22" s="522">
        <v>1715</v>
      </c>
      <c r="J22" s="677">
        <v>8</v>
      </c>
      <c r="K22" s="522">
        <v>1720</v>
      </c>
      <c r="L22" s="523">
        <v>3</v>
      </c>
      <c r="M22" s="524">
        <v>3821</v>
      </c>
      <c r="N22" s="521">
        <v>4</v>
      </c>
      <c r="O22" s="522">
        <v>3182</v>
      </c>
      <c r="P22" s="523">
        <v>2</v>
      </c>
      <c r="Q22" s="524">
        <v>4683</v>
      </c>
      <c r="R22" s="521">
        <v>5</v>
      </c>
      <c r="S22" s="522">
        <v>5475</v>
      </c>
      <c r="T22" s="626">
        <v>4</v>
      </c>
      <c r="U22" s="699">
        <v>40</v>
      </c>
      <c r="V22" s="533">
        <v>22239</v>
      </c>
      <c r="W22" s="698">
        <v>13</v>
      </c>
    </row>
    <row r="23" spans="1:23" ht="15.75" x14ac:dyDescent="0.2">
      <c r="A23" s="629">
        <v>14</v>
      </c>
      <c r="B23" s="697" t="s">
        <v>582</v>
      </c>
      <c r="C23" s="550" t="s">
        <v>160</v>
      </c>
      <c r="D23" s="1024">
        <v>1</v>
      </c>
      <c r="E23" s="1025">
        <v>2558</v>
      </c>
      <c r="F23" s="677">
        <v>1</v>
      </c>
      <c r="G23" s="522">
        <v>4184</v>
      </c>
      <c r="H23" s="677">
        <v>7</v>
      </c>
      <c r="I23" s="522">
        <v>2205</v>
      </c>
      <c r="J23" s="677">
        <v>2</v>
      </c>
      <c r="K23" s="522">
        <v>4415</v>
      </c>
      <c r="L23" s="523">
        <v>10</v>
      </c>
      <c r="M23" s="524">
        <v>0</v>
      </c>
      <c r="N23" s="521">
        <v>10</v>
      </c>
      <c r="O23" s="522">
        <v>0</v>
      </c>
      <c r="P23" s="523">
        <v>7</v>
      </c>
      <c r="Q23" s="524">
        <v>2101</v>
      </c>
      <c r="R23" s="521">
        <v>8</v>
      </c>
      <c r="S23" s="522">
        <v>1810</v>
      </c>
      <c r="T23" s="626">
        <v>5</v>
      </c>
      <c r="U23" s="699">
        <v>41</v>
      </c>
      <c r="V23" s="533">
        <v>17273</v>
      </c>
      <c r="W23" s="698">
        <v>14</v>
      </c>
    </row>
    <row r="24" spans="1:23" ht="15.75" x14ac:dyDescent="0.2">
      <c r="A24" s="630">
        <v>15</v>
      </c>
      <c r="B24" s="697" t="s">
        <v>594</v>
      </c>
      <c r="C24" s="550" t="s">
        <v>142</v>
      </c>
      <c r="D24" s="1024">
        <v>7</v>
      </c>
      <c r="E24" s="1025">
        <v>468</v>
      </c>
      <c r="F24" s="677">
        <v>5</v>
      </c>
      <c r="G24" s="522">
        <v>2507</v>
      </c>
      <c r="H24" s="677">
        <v>5</v>
      </c>
      <c r="I24" s="522">
        <v>2615</v>
      </c>
      <c r="J24" s="677">
        <v>5</v>
      </c>
      <c r="K24" s="522">
        <v>2955</v>
      </c>
      <c r="L24" s="523">
        <v>8</v>
      </c>
      <c r="M24" s="524">
        <v>1712</v>
      </c>
      <c r="N24" s="521">
        <v>7</v>
      </c>
      <c r="O24" s="522">
        <v>858</v>
      </c>
      <c r="P24" s="523">
        <v>5</v>
      </c>
      <c r="Q24" s="524">
        <v>3310</v>
      </c>
      <c r="R24" s="521">
        <v>7</v>
      </c>
      <c r="S24" s="522">
        <v>4050</v>
      </c>
      <c r="T24" s="626">
        <v>4</v>
      </c>
      <c r="U24" s="699">
        <v>45</v>
      </c>
      <c r="V24" s="533">
        <v>18475</v>
      </c>
      <c r="W24" s="698">
        <v>15</v>
      </c>
    </row>
    <row r="25" spans="1:23" ht="15.75" x14ac:dyDescent="0.2">
      <c r="A25" s="629">
        <v>16</v>
      </c>
      <c r="B25" s="697" t="s">
        <v>592</v>
      </c>
      <c r="C25" s="550" t="s">
        <v>157</v>
      </c>
      <c r="D25" s="1024">
        <v>2</v>
      </c>
      <c r="E25" s="1025">
        <v>4825</v>
      </c>
      <c r="F25" s="677">
        <v>9</v>
      </c>
      <c r="G25" s="522">
        <v>150</v>
      </c>
      <c r="H25" s="677">
        <v>8</v>
      </c>
      <c r="I25" s="522">
        <v>1140</v>
      </c>
      <c r="J25" s="677">
        <v>4</v>
      </c>
      <c r="K25" s="522">
        <v>4185</v>
      </c>
      <c r="L25" s="523">
        <v>6</v>
      </c>
      <c r="M25" s="524">
        <v>2325</v>
      </c>
      <c r="N25" s="521">
        <v>7</v>
      </c>
      <c r="O25" s="522">
        <v>1861</v>
      </c>
      <c r="P25" s="523">
        <v>10</v>
      </c>
      <c r="Q25" s="524">
        <v>0</v>
      </c>
      <c r="R25" s="521">
        <v>10</v>
      </c>
      <c r="S25" s="522">
        <v>0</v>
      </c>
      <c r="T25" s="626">
        <v>5</v>
      </c>
      <c r="U25" s="699">
        <v>51</v>
      </c>
      <c r="V25" s="533">
        <v>14486</v>
      </c>
      <c r="W25" s="698">
        <v>16</v>
      </c>
    </row>
    <row r="26" spans="1:23" ht="15.75" x14ac:dyDescent="0.25">
      <c r="A26" s="630">
        <v>17</v>
      </c>
      <c r="B26" s="696" t="s">
        <v>159</v>
      </c>
      <c r="C26" s="678" t="s">
        <v>140</v>
      </c>
      <c r="D26" s="1024">
        <v>9</v>
      </c>
      <c r="E26" s="1025">
        <v>432</v>
      </c>
      <c r="F26" s="677">
        <v>8</v>
      </c>
      <c r="G26" s="522">
        <v>0</v>
      </c>
      <c r="H26" s="677">
        <v>1</v>
      </c>
      <c r="I26" s="522">
        <v>10010</v>
      </c>
      <c r="J26" s="677">
        <v>7</v>
      </c>
      <c r="K26" s="522">
        <v>2690</v>
      </c>
      <c r="L26" s="523">
        <v>10</v>
      </c>
      <c r="M26" s="524">
        <v>0</v>
      </c>
      <c r="N26" s="521">
        <v>10</v>
      </c>
      <c r="O26" s="522">
        <v>0</v>
      </c>
      <c r="P26" s="523">
        <v>4</v>
      </c>
      <c r="Q26" s="524">
        <v>3037</v>
      </c>
      <c r="R26" s="521">
        <v>8</v>
      </c>
      <c r="S26" s="522">
        <v>3235</v>
      </c>
      <c r="T26" s="626">
        <v>5</v>
      </c>
      <c r="U26" s="699">
        <v>52</v>
      </c>
      <c r="V26" s="533">
        <v>19404</v>
      </c>
      <c r="W26" s="698">
        <v>17</v>
      </c>
    </row>
    <row r="27" spans="1:23" ht="17.25" thickBot="1" x14ac:dyDescent="0.25">
      <c r="A27" s="632"/>
      <c r="B27" s="679"/>
      <c r="C27" s="634"/>
      <c r="D27" s="635"/>
      <c r="E27" s="638"/>
      <c r="F27" s="635"/>
      <c r="G27" s="638"/>
      <c r="H27" s="635"/>
      <c r="I27" s="638"/>
      <c r="J27" s="635"/>
      <c r="K27" s="638"/>
      <c r="L27" s="635"/>
      <c r="M27" s="636"/>
      <c r="N27" s="637"/>
      <c r="O27" s="638"/>
      <c r="P27" s="635"/>
      <c r="Q27" s="636"/>
      <c r="R27" s="637"/>
      <c r="S27" s="638"/>
      <c r="T27" s="639" t="str">
        <f t="shared" ref="T27" si="0">IF( ISNUMBER(AE27)=TRUE,AE27,"")</f>
        <v/>
      </c>
      <c r="U27" s="640" t="str">
        <f t="shared" ref="U27" si="1">IF(ISNUMBER(D27)=TRUE,SUM(D27,F27,H27,J27,L27,N27,P27,R27)-T27,"")</f>
        <v/>
      </c>
      <c r="V27" s="641" t="str">
        <f t="shared" ref="V27" si="2">IF(ISNUMBER(E27)=TRUE,SUM(E27,G27,I27,K27,M27,O27,Q27,S27),"")</f>
        <v/>
      </c>
      <c r="W27" s="642" t="str">
        <f t="shared" ref="W27" si="3">IF(ISNUMBER(AC27)=TRUE,AC27,"")</f>
        <v/>
      </c>
    </row>
    <row r="28" spans="1:23" ht="13.5" thickTop="1" x14ac:dyDescent="0.2"/>
  </sheetData>
  <sortState xmlns:xlrd2="http://schemas.microsoft.com/office/spreadsheetml/2017/richdata2" ref="B10:V23">
    <sortCondition ref="U10:U23"/>
    <sortCondition descending="1" ref="V10:V23"/>
  </sortState>
  <mergeCells count="20">
    <mergeCell ref="U5:W6"/>
    <mergeCell ref="J6:K6"/>
    <mergeCell ref="L6:M6"/>
    <mergeCell ref="N6:O6"/>
    <mergeCell ref="P6:Q6"/>
    <mergeCell ref="R6:S6"/>
    <mergeCell ref="J5:K5"/>
    <mergeCell ref="L5:M5"/>
    <mergeCell ref="N5:O5"/>
    <mergeCell ref="P5:Q5"/>
    <mergeCell ref="R5:S5"/>
    <mergeCell ref="H5:I5"/>
    <mergeCell ref="D6:E6"/>
    <mergeCell ref="F6:G6"/>
    <mergeCell ref="H6:I6"/>
    <mergeCell ref="A5:A7"/>
    <mergeCell ref="B5:B7"/>
    <mergeCell ref="C5:C7"/>
    <mergeCell ref="D5:E5"/>
    <mergeCell ref="F5:G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U10:U27" xr:uid="{1620CED0-5C85-4A06-944E-4D939421FC8D}">
      <formula1>IF(ISNUMBER(D10)=TRUE,SUM(D10,F10,H10,J10,L10,N10,P10,R10),"")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668BF-AE78-41C9-A0DA-3B17A3378F5E}">
  <sheetPr>
    <tabColor theme="9" tint="0.59999389629810485"/>
  </sheetPr>
  <dimension ref="A1:W38"/>
  <sheetViews>
    <sheetView workbookViewId="0">
      <selection activeCell="AA1" sqref="AA1"/>
    </sheetView>
  </sheetViews>
  <sheetFormatPr defaultRowHeight="12.75" x14ac:dyDescent="0.2"/>
  <cols>
    <col min="1" max="1" width="4.7109375" customWidth="1"/>
    <col min="2" max="2" width="17" customWidth="1"/>
    <col min="3" max="3" width="22.7109375" customWidth="1"/>
    <col min="4" max="4" width="4.7109375" customWidth="1"/>
    <col min="5" max="5" width="6.7109375" customWidth="1"/>
    <col min="6" max="6" width="4.85546875" customWidth="1"/>
    <col min="7" max="7" width="6.85546875" customWidth="1"/>
    <col min="8" max="8" width="4.7109375" customWidth="1"/>
    <col min="9" max="9" width="7.5703125" customWidth="1"/>
    <col min="10" max="10" width="4.42578125" customWidth="1"/>
    <col min="11" max="11" width="7.140625" customWidth="1"/>
    <col min="12" max="12" width="4.7109375" customWidth="1"/>
    <col min="13" max="13" width="7.140625" customWidth="1"/>
    <col min="14" max="14" width="4.7109375" customWidth="1"/>
    <col min="15" max="15" width="7" customWidth="1"/>
    <col min="16" max="16" width="4.5703125" customWidth="1"/>
    <col min="17" max="17" width="6.7109375" customWidth="1"/>
    <col min="18" max="18" width="4.5703125" customWidth="1"/>
    <col min="19" max="19" width="6.85546875" customWidth="1"/>
    <col min="20" max="20" width="7.85546875" customWidth="1"/>
    <col min="21" max="22" width="8.140625" customWidth="1"/>
    <col min="23" max="23" width="10.42578125" customWidth="1"/>
  </cols>
  <sheetData>
    <row r="1" spans="1:23" ht="27.75" customHeight="1" x14ac:dyDescent="0.35">
      <c r="C1" s="668"/>
      <c r="D1" s="669" t="s">
        <v>162</v>
      </c>
      <c r="E1" s="668"/>
      <c r="F1" s="668"/>
      <c r="G1" s="668"/>
      <c r="H1" s="668"/>
      <c r="I1" s="668"/>
      <c r="J1" s="668"/>
      <c r="K1" s="668"/>
      <c r="L1" s="668"/>
      <c r="M1" s="668"/>
    </row>
    <row r="2" spans="1:23" ht="24" customHeight="1" x14ac:dyDescent="0.35">
      <c r="C2" s="668"/>
      <c r="D2" s="669" t="s">
        <v>466</v>
      </c>
      <c r="E2" s="668"/>
      <c r="F2" s="668"/>
      <c r="G2" s="668"/>
      <c r="H2" s="668"/>
      <c r="I2" s="668"/>
      <c r="J2" s="668"/>
      <c r="K2" s="668"/>
      <c r="L2" s="668"/>
      <c r="M2" s="668"/>
    </row>
    <row r="3" spans="1:23" ht="24" customHeight="1" x14ac:dyDescent="0.35">
      <c r="C3" s="668"/>
      <c r="D3" s="669" t="s">
        <v>163</v>
      </c>
      <c r="E3" s="668"/>
      <c r="F3" s="668"/>
      <c r="G3" s="668"/>
      <c r="H3" s="668"/>
      <c r="I3" s="668"/>
      <c r="J3" s="668"/>
      <c r="K3" s="668"/>
      <c r="L3" s="668"/>
      <c r="M3" s="668"/>
    </row>
    <row r="4" spans="1:23" ht="13.5" thickBot="1" x14ac:dyDescent="0.25"/>
    <row r="5" spans="1:23" ht="21" customHeight="1" thickTop="1" x14ac:dyDescent="0.2">
      <c r="A5" s="1447" t="s">
        <v>4</v>
      </c>
      <c r="B5" s="1463" t="s">
        <v>25</v>
      </c>
      <c r="C5" s="1451" t="s">
        <v>5</v>
      </c>
      <c r="D5" s="1459" t="s">
        <v>6</v>
      </c>
      <c r="E5" s="1460"/>
      <c r="F5" s="1465" t="s">
        <v>7</v>
      </c>
      <c r="G5" s="1466"/>
      <c r="H5" s="1459" t="s">
        <v>8</v>
      </c>
      <c r="I5" s="1460"/>
      <c r="J5" s="1465" t="s">
        <v>9</v>
      </c>
      <c r="K5" s="1466"/>
      <c r="L5" s="1459" t="s">
        <v>10</v>
      </c>
      <c r="M5" s="1460"/>
      <c r="N5" s="1465" t="s">
        <v>11</v>
      </c>
      <c r="O5" s="1466"/>
      <c r="P5" s="1459" t="s">
        <v>12</v>
      </c>
      <c r="Q5" s="1460"/>
      <c r="R5" s="1465" t="s">
        <v>13</v>
      </c>
      <c r="S5" s="1466"/>
      <c r="T5" s="657" t="s">
        <v>139</v>
      </c>
      <c r="U5" s="1459" t="s">
        <v>18</v>
      </c>
      <c r="V5" s="1467"/>
      <c r="W5" s="1466"/>
    </row>
    <row r="6" spans="1:23" ht="34.5" customHeight="1" x14ac:dyDescent="0.2">
      <c r="A6" s="1448"/>
      <c r="B6" s="1464"/>
      <c r="C6" s="1452"/>
      <c r="D6" s="1445" t="s">
        <v>458</v>
      </c>
      <c r="E6" s="1446"/>
      <c r="F6" s="1445" t="s">
        <v>459</v>
      </c>
      <c r="G6" s="1446"/>
      <c r="H6" s="1461" t="s">
        <v>460</v>
      </c>
      <c r="I6" s="1462"/>
      <c r="J6" s="1461" t="s">
        <v>461</v>
      </c>
      <c r="K6" s="1462"/>
      <c r="L6" s="1461" t="s">
        <v>464</v>
      </c>
      <c r="M6" s="1462"/>
      <c r="N6" s="1461" t="s">
        <v>465</v>
      </c>
      <c r="O6" s="1462"/>
      <c r="P6" s="1520" t="s">
        <v>462</v>
      </c>
      <c r="Q6" s="1462"/>
      <c r="R6" s="1471" t="s">
        <v>463</v>
      </c>
      <c r="S6" s="1462"/>
      <c r="T6" s="656">
        <v>-0.5</v>
      </c>
      <c r="U6" s="1468"/>
      <c r="V6" s="1469"/>
      <c r="W6" s="1470"/>
    </row>
    <row r="7" spans="1:23" x14ac:dyDescent="0.2">
      <c r="A7" s="1448"/>
      <c r="B7" s="1464"/>
      <c r="C7" s="1452"/>
      <c r="D7" s="643"/>
      <c r="E7" s="644"/>
      <c r="F7" s="643"/>
      <c r="G7" s="645"/>
      <c r="H7" s="646"/>
      <c r="I7" s="644"/>
      <c r="J7" s="643"/>
      <c r="K7" s="645"/>
      <c r="L7" s="646"/>
      <c r="M7" s="644"/>
      <c r="N7" s="643"/>
      <c r="O7" s="647"/>
      <c r="P7" s="646"/>
      <c r="Q7" s="647"/>
      <c r="R7" s="646"/>
      <c r="S7" s="645"/>
      <c r="T7" s="614"/>
      <c r="U7" s="613"/>
      <c r="V7" s="615"/>
      <c r="W7" s="616"/>
    </row>
    <row r="8" spans="1:23" ht="15.75" x14ac:dyDescent="0.2">
      <c r="A8" s="617"/>
      <c r="B8" s="618"/>
      <c r="C8" s="619"/>
      <c r="D8" s="648" t="s">
        <v>19</v>
      </c>
      <c r="E8" s="649" t="s">
        <v>20</v>
      </c>
      <c r="F8" s="648" t="s">
        <v>19</v>
      </c>
      <c r="G8" s="650" t="s">
        <v>20</v>
      </c>
      <c r="H8" s="651" t="s">
        <v>19</v>
      </c>
      <c r="I8" s="649" t="s">
        <v>20</v>
      </c>
      <c r="J8" s="648" t="s">
        <v>19</v>
      </c>
      <c r="K8" s="650" t="s">
        <v>20</v>
      </c>
      <c r="L8" s="651" t="s">
        <v>19</v>
      </c>
      <c r="M8" s="649" t="s">
        <v>20</v>
      </c>
      <c r="N8" s="648" t="s">
        <v>19</v>
      </c>
      <c r="O8" s="652" t="s">
        <v>20</v>
      </c>
      <c r="P8" s="651" t="s">
        <v>19</v>
      </c>
      <c r="Q8" s="649" t="s">
        <v>20</v>
      </c>
      <c r="R8" s="648" t="s">
        <v>19</v>
      </c>
      <c r="S8" s="650" t="s">
        <v>20</v>
      </c>
      <c r="T8" s="658"/>
      <c r="U8" s="651" t="s">
        <v>19</v>
      </c>
      <c r="V8" s="659" t="s">
        <v>21</v>
      </c>
      <c r="W8" s="620" t="s">
        <v>22</v>
      </c>
    </row>
    <row r="9" spans="1:23" ht="16.5" thickBot="1" x14ac:dyDescent="0.25">
      <c r="A9" s="621"/>
      <c r="B9" s="622"/>
      <c r="C9" s="623"/>
      <c r="D9" s="653"/>
      <c r="E9" s="654"/>
      <c r="F9" s="653"/>
      <c r="G9" s="654"/>
      <c r="H9" s="653"/>
      <c r="I9" s="655"/>
      <c r="J9" s="653"/>
      <c r="K9" s="654"/>
      <c r="L9" s="653"/>
      <c r="M9" s="655"/>
      <c r="N9" s="653"/>
      <c r="O9" s="654"/>
      <c r="P9" s="653"/>
      <c r="Q9" s="655"/>
      <c r="R9" s="653"/>
      <c r="S9" s="654"/>
      <c r="T9" s="660"/>
      <c r="U9" s="661"/>
      <c r="V9" s="662"/>
      <c r="W9" s="624"/>
    </row>
    <row r="10" spans="1:23" ht="16.5" thickTop="1" x14ac:dyDescent="0.2">
      <c r="A10" s="625">
        <v>1</v>
      </c>
      <c r="B10" s="666" t="s">
        <v>473</v>
      </c>
      <c r="C10" s="663" t="s">
        <v>154</v>
      </c>
      <c r="D10" s="627">
        <v>4</v>
      </c>
      <c r="E10" s="1060">
        <v>2020</v>
      </c>
      <c r="F10" s="1023">
        <v>1</v>
      </c>
      <c r="G10" s="1061">
        <v>2124</v>
      </c>
      <c r="H10" s="1062">
        <v>1</v>
      </c>
      <c r="I10" s="1063">
        <v>11410</v>
      </c>
      <c r="J10" s="1023">
        <v>1</v>
      </c>
      <c r="K10" s="518">
        <v>10995</v>
      </c>
      <c r="L10" s="519">
        <v>1</v>
      </c>
      <c r="M10" s="520">
        <v>5615</v>
      </c>
      <c r="N10" s="517">
        <v>2</v>
      </c>
      <c r="O10" s="518">
        <v>4288</v>
      </c>
      <c r="P10" s="519">
        <v>3</v>
      </c>
      <c r="Q10" s="520">
        <v>6049</v>
      </c>
      <c r="R10" s="517">
        <v>2</v>
      </c>
      <c r="S10" s="518">
        <v>7808</v>
      </c>
      <c r="T10" s="626">
        <v>2</v>
      </c>
      <c r="U10" s="699">
        <v>13</v>
      </c>
      <c r="V10" s="1064">
        <v>50309</v>
      </c>
      <c r="W10" s="667">
        <v>1</v>
      </c>
    </row>
    <row r="11" spans="1:23" ht="15.75" x14ac:dyDescent="0.2">
      <c r="A11" s="629">
        <v>2</v>
      </c>
      <c r="B11" s="666" t="s">
        <v>599</v>
      </c>
      <c r="C11" s="663" t="s">
        <v>600</v>
      </c>
      <c r="D11" s="677">
        <v>1</v>
      </c>
      <c r="E11" s="524">
        <v>3437</v>
      </c>
      <c r="F11" s="1026">
        <v>3</v>
      </c>
      <c r="G11" s="522">
        <v>1639</v>
      </c>
      <c r="H11" s="677">
        <v>2</v>
      </c>
      <c r="I11" s="524">
        <v>4920</v>
      </c>
      <c r="J11" s="1026">
        <v>3</v>
      </c>
      <c r="K11" s="522">
        <v>4125</v>
      </c>
      <c r="L11" s="523">
        <v>4</v>
      </c>
      <c r="M11" s="524">
        <v>4748</v>
      </c>
      <c r="N11" s="521">
        <v>4</v>
      </c>
      <c r="O11" s="522">
        <v>3969</v>
      </c>
      <c r="P11" s="523">
        <v>1</v>
      </c>
      <c r="Q11" s="524">
        <v>6923</v>
      </c>
      <c r="R11" s="521">
        <v>3</v>
      </c>
      <c r="S11" s="522">
        <v>6836</v>
      </c>
      <c r="T11" s="626">
        <v>2</v>
      </c>
      <c r="U11" s="699">
        <v>19</v>
      </c>
      <c r="V11" s="533">
        <v>36597</v>
      </c>
      <c r="W11" s="667">
        <v>2</v>
      </c>
    </row>
    <row r="12" spans="1:23" ht="15.75" x14ac:dyDescent="0.2">
      <c r="A12" s="629">
        <v>3</v>
      </c>
      <c r="B12" s="666" t="s">
        <v>602</v>
      </c>
      <c r="C12" s="663" t="s">
        <v>142</v>
      </c>
      <c r="D12" s="677">
        <v>2</v>
      </c>
      <c r="E12" s="524">
        <v>3060</v>
      </c>
      <c r="F12" s="1026">
        <v>4</v>
      </c>
      <c r="G12" s="522">
        <v>1500</v>
      </c>
      <c r="H12" s="677">
        <v>6</v>
      </c>
      <c r="I12" s="524">
        <v>3860</v>
      </c>
      <c r="J12" s="1026">
        <v>3</v>
      </c>
      <c r="K12" s="522">
        <v>4130</v>
      </c>
      <c r="L12" s="523">
        <v>3</v>
      </c>
      <c r="M12" s="524">
        <v>4873</v>
      </c>
      <c r="N12" s="521">
        <v>7</v>
      </c>
      <c r="O12" s="522">
        <v>1807</v>
      </c>
      <c r="P12" s="523">
        <v>2</v>
      </c>
      <c r="Q12" s="524">
        <v>6584</v>
      </c>
      <c r="R12" s="521">
        <v>2</v>
      </c>
      <c r="S12" s="522">
        <v>5769</v>
      </c>
      <c r="T12" s="626">
        <v>3.5</v>
      </c>
      <c r="U12" s="699">
        <v>25.5</v>
      </c>
      <c r="V12" s="533">
        <v>31583</v>
      </c>
      <c r="W12" s="667">
        <v>3</v>
      </c>
    </row>
    <row r="13" spans="1:23" ht="15.75" x14ac:dyDescent="0.2">
      <c r="A13" s="630">
        <v>4</v>
      </c>
      <c r="B13" s="666" t="s">
        <v>470</v>
      </c>
      <c r="C13" s="663" t="s">
        <v>603</v>
      </c>
      <c r="D13" s="677">
        <v>6</v>
      </c>
      <c r="E13" s="524">
        <v>2766</v>
      </c>
      <c r="F13" s="1026">
        <v>2</v>
      </c>
      <c r="G13" s="522">
        <v>1654</v>
      </c>
      <c r="H13" s="677">
        <v>7</v>
      </c>
      <c r="I13" s="524">
        <v>1965</v>
      </c>
      <c r="J13" s="1026">
        <v>2</v>
      </c>
      <c r="K13" s="522">
        <v>6720</v>
      </c>
      <c r="L13" s="523">
        <v>1</v>
      </c>
      <c r="M13" s="524">
        <v>6579</v>
      </c>
      <c r="N13" s="521">
        <v>6</v>
      </c>
      <c r="O13" s="522">
        <v>2023</v>
      </c>
      <c r="P13" s="523">
        <v>6</v>
      </c>
      <c r="Q13" s="524">
        <v>3439</v>
      </c>
      <c r="R13" s="521">
        <v>1</v>
      </c>
      <c r="S13" s="522">
        <v>8480</v>
      </c>
      <c r="T13" s="626">
        <v>3.5</v>
      </c>
      <c r="U13" s="699">
        <v>27.5</v>
      </c>
      <c r="V13" s="533">
        <v>33626</v>
      </c>
      <c r="W13" s="667">
        <v>4</v>
      </c>
    </row>
    <row r="14" spans="1:23" ht="15.75" x14ac:dyDescent="0.2">
      <c r="A14" s="629">
        <v>5</v>
      </c>
      <c r="B14" s="666" t="s">
        <v>604</v>
      </c>
      <c r="C14" s="663" t="s">
        <v>148</v>
      </c>
      <c r="D14" s="677">
        <v>2</v>
      </c>
      <c r="E14" s="524">
        <v>4182</v>
      </c>
      <c r="F14" s="1026">
        <v>7</v>
      </c>
      <c r="G14" s="522">
        <v>1782</v>
      </c>
      <c r="H14" s="677">
        <v>8</v>
      </c>
      <c r="I14" s="524">
        <v>2700</v>
      </c>
      <c r="J14" s="1026">
        <v>10</v>
      </c>
      <c r="K14" s="522">
        <v>1520</v>
      </c>
      <c r="L14" s="523">
        <v>3</v>
      </c>
      <c r="M14" s="524">
        <v>4152</v>
      </c>
      <c r="N14" s="521">
        <v>2</v>
      </c>
      <c r="O14" s="522">
        <v>4182</v>
      </c>
      <c r="P14" s="523">
        <v>4</v>
      </c>
      <c r="Q14" s="524">
        <v>4360</v>
      </c>
      <c r="R14" s="521">
        <v>1</v>
      </c>
      <c r="S14" s="522">
        <v>6191</v>
      </c>
      <c r="T14" s="626">
        <v>5</v>
      </c>
      <c r="U14" s="699">
        <v>32</v>
      </c>
      <c r="V14" s="533">
        <v>29069</v>
      </c>
      <c r="W14" s="667">
        <v>5</v>
      </c>
    </row>
    <row r="15" spans="1:23" ht="15.75" x14ac:dyDescent="0.2">
      <c r="A15" s="629">
        <v>6</v>
      </c>
      <c r="B15" s="666" t="s">
        <v>615</v>
      </c>
      <c r="C15" s="663" t="s">
        <v>149</v>
      </c>
      <c r="D15" s="677">
        <v>7</v>
      </c>
      <c r="E15" s="524">
        <v>994</v>
      </c>
      <c r="F15" s="1026">
        <v>7</v>
      </c>
      <c r="G15" s="522">
        <v>1084</v>
      </c>
      <c r="H15" s="677">
        <v>3</v>
      </c>
      <c r="I15" s="524">
        <v>4905</v>
      </c>
      <c r="J15" s="1026">
        <v>1</v>
      </c>
      <c r="K15" s="522">
        <v>5600</v>
      </c>
      <c r="L15" s="523">
        <v>6</v>
      </c>
      <c r="M15" s="524">
        <v>2991</v>
      </c>
      <c r="N15" s="521">
        <v>3</v>
      </c>
      <c r="O15" s="522">
        <v>4050</v>
      </c>
      <c r="P15" s="523">
        <v>5</v>
      </c>
      <c r="Q15" s="524">
        <v>4339</v>
      </c>
      <c r="R15" s="521">
        <v>4</v>
      </c>
      <c r="S15" s="522">
        <v>6603</v>
      </c>
      <c r="T15" s="626">
        <v>3.5</v>
      </c>
      <c r="U15" s="699">
        <v>32.5</v>
      </c>
      <c r="V15" s="533">
        <v>30566</v>
      </c>
      <c r="W15" s="667">
        <v>6</v>
      </c>
    </row>
    <row r="16" spans="1:23" ht="15.75" x14ac:dyDescent="0.2">
      <c r="A16" s="630">
        <v>7</v>
      </c>
      <c r="B16" s="666" t="s">
        <v>601</v>
      </c>
      <c r="C16" s="663" t="s">
        <v>600</v>
      </c>
      <c r="D16" s="677">
        <v>1</v>
      </c>
      <c r="E16" s="524">
        <v>5661</v>
      </c>
      <c r="F16" s="1026">
        <v>4</v>
      </c>
      <c r="G16" s="522">
        <v>2968</v>
      </c>
      <c r="H16" s="677">
        <v>2</v>
      </c>
      <c r="I16" s="524">
        <v>6150</v>
      </c>
      <c r="J16" s="1026">
        <v>6</v>
      </c>
      <c r="K16" s="522">
        <v>2556</v>
      </c>
      <c r="L16" s="523">
        <v>9</v>
      </c>
      <c r="M16" s="524">
        <v>1579</v>
      </c>
      <c r="N16" s="521">
        <v>8</v>
      </c>
      <c r="O16" s="522">
        <v>1734</v>
      </c>
      <c r="P16" s="523">
        <v>4</v>
      </c>
      <c r="Q16" s="524">
        <v>4023</v>
      </c>
      <c r="R16" s="521">
        <v>5</v>
      </c>
      <c r="S16" s="522">
        <v>4446</v>
      </c>
      <c r="T16" s="626">
        <v>4.5</v>
      </c>
      <c r="U16" s="699">
        <v>34.5</v>
      </c>
      <c r="V16" s="533">
        <v>29117</v>
      </c>
      <c r="W16" s="667">
        <v>7</v>
      </c>
    </row>
    <row r="17" spans="1:23" ht="15.75" x14ac:dyDescent="0.2">
      <c r="A17" s="629">
        <v>8</v>
      </c>
      <c r="B17" s="666" t="s">
        <v>610</v>
      </c>
      <c r="C17" s="663" t="s">
        <v>142</v>
      </c>
      <c r="D17" s="677">
        <v>4</v>
      </c>
      <c r="E17" s="524">
        <v>2827</v>
      </c>
      <c r="F17" s="1026">
        <v>10</v>
      </c>
      <c r="G17" s="522">
        <v>154</v>
      </c>
      <c r="H17" s="677">
        <v>1</v>
      </c>
      <c r="I17" s="524">
        <v>6100</v>
      </c>
      <c r="J17" s="1026">
        <v>10</v>
      </c>
      <c r="K17" s="522">
        <v>2760</v>
      </c>
      <c r="L17" s="523">
        <v>2</v>
      </c>
      <c r="M17" s="524">
        <v>4194</v>
      </c>
      <c r="N17" s="521">
        <v>4</v>
      </c>
      <c r="O17" s="522">
        <v>2927</v>
      </c>
      <c r="P17" s="523">
        <v>2</v>
      </c>
      <c r="Q17" s="524">
        <v>6521</v>
      </c>
      <c r="R17" s="521">
        <v>7</v>
      </c>
      <c r="S17" s="522">
        <v>4331</v>
      </c>
      <c r="T17" s="626">
        <v>5</v>
      </c>
      <c r="U17" s="699">
        <v>35</v>
      </c>
      <c r="V17" s="533">
        <v>29814</v>
      </c>
      <c r="W17" s="667">
        <v>8</v>
      </c>
    </row>
    <row r="18" spans="1:23" ht="15.75" x14ac:dyDescent="0.2">
      <c r="A18" s="629">
        <v>9</v>
      </c>
      <c r="B18" s="666" t="s">
        <v>608</v>
      </c>
      <c r="C18" s="663" t="s">
        <v>579</v>
      </c>
      <c r="D18" s="677">
        <v>5</v>
      </c>
      <c r="E18" s="524">
        <v>1097</v>
      </c>
      <c r="F18" s="1026">
        <v>6</v>
      </c>
      <c r="G18" s="522">
        <v>1841</v>
      </c>
      <c r="H18" s="677">
        <v>4</v>
      </c>
      <c r="I18" s="524">
        <v>4080</v>
      </c>
      <c r="J18" s="1026">
        <v>5</v>
      </c>
      <c r="K18" s="522">
        <v>3640</v>
      </c>
      <c r="L18" s="523">
        <v>4</v>
      </c>
      <c r="M18" s="524">
        <v>4136</v>
      </c>
      <c r="N18" s="521">
        <v>5</v>
      </c>
      <c r="O18" s="522">
        <v>3668</v>
      </c>
      <c r="P18" s="523">
        <v>3</v>
      </c>
      <c r="Q18" s="524">
        <v>4498</v>
      </c>
      <c r="R18" s="521">
        <v>7</v>
      </c>
      <c r="S18" s="522">
        <v>4180</v>
      </c>
      <c r="T18" s="626">
        <v>3.5</v>
      </c>
      <c r="U18" s="699">
        <v>35.5</v>
      </c>
      <c r="V18" s="533">
        <v>27140</v>
      </c>
      <c r="W18" s="667">
        <v>9</v>
      </c>
    </row>
    <row r="19" spans="1:23" ht="15.75" x14ac:dyDescent="0.2">
      <c r="A19" s="630">
        <v>10</v>
      </c>
      <c r="B19" s="666" t="s">
        <v>613</v>
      </c>
      <c r="C19" s="663" t="s">
        <v>614</v>
      </c>
      <c r="D19" s="677">
        <v>10</v>
      </c>
      <c r="E19" s="524">
        <v>1184</v>
      </c>
      <c r="F19" s="1026">
        <v>5</v>
      </c>
      <c r="G19" s="522">
        <v>1463</v>
      </c>
      <c r="H19" s="677">
        <v>4</v>
      </c>
      <c r="I19" s="524">
        <v>5155</v>
      </c>
      <c r="J19" s="1026">
        <v>6</v>
      </c>
      <c r="K19" s="522">
        <v>3530</v>
      </c>
      <c r="L19" s="523">
        <v>2</v>
      </c>
      <c r="M19" s="524">
        <v>5071</v>
      </c>
      <c r="N19" s="521">
        <v>1</v>
      </c>
      <c r="O19" s="522">
        <v>4712</v>
      </c>
      <c r="P19" s="523">
        <v>9</v>
      </c>
      <c r="Q19" s="524">
        <v>2729</v>
      </c>
      <c r="R19" s="521">
        <v>9</v>
      </c>
      <c r="S19" s="522">
        <v>3245</v>
      </c>
      <c r="T19" s="626">
        <v>5</v>
      </c>
      <c r="U19" s="699">
        <v>41</v>
      </c>
      <c r="V19" s="533">
        <v>27089</v>
      </c>
      <c r="W19" s="667">
        <v>10</v>
      </c>
    </row>
    <row r="20" spans="1:23" ht="15.75" x14ac:dyDescent="0.2">
      <c r="A20" s="629">
        <v>11</v>
      </c>
      <c r="B20" s="666" t="s">
        <v>598</v>
      </c>
      <c r="C20" s="663" t="s">
        <v>626</v>
      </c>
      <c r="D20" s="677">
        <v>3</v>
      </c>
      <c r="E20" s="524">
        <v>3365</v>
      </c>
      <c r="F20" s="1026">
        <v>1</v>
      </c>
      <c r="G20" s="522">
        <v>6052</v>
      </c>
      <c r="H20" s="677">
        <v>7</v>
      </c>
      <c r="I20" s="524">
        <v>2765</v>
      </c>
      <c r="J20" s="1026">
        <v>9</v>
      </c>
      <c r="K20" s="522">
        <v>2790</v>
      </c>
      <c r="L20" s="523">
        <v>6</v>
      </c>
      <c r="M20" s="524">
        <v>1951</v>
      </c>
      <c r="N20" s="521">
        <v>8</v>
      </c>
      <c r="O20" s="522">
        <v>1634</v>
      </c>
      <c r="P20" s="523">
        <v>5</v>
      </c>
      <c r="Q20" s="524">
        <v>3548</v>
      </c>
      <c r="R20" s="521">
        <v>10</v>
      </c>
      <c r="S20" s="522">
        <v>3084</v>
      </c>
      <c r="T20" s="626">
        <v>5</v>
      </c>
      <c r="U20" s="699">
        <v>44</v>
      </c>
      <c r="V20" s="533">
        <v>25189</v>
      </c>
      <c r="W20" s="667">
        <v>11</v>
      </c>
    </row>
    <row r="21" spans="1:23" ht="15.75" x14ac:dyDescent="0.2">
      <c r="A21" s="629">
        <v>12</v>
      </c>
      <c r="B21" s="666" t="s">
        <v>475</v>
      </c>
      <c r="C21" s="663" t="s">
        <v>616</v>
      </c>
      <c r="D21" s="677">
        <v>9</v>
      </c>
      <c r="E21" s="524">
        <v>2050</v>
      </c>
      <c r="F21" s="1026">
        <v>9</v>
      </c>
      <c r="G21" s="522">
        <v>1668</v>
      </c>
      <c r="H21" s="677">
        <v>5</v>
      </c>
      <c r="I21" s="524">
        <v>4060</v>
      </c>
      <c r="J21" s="1026">
        <v>2</v>
      </c>
      <c r="K21" s="522">
        <v>4680</v>
      </c>
      <c r="L21" s="523">
        <v>9</v>
      </c>
      <c r="M21" s="524">
        <v>1764</v>
      </c>
      <c r="N21" s="521">
        <v>9</v>
      </c>
      <c r="O21" s="522">
        <v>1185</v>
      </c>
      <c r="P21" s="523">
        <v>1</v>
      </c>
      <c r="Q21" s="524">
        <v>6970</v>
      </c>
      <c r="R21" s="521">
        <v>6</v>
      </c>
      <c r="S21" s="522">
        <v>4388</v>
      </c>
      <c r="T21" s="626">
        <v>4.5</v>
      </c>
      <c r="U21" s="699">
        <v>45.5</v>
      </c>
      <c r="V21" s="533">
        <v>26765</v>
      </c>
      <c r="W21" s="667">
        <v>12</v>
      </c>
    </row>
    <row r="22" spans="1:23" ht="15.75" x14ac:dyDescent="0.2">
      <c r="A22" s="630">
        <v>13</v>
      </c>
      <c r="B22" s="666" t="s">
        <v>612</v>
      </c>
      <c r="C22" s="663" t="s">
        <v>150</v>
      </c>
      <c r="D22" s="677">
        <v>6</v>
      </c>
      <c r="E22" s="524">
        <v>1077</v>
      </c>
      <c r="F22" s="1026">
        <v>8</v>
      </c>
      <c r="G22" s="522">
        <v>1710</v>
      </c>
      <c r="H22" s="677">
        <v>3</v>
      </c>
      <c r="I22" s="524">
        <v>5305</v>
      </c>
      <c r="J22" s="1026">
        <v>8</v>
      </c>
      <c r="K22" s="522">
        <v>2900</v>
      </c>
      <c r="L22" s="523">
        <v>10</v>
      </c>
      <c r="M22" s="524">
        <v>1738</v>
      </c>
      <c r="N22" s="521">
        <v>1</v>
      </c>
      <c r="O22" s="522">
        <v>4817</v>
      </c>
      <c r="P22" s="523">
        <v>10</v>
      </c>
      <c r="Q22" s="524">
        <v>2699</v>
      </c>
      <c r="R22" s="521">
        <v>6</v>
      </c>
      <c r="S22" s="522">
        <v>5505</v>
      </c>
      <c r="T22" s="626">
        <v>5</v>
      </c>
      <c r="U22" s="699">
        <v>47</v>
      </c>
      <c r="V22" s="533">
        <v>25751</v>
      </c>
      <c r="W22" s="667">
        <v>13</v>
      </c>
    </row>
    <row r="23" spans="1:23" ht="15.75" x14ac:dyDescent="0.2">
      <c r="A23" s="629">
        <v>14</v>
      </c>
      <c r="B23" s="666" t="s">
        <v>606</v>
      </c>
      <c r="C23" s="663" t="s">
        <v>145</v>
      </c>
      <c r="D23" s="677">
        <v>7</v>
      </c>
      <c r="E23" s="524">
        <v>2221</v>
      </c>
      <c r="F23" s="1026">
        <v>3</v>
      </c>
      <c r="G23" s="522">
        <v>3644</v>
      </c>
      <c r="H23" s="677">
        <v>6</v>
      </c>
      <c r="I23" s="524">
        <v>3030</v>
      </c>
      <c r="J23" s="1026">
        <v>7.5</v>
      </c>
      <c r="K23" s="522">
        <v>1965</v>
      </c>
      <c r="L23" s="523">
        <v>5</v>
      </c>
      <c r="M23" s="524">
        <v>4154</v>
      </c>
      <c r="N23" s="521">
        <v>9</v>
      </c>
      <c r="O23" s="522">
        <v>1581</v>
      </c>
      <c r="P23" s="523">
        <v>8</v>
      </c>
      <c r="Q23" s="524">
        <v>3328</v>
      </c>
      <c r="R23" s="521">
        <v>11</v>
      </c>
      <c r="S23" s="522">
        <v>2697</v>
      </c>
      <c r="T23" s="626">
        <v>5.5</v>
      </c>
      <c r="U23" s="699">
        <v>51</v>
      </c>
      <c r="V23" s="533">
        <v>22620</v>
      </c>
      <c r="W23" s="667">
        <v>14</v>
      </c>
    </row>
    <row r="24" spans="1:23" ht="15.75" x14ac:dyDescent="0.2">
      <c r="A24" s="629">
        <v>15</v>
      </c>
      <c r="B24" s="666" t="s">
        <v>617</v>
      </c>
      <c r="C24" s="663" t="s">
        <v>147</v>
      </c>
      <c r="D24" s="677">
        <v>8</v>
      </c>
      <c r="E24" s="524">
        <v>588</v>
      </c>
      <c r="F24" s="1026">
        <v>11</v>
      </c>
      <c r="G24" s="522">
        <v>434</v>
      </c>
      <c r="H24" s="677">
        <v>5</v>
      </c>
      <c r="I24" s="524">
        <v>4535</v>
      </c>
      <c r="J24" s="1026">
        <v>4</v>
      </c>
      <c r="K24" s="522">
        <v>3790</v>
      </c>
      <c r="L24" s="523">
        <v>8</v>
      </c>
      <c r="M24" s="524">
        <v>1738</v>
      </c>
      <c r="N24" s="521">
        <v>6</v>
      </c>
      <c r="O24" s="522">
        <v>3342</v>
      </c>
      <c r="P24" s="523">
        <v>7</v>
      </c>
      <c r="Q24" s="524">
        <v>3616</v>
      </c>
      <c r="R24" s="521">
        <v>8</v>
      </c>
      <c r="S24" s="522">
        <v>3556</v>
      </c>
      <c r="T24" s="626">
        <v>5.5</v>
      </c>
      <c r="U24" s="699">
        <v>51.5</v>
      </c>
      <c r="V24" s="533">
        <v>21599</v>
      </c>
      <c r="W24" s="667">
        <v>15</v>
      </c>
    </row>
    <row r="25" spans="1:23" ht="15.75" x14ac:dyDescent="0.2">
      <c r="A25" s="630">
        <v>16</v>
      </c>
      <c r="B25" s="666" t="s">
        <v>471</v>
      </c>
      <c r="C25" s="663" t="s">
        <v>158</v>
      </c>
      <c r="D25" s="677">
        <v>11</v>
      </c>
      <c r="E25" s="524">
        <v>689</v>
      </c>
      <c r="F25" s="1026">
        <v>10</v>
      </c>
      <c r="G25" s="522">
        <v>579</v>
      </c>
      <c r="H25" s="677">
        <v>9</v>
      </c>
      <c r="I25" s="524">
        <v>2610</v>
      </c>
      <c r="J25" s="1026">
        <v>4</v>
      </c>
      <c r="K25" s="522">
        <v>3065</v>
      </c>
      <c r="L25" s="523">
        <v>7</v>
      </c>
      <c r="M25" s="524">
        <v>2283</v>
      </c>
      <c r="N25" s="521">
        <v>5</v>
      </c>
      <c r="O25" s="522">
        <v>2336</v>
      </c>
      <c r="P25" s="523">
        <v>6</v>
      </c>
      <c r="Q25" s="524">
        <v>3936</v>
      </c>
      <c r="R25" s="521">
        <v>5</v>
      </c>
      <c r="S25" s="522">
        <v>5707</v>
      </c>
      <c r="T25" s="626">
        <v>5.5</v>
      </c>
      <c r="U25" s="699">
        <v>51.5</v>
      </c>
      <c r="V25" s="533">
        <v>21205</v>
      </c>
      <c r="W25" s="667">
        <v>16</v>
      </c>
    </row>
    <row r="26" spans="1:23" ht="15.75" x14ac:dyDescent="0.2">
      <c r="A26" s="629">
        <v>17</v>
      </c>
      <c r="B26" s="666" t="s">
        <v>611</v>
      </c>
      <c r="C26" s="663" t="s">
        <v>161</v>
      </c>
      <c r="D26" s="677">
        <v>9</v>
      </c>
      <c r="E26" s="524">
        <v>418</v>
      </c>
      <c r="F26" s="1026">
        <v>5</v>
      </c>
      <c r="G26" s="522">
        <v>2493</v>
      </c>
      <c r="H26" s="677">
        <v>8</v>
      </c>
      <c r="I26" s="524">
        <v>1685</v>
      </c>
      <c r="J26" s="1026">
        <v>6</v>
      </c>
      <c r="K26" s="522">
        <v>2380</v>
      </c>
      <c r="L26" s="523">
        <v>10</v>
      </c>
      <c r="M26" s="524">
        <v>1036</v>
      </c>
      <c r="N26" s="521">
        <v>10</v>
      </c>
      <c r="O26" s="522">
        <v>767</v>
      </c>
      <c r="P26" s="523">
        <v>8</v>
      </c>
      <c r="Q26" s="524">
        <v>3082</v>
      </c>
      <c r="R26" s="521">
        <v>3</v>
      </c>
      <c r="S26" s="522">
        <v>4781</v>
      </c>
      <c r="T26" s="626">
        <v>5</v>
      </c>
      <c r="U26" s="699">
        <v>54</v>
      </c>
      <c r="V26" s="533">
        <v>16642</v>
      </c>
      <c r="W26" s="667">
        <v>17</v>
      </c>
    </row>
    <row r="27" spans="1:23" ht="15.75" x14ac:dyDescent="0.2">
      <c r="A27" s="629">
        <v>18</v>
      </c>
      <c r="B27" s="666" t="s">
        <v>607</v>
      </c>
      <c r="C27" s="663" t="s">
        <v>146</v>
      </c>
      <c r="D27" s="677">
        <v>10</v>
      </c>
      <c r="E27" s="524">
        <v>363</v>
      </c>
      <c r="F27" s="1026">
        <v>2</v>
      </c>
      <c r="G27" s="522">
        <v>4084</v>
      </c>
      <c r="H27" s="677">
        <v>11</v>
      </c>
      <c r="I27" s="524">
        <v>325</v>
      </c>
      <c r="J27" s="1026">
        <v>7</v>
      </c>
      <c r="K27" s="522">
        <v>3055</v>
      </c>
      <c r="L27" s="523">
        <v>5</v>
      </c>
      <c r="M27" s="524">
        <v>2274</v>
      </c>
      <c r="N27" s="521">
        <v>7</v>
      </c>
      <c r="O27" s="522">
        <v>2691</v>
      </c>
      <c r="P27" s="523">
        <v>10</v>
      </c>
      <c r="Q27" s="524">
        <v>2065</v>
      </c>
      <c r="R27" s="521">
        <v>8</v>
      </c>
      <c r="S27" s="522">
        <v>3516</v>
      </c>
      <c r="T27" s="626">
        <v>5.5</v>
      </c>
      <c r="U27" s="699">
        <v>54.5</v>
      </c>
      <c r="V27" s="533">
        <v>18373</v>
      </c>
      <c r="W27" s="667">
        <v>18</v>
      </c>
    </row>
    <row r="28" spans="1:23" ht="15.75" x14ac:dyDescent="0.2">
      <c r="A28" s="630">
        <v>19</v>
      </c>
      <c r="B28" s="666" t="s">
        <v>151</v>
      </c>
      <c r="C28" s="663" t="s">
        <v>146</v>
      </c>
      <c r="D28" s="677">
        <v>8</v>
      </c>
      <c r="E28" s="524">
        <v>2162</v>
      </c>
      <c r="F28" s="1026">
        <v>9</v>
      </c>
      <c r="G28" s="522">
        <v>238</v>
      </c>
      <c r="H28" s="677">
        <v>9</v>
      </c>
      <c r="I28" s="524">
        <v>1105</v>
      </c>
      <c r="J28" s="1026">
        <v>9</v>
      </c>
      <c r="K28" s="522">
        <v>1815</v>
      </c>
      <c r="L28" s="523">
        <v>8</v>
      </c>
      <c r="M28" s="524">
        <v>1945</v>
      </c>
      <c r="N28" s="521">
        <v>3</v>
      </c>
      <c r="O28" s="522">
        <v>3954</v>
      </c>
      <c r="P28" s="523">
        <v>7</v>
      </c>
      <c r="Q28" s="524">
        <v>3255</v>
      </c>
      <c r="R28" s="521">
        <v>9</v>
      </c>
      <c r="S28" s="522">
        <v>3487</v>
      </c>
      <c r="T28" s="626">
        <v>4.5</v>
      </c>
      <c r="U28" s="699">
        <v>57.5</v>
      </c>
      <c r="V28" s="533">
        <v>17961</v>
      </c>
      <c r="W28" s="667">
        <v>19</v>
      </c>
    </row>
    <row r="29" spans="1:23" ht="15.75" x14ac:dyDescent="0.2">
      <c r="A29" s="629">
        <v>20</v>
      </c>
      <c r="B29" s="666" t="s">
        <v>474</v>
      </c>
      <c r="C29" s="663" t="s">
        <v>605</v>
      </c>
      <c r="D29" s="677">
        <v>3</v>
      </c>
      <c r="E29" s="524">
        <v>2602</v>
      </c>
      <c r="F29" s="1026">
        <v>6</v>
      </c>
      <c r="G29" s="522">
        <v>1355</v>
      </c>
      <c r="H29" s="677">
        <v>10</v>
      </c>
      <c r="I29" s="524">
        <v>785</v>
      </c>
      <c r="J29" s="1026">
        <v>7.5</v>
      </c>
      <c r="K29" s="522">
        <v>1965</v>
      </c>
      <c r="L29" s="523">
        <v>12</v>
      </c>
      <c r="M29" s="524">
        <v>0</v>
      </c>
      <c r="N29" s="521">
        <v>12</v>
      </c>
      <c r="O29" s="522">
        <v>0</v>
      </c>
      <c r="P29" s="523">
        <v>9</v>
      </c>
      <c r="Q29" s="524">
        <v>2607</v>
      </c>
      <c r="R29" s="521">
        <v>4</v>
      </c>
      <c r="S29" s="522">
        <v>4602</v>
      </c>
      <c r="T29" s="626">
        <v>6</v>
      </c>
      <c r="U29" s="699">
        <v>57.5</v>
      </c>
      <c r="V29" s="533">
        <v>13916</v>
      </c>
      <c r="W29" s="667">
        <v>20</v>
      </c>
    </row>
    <row r="30" spans="1:23" ht="15.75" x14ac:dyDescent="0.2">
      <c r="A30" s="629">
        <v>21</v>
      </c>
      <c r="B30" s="666" t="s">
        <v>472</v>
      </c>
      <c r="C30" s="663" t="s">
        <v>609</v>
      </c>
      <c r="D30" s="677">
        <v>5</v>
      </c>
      <c r="E30" s="524">
        <v>2805</v>
      </c>
      <c r="F30" s="1026">
        <v>8</v>
      </c>
      <c r="G30" s="522">
        <v>962</v>
      </c>
      <c r="H30" s="677">
        <v>10</v>
      </c>
      <c r="I30" s="524">
        <v>2180</v>
      </c>
      <c r="J30" s="1026">
        <v>11</v>
      </c>
      <c r="K30" s="522">
        <v>855</v>
      </c>
      <c r="L30" s="523">
        <v>7</v>
      </c>
      <c r="M30" s="524">
        <v>1797</v>
      </c>
      <c r="N30" s="521">
        <v>10</v>
      </c>
      <c r="O30" s="522">
        <v>596</v>
      </c>
      <c r="P30" s="523">
        <v>11</v>
      </c>
      <c r="Q30" s="524">
        <v>2623</v>
      </c>
      <c r="R30" s="521">
        <v>10</v>
      </c>
      <c r="S30" s="522">
        <v>2719</v>
      </c>
      <c r="T30" s="626">
        <v>5.5</v>
      </c>
      <c r="U30" s="699">
        <v>66.5</v>
      </c>
      <c r="V30" s="533">
        <v>14537</v>
      </c>
      <c r="W30" s="667">
        <v>21</v>
      </c>
    </row>
    <row r="31" spans="1:23" ht="16.5" x14ac:dyDescent="0.2">
      <c r="A31" s="630">
        <v>22</v>
      </c>
      <c r="B31" s="631"/>
      <c r="C31" s="663"/>
      <c r="D31" s="523"/>
      <c r="E31" s="524"/>
      <c r="F31" s="521"/>
      <c r="G31" s="522"/>
      <c r="H31" s="523"/>
      <c r="I31" s="524"/>
      <c r="J31" s="521"/>
      <c r="K31" s="522"/>
      <c r="L31" s="523"/>
      <c r="M31" s="524"/>
      <c r="N31" s="521"/>
      <c r="O31" s="522"/>
      <c r="P31" s="523"/>
      <c r="Q31" s="524"/>
      <c r="R31" s="521"/>
      <c r="S31" s="522"/>
      <c r="T31" s="626" t="str">
        <f t="shared" ref="T31:T34" si="0">IF( ISNUMBER(AE31)=TRUE,AE31,"")</f>
        <v/>
      </c>
      <c r="U31" s="627" t="str">
        <f t="shared" ref="U31:U34" si="1">IF(ISNUMBER(D31)=TRUE,SUM(D31,F31,H31,J31,L31,N31,P31,R31)-T31,"")</f>
        <v/>
      </c>
      <c r="V31" s="628" t="str">
        <f t="shared" ref="V31:V34" si="2">IF(ISNUMBER(E31)=TRUE,SUM(E31,G31,I31,K31,M31,O31,Q31,S31),"")</f>
        <v/>
      </c>
      <c r="W31" s="531" t="str">
        <f t="shared" ref="W31:W34" si="3">IF(ISNUMBER(AC31)=TRUE,AC31,"")</f>
        <v/>
      </c>
    </row>
    <row r="32" spans="1:23" ht="16.5" x14ac:dyDescent="0.2">
      <c r="A32" s="629">
        <v>23</v>
      </c>
      <c r="B32" s="631"/>
      <c r="C32" s="664"/>
      <c r="D32" s="523"/>
      <c r="E32" s="524"/>
      <c r="F32" s="521"/>
      <c r="G32" s="522"/>
      <c r="H32" s="523"/>
      <c r="I32" s="524"/>
      <c r="J32" s="521"/>
      <c r="K32" s="522"/>
      <c r="L32" s="523"/>
      <c r="M32" s="524"/>
      <c r="N32" s="521"/>
      <c r="O32" s="522"/>
      <c r="P32" s="523"/>
      <c r="Q32" s="524"/>
      <c r="R32" s="521"/>
      <c r="S32" s="522"/>
      <c r="T32" s="626" t="str">
        <f t="shared" si="0"/>
        <v/>
      </c>
      <c r="U32" s="627" t="str">
        <f t="shared" si="1"/>
        <v/>
      </c>
      <c r="V32" s="628" t="str">
        <f t="shared" si="2"/>
        <v/>
      </c>
      <c r="W32" s="531" t="str">
        <f t="shared" si="3"/>
        <v/>
      </c>
    </row>
    <row r="33" spans="1:23" ht="16.5" x14ac:dyDescent="0.2">
      <c r="A33" s="629">
        <v>24</v>
      </c>
      <c r="B33" s="631"/>
      <c r="C33" s="665"/>
      <c r="D33" s="523"/>
      <c r="E33" s="524"/>
      <c r="F33" s="521"/>
      <c r="G33" s="522"/>
      <c r="H33" s="523"/>
      <c r="I33" s="524"/>
      <c r="J33" s="521"/>
      <c r="K33" s="522"/>
      <c r="L33" s="523"/>
      <c r="M33" s="524"/>
      <c r="N33" s="521"/>
      <c r="O33" s="522"/>
      <c r="P33" s="523"/>
      <c r="Q33" s="524"/>
      <c r="R33" s="521"/>
      <c r="S33" s="522"/>
      <c r="T33" s="626" t="str">
        <f t="shared" si="0"/>
        <v/>
      </c>
      <c r="U33" s="627" t="str">
        <f t="shared" si="1"/>
        <v/>
      </c>
      <c r="V33" s="628" t="str">
        <f t="shared" si="2"/>
        <v/>
      </c>
      <c r="W33" s="531" t="str">
        <f t="shared" si="3"/>
        <v/>
      </c>
    </row>
    <row r="34" spans="1:23" ht="16.5" x14ac:dyDescent="0.2">
      <c r="A34" s="630">
        <v>25</v>
      </c>
      <c r="B34" s="631"/>
      <c r="C34" s="663"/>
      <c r="D34" s="523"/>
      <c r="E34" s="524"/>
      <c r="F34" s="521"/>
      <c r="G34" s="522"/>
      <c r="H34" s="523"/>
      <c r="I34" s="524"/>
      <c r="J34" s="521"/>
      <c r="K34" s="522"/>
      <c r="L34" s="523"/>
      <c r="M34" s="524"/>
      <c r="N34" s="521"/>
      <c r="O34" s="522"/>
      <c r="P34" s="523"/>
      <c r="Q34" s="524"/>
      <c r="R34" s="521"/>
      <c r="S34" s="522"/>
      <c r="T34" s="626" t="str">
        <f t="shared" si="0"/>
        <v/>
      </c>
      <c r="U34" s="627" t="str">
        <f t="shared" si="1"/>
        <v/>
      </c>
      <c r="V34" s="628" t="str">
        <f t="shared" si="2"/>
        <v/>
      </c>
      <c r="W34" s="531" t="str">
        <f t="shared" si="3"/>
        <v/>
      </c>
    </row>
    <row r="35" spans="1:23" ht="16.5" x14ac:dyDescent="0.2">
      <c r="A35" s="629">
        <v>26</v>
      </c>
      <c r="B35" s="631"/>
      <c r="C35" s="550"/>
      <c r="D35" s="523"/>
      <c r="E35" s="524"/>
      <c r="F35" s="521"/>
      <c r="G35" s="522"/>
      <c r="H35" s="523"/>
      <c r="I35" s="524"/>
      <c r="J35" s="521"/>
      <c r="K35" s="522"/>
      <c r="L35" s="523"/>
      <c r="M35" s="524"/>
      <c r="N35" s="521"/>
      <c r="O35" s="522"/>
      <c r="P35" s="523"/>
      <c r="Q35" s="524"/>
      <c r="R35" s="521"/>
      <c r="S35" s="522"/>
      <c r="T35" s="626" t="str">
        <f t="shared" ref="T35:T37" si="4">IF( ISNUMBER(AE35)=TRUE,AE35,"")</f>
        <v/>
      </c>
      <c r="U35" s="627" t="str">
        <f t="shared" ref="U35:U37" si="5">IF(ISNUMBER(D35)=TRUE,SUM(D35,F35,H35,J35,L35,N35,P35,R35)-T35,"")</f>
        <v/>
      </c>
      <c r="V35" s="628" t="str">
        <f t="shared" ref="V35:V37" si="6">IF(ISNUMBER(E35)=TRUE,SUM(E35,G35,I35,K35,M35,O35,Q35,S35),"")</f>
        <v/>
      </c>
      <c r="W35" s="531" t="str">
        <f t="shared" ref="W35:W37" si="7">IF(ISNUMBER(AC35)=TRUE,AC35,"")</f>
        <v/>
      </c>
    </row>
    <row r="36" spans="1:23" ht="16.5" x14ac:dyDescent="0.2">
      <c r="A36" s="629">
        <v>27</v>
      </c>
      <c r="B36" s="631"/>
      <c r="C36" s="550"/>
      <c r="D36" s="523"/>
      <c r="E36" s="524"/>
      <c r="F36" s="521"/>
      <c r="G36" s="522"/>
      <c r="H36" s="523"/>
      <c r="I36" s="524"/>
      <c r="J36" s="521"/>
      <c r="K36" s="522"/>
      <c r="L36" s="523"/>
      <c r="M36" s="524"/>
      <c r="N36" s="521"/>
      <c r="O36" s="522"/>
      <c r="P36" s="523"/>
      <c r="Q36" s="524"/>
      <c r="R36" s="521"/>
      <c r="S36" s="522"/>
      <c r="T36" s="626" t="str">
        <f t="shared" si="4"/>
        <v/>
      </c>
      <c r="U36" s="627" t="str">
        <f t="shared" si="5"/>
        <v/>
      </c>
      <c r="V36" s="628" t="str">
        <f t="shared" si="6"/>
        <v/>
      </c>
      <c r="W36" s="531" t="str">
        <f t="shared" si="7"/>
        <v/>
      </c>
    </row>
    <row r="37" spans="1:23" ht="17.25" thickBot="1" x14ac:dyDescent="0.25">
      <c r="A37" s="632">
        <v>40</v>
      </c>
      <c r="B37" s="633"/>
      <c r="C37" s="634"/>
      <c r="D37" s="635"/>
      <c r="E37" s="636"/>
      <c r="F37" s="637"/>
      <c r="G37" s="638"/>
      <c r="H37" s="635"/>
      <c r="I37" s="636"/>
      <c r="J37" s="637"/>
      <c r="K37" s="638"/>
      <c r="L37" s="635"/>
      <c r="M37" s="636"/>
      <c r="N37" s="637"/>
      <c r="O37" s="638"/>
      <c r="P37" s="635"/>
      <c r="Q37" s="636"/>
      <c r="R37" s="637"/>
      <c r="S37" s="638"/>
      <c r="T37" s="639" t="str">
        <f t="shared" si="4"/>
        <v/>
      </c>
      <c r="U37" s="640" t="str">
        <f t="shared" si="5"/>
        <v/>
      </c>
      <c r="V37" s="641" t="str">
        <f t="shared" si="6"/>
        <v/>
      </c>
      <c r="W37" s="642" t="str">
        <f t="shared" si="7"/>
        <v/>
      </c>
    </row>
    <row r="38" spans="1:23" ht="13.5" thickTop="1" x14ac:dyDescent="0.2"/>
  </sheetData>
  <sortState xmlns:xlrd2="http://schemas.microsoft.com/office/spreadsheetml/2017/richdata2" ref="B10:V34">
    <sortCondition ref="U10:U34"/>
    <sortCondition descending="1" ref="V10:V34"/>
  </sortState>
  <mergeCells count="20">
    <mergeCell ref="A5:A7"/>
    <mergeCell ref="B5:B7"/>
    <mergeCell ref="C5:C7"/>
    <mergeCell ref="D5:E5"/>
    <mergeCell ref="R5:S5"/>
    <mergeCell ref="U5:W6"/>
    <mergeCell ref="D6:E6"/>
    <mergeCell ref="F6:G6"/>
    <mergeCell ref="H6:I6"/>
    <mergeCell ref="J6:K6"/>
    <mergeCell ref="L6:M6"/>
    <mergeCell ref="N6:O6"/>
    <mergeCell ref="P6:Q6"/>
    <mergeCell ref="R6:S6"/>
    <mergeCell ref="F5:G5"/>
    <mergeCell ref="H5:I5"/>
    <mergeCell ref="J5:K5"/>
    <mergeCell ref="L5:M5"/>
    <mergeCell ref="N5:O5"/>
    <mergeCell ref="P5:Q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U10:U37" xr:uid="{09F58495-7DEA-42EB-AFC8-A265428E5D5E}">
      <formula1>IF(ISNUMBER(D10)=TRUE,SUM(D10,F10,H10,J10,L10,N10,P10,R10),"")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51E21-1ED1-4F23-93BF-9C4CB87411D6}">
  <dimension ref="A1:V22"/>
  <sheetViews>
    <sheetView workbookViewId="0">
      <selection activeCell="AA1" sqref="AA1"/>
    </sheetView>
  </sheetViews>
  <sheetFormatPr defaultRowHeight="12.75" x14ac:dyDescent="0.2"/>
  <cols>
    <col min="1" max="1" width="5" customWidth="1"/>
    <col min="2" max="2" width="20.7109375" customWidth="1"/>
    <col min="3" max="3" width="20" customWidth="1"/>
    <col min="4" max="4" width="4.7109375" customWidth="1"/>
    <col min="5" max="5" width="7.5703125" customWidth="1"/>
    <col min="6" max="6" width="4.7109375" customWidth="1"/>
    <col min="7" max="7" width="7.7109375" customWidth="1"/>
    <col min="8" max="8" width="4.85546875" customWidth="1"/>
    <col min="9" max="9" width="7.7109375" customWidth="1"/>
    <col min="10" max="10" width="4.7109375" customWidth="1"/>
    <col min="11" max="11" width="7.7109375" customWidth="1"/>
    <col min="12" max="12" width="4.7109375" customWidth="1"/>
    <col min="13" max="13" width="7.5703125" customWidth="1"/>
    <col min="14" max="14" width="4.7109375" customWidth="1"/>
    <col min="15" max="15" width="7.7109375" customWidth="1"/>
    <col min="16" max="16" width="4.85546875" customWidth="1"/>
    <col min="17" max="17" width="7.7109375" customWidth="1"/>
    <col min="18" max="18" width="4.7109375" customWidth="1"/>
    <col min="19" max="19" width="7.7109375" customWidth="1"/>
    <col min="20" max="20" width="4.7109375" customWidth="1"/>
    <col min="21" max="21" width="8.85546875" customWidth="1"/>
    <col min="22" max="22" width="7.85546875" customWidth="1"/>
  </cols>
  <sheetData>
    <row r="1" spans="1:22" ht="23.25" x14ac:dyDescent="0.35">
      <c r="C1" s="669"/>
      <c r="D1" s="669" t="s">
        <v>162</v>
      </c>
      <c r="E1" s="669"/>
      <c r="F1" s="669"/>
      <c r="G1" s="669"/>
      <c r="H1" s="669"/>
    </row>
    <row r="2" spans="1:22" ht="23.25" x14ac:dyDescent="0.35">
      <c r="C2" s="669"/>
      <c r="D2" s="669" t="s">
        <v>201</v>
      </c>
      <c r="E2" s="669"/>
      <c r="F2" s="669"/>
      <c r="G2" s="669"/>
      <c r="H2" s="669"/>
    </row>
    <row r="3" spans="1:22" ht="23.25" x14ac:dyDescent="0.35">
      <c r="C3" s="669"/>
      <c r="D3" s="669" t="s">
        <v>163</v>
      </c>
      <c r="E3" s="669"/>
      <c r="F3" s="669"/>
      <c r="G3" s="669"/>
      <c r="H3" s="669"/>
    </row>
    <row r="4" spans="1:22" ht="13.5" thickBot="1" x14ac:dyDescent="0.25"/>
    <row r="5" spans="1:22" ht="13.5" thickTop="1" x14ac:dyDescent="0.2">
      <c r="A5" s="1447" t="s">
        <v>4</v>
      </c>
      <c r="B5" s="1463" t="s">
        <v>25</v>
      </c>
      <c r="C5" s="1451" t="s">
        <v>5</v>
      </c>
      <c r="D5" s="1459" t="s">
        <v>6</v>
      </c>
      <c r="E5" s="1460"/>
      <c r="F5" s="1465" t="s">
        <v>7</v>
      </c>
      <c r="G5" s="1466"/>
      <c r="H5" s="1459" t="s">
        <v>8</v>
      </c>
      <c r="I5" s="1460"/>
      <c r="J5" s="1465" t="s">
        <v>9</v>
      </c>
      <c r="K5" s="1466"/>
      <c r="L5" s="1459" t="s">
        <v>10</v>
      </c>
      <c r="M5" s="1460"/>
      <c r="N5" s="1465" t="s">
        <v>11</v>
      </c>
      <c r="O5" s="1466"/>
      <c r="P5" s="1459" t="s">
        <v>12</v>
      </c>
      <c r="Q5" s="1460"/>
      <c r="R5" s="1465" t="s">
        <v>13</v>
      </c>
      <c r="S5" s="1466"/>
      <c r="T5" s="1473" t="s">
        <v>18</v>
      </c>
      <c r="U5" s="1474"/>
      <c r="V5" s="1475"/>
    </row>
    <row r="6" spans="1:22" ht="33" customHeight="1" x14ac:dyDescent="0.2">
      <c r="A6" s="1448"/>
      <c r="B6" s="1464"/>
      <c r="C6" s="1452"/>
      <c r="D6" s="1471" t="s">
        <v>458</v>
      </c>
      <c r="E6" s="1472"/>
      <c r="F6" s="1461" t="s">
        <v>459</v>
      </c>
      <c r="G6" s="1462"/>
      <c r="H6" s="1461" t="s">
        <v>460</v>
      </c>
      <c r="I6" s="1462"/>
      <c r="J6" s="1461" t="s">
        <v>461</v>
      </c>
      <c r="K6" s="1462"/>
      <c r="L6" s="1471" t="s">
        <v>464</v>
      </c>
      <c r="M6" s="1472"/>
      <c r="N6" s="1461" t="s">
        <v>465</v>
      </c>
      <c r="O6" s="1462"/>
      <c r="P6" s="1471" t="s">
        <v>467</v>
      </c>
      <c r="Q6" s="1472"/>
      <c r="R6" s="1461" t="s">
        <v>468</v>
      </c>
      <c r="S6" s="1462"/>
      <c r="T6" s="1476"/>
      <c r="U6" s="1477"/>
      <c r="V6" s="1478"/>
    </row>
    <row r="7" spans="1:22" ht="14.25" customHeight="1" x14ac:dyDescent="0.2">
      <c r="A7" s="1448"/>
      <c r="B7" s="1464"/>
      <c r="C7" s="1452"/>
      <c r="D7" s="670"/>
      <c r="E7" s="671"/>
      <c r="F7" s="670"/>
      <c r="G7" s="672"/>
      <c r="H7" s="613"/>
      <c r="I7" s="671"/>
      <c r="J7" s="670"/>
      <c r="K7" s="672"/>
      <c r="L7" s="613"/>
      <c r="M7" s="671"/>
      <c r="N7" s="670"/>
      <c r="O7" s="673"/>
      <c r="P7" s="613"/>
      <c r="Q7" s="671"/>
      <c r="R7" s="670"/>
      <c r="S7" s="672"/>
      <c r="T7" s="613"/>
      <c r="U7" s="615"/>
      <c r="V7" s="616"/>
    </row>
    <row r="8" spans="1:22" ht="12" customHeight="1" x14ac:dyDescent="0.2">
      <c r="A8" s="617"/>
      <c r="B8" s="618"/>
      <c r="C8" s="619"/>
      <c r="D8" s="648" t="s">
        <v>19</v>
      </c>
      <c r="E8" s="649" t="s">
        <v>20</v>
      </c>
      <c r="F8" s="648" t="s">
        <v>19</v>
      </c>
      <c r="G8" s="650" t="s">
        <v>20</v>
      </c>
      <c r="H8" s="651" t="s">
        <v>19</v>
      </c>
      <c r="I8" s="649" t="s">
        <v>20</v>
      </c>
      <c r="J8" s="648" t="s">
        <v>19</v>
      </c>
      <c r="K8" s="650" t="s">
        <v>20</v>
      </c>
      <c r="L8" s="651" t="s">
        <v>19</v>
      </c>
      <c r="M8" s="649" t="s">
        <v>20</v>
      </c>
      <c r="N8" s="648" t="s">
        <v>19</v>
      </c>
      <c r="O8" s="652" t="s">
        <v>20</v>
      </c>
      <c r="P8" s="651" t="s">
        <v>19</v>
      </c>
      <c r="Q8" s="649" t="s">
        <v>20</v>
      </c>
      <c r="R8" s="648" t="s">
        <v>19</v>
      </c>
      <c r="S8" s="650" t="s">
        <v>20</v>
      </c>
      <c r="T8" s="651" t="s">
        <v>19</v>
      </c>
      <c r="U8" s="659" t="s">
        <v>21</v>
      </c>
      <c r="V8" s="720" t="s">
        <v>22</v>
      </c>
    </row>
    <row r="9" spans="1:22" ht="10.5" customHeight="1" thickBot="1" x14ac:dyDescent="0.25">
      <c r="A9" s="621"/>
      <c r="B9" s="707"/>
      <c r="C9" s="623"/>
      <c r="D9" s="708"/>
      <c r="E9" s="709"/>
      <c r="F9" s="708"/>
      <c r="G9" s="710"/>
      <c r="H9" s="708"/>
      <c r="I9" s="709"/>
      <c r="J9" s="708"/>
      <c r="K9" s="710"/>
      <c r="L9" s="708"/>
      <c r="M9" s="709"/>
      <c r="N9" s="708"/>
      <c r="O9" s="710"/>
      <c r="P9" s="708"/>
      <c r="Q9" s="709"/>
      <c r="R9" s="708"/>
      <c r="S9" s="710"/>
      <c r="T9" s="708"/>
      <c r="U9" s="713"/>
      <c r="V9" s="624"/>
    </row>
    <row r="10" spans="1:22" ht="17.25" thickTop="1" x14ac:dyDescent="0.2">
      <c r="A10" s="630">
        <v>1</v>
      </c>
      <c r="B10" s="543" t="s">
        <v>618</v>
      </c>
      <c r="C10" s="715" t="s">
        <v>603</v>
      </c>
      <c r="D10" s="627">
        <v>2</v>
      </c>
      <c r="E10" s="520">
        <v>1182</v>
      </c>
      <c r="F10" s="1023">
        <v>2</v>
      </c>
      <c r="G10" s="716">
        <v>1167</v>
      </c>
      <c r="H10" s="627">
        <v>1</v>
      </c>
      <c r="I10" s="520">
        <v>7115</v>
      </c>
      <c r="J10" s="1023">
        <v>2</v>
      </c>
      <c r="K10" s="518">
        <v>6585</v>
      </c>
      <c r="L10" s="627">
        <v>3</v>
      </c>
      <c r="M10" s="520">
        <v>6156</v>
      </c>
      <c r="N10" s="1023">
        <v>2</v>
      </c>
      <c r="O10" s="518">
        <v>7057</v>
      </c>
      <c r="P10" s="627">
        <v>5</v>
      </c>
      <c r="Q10" s="520">
        <v>3903</v>
      </c>
      <c r="R10" s="1023">
        <v>4</v>
      </c>
      <c r="S10" s="518">
        <v>5681</v>
      </c>
      <c r="T10" s="699">
        <v>21</v>
      </c>
      <c r="U10" s="533">
        <v>38846</v>
      </c>
      <c r="V10" s="719">
        <v>1</v>
      </c>
    </row>
    <row r="11" spans="1:22" ht="16.5" x14ac:dyDescent="0.2">
      <c r="A11" s="629">
        <v>2</v>
      </c>
      <c r="B11" s="544" t="s">
        <v>619</v>
      </c>
      <c r="C11" s="550" t="s">
        <v>620</v>
      </c>
      <c r="D11" s="677">
        <v>1</v>
      </c>
      <c r="E11" s="524">
        <v>1531</v>
      </c>
      <c r="F11" s="1026">
        <v>6</v>
      </c>
      <c r="G11" s="522">
        <v>335</v>
      </c>
      <c r="H11" s="677">
        <v>5</v>
      </c>
      <c r="I11" s="524">
        <v>5390</v>
      </c>
      <c r="J11" s="1026">
        <v>1</v>
      </c>
      <c r="K11" s="522">
        <v>6840</v>
      </c>
      <c r="L11" s="677">
        <v>1</v>
      </c>
      <c r="M11" s="524">
        <v>6859</v>
      </c>
      <c r="N11" s="1026">
        <v>7</v>
      </c>
      <c r="O11" s="522">
        <v>5495</v>
      </c>
      <c r="P11" s="677">
        <v>1</v>
      </c>
      <c r="Q11" s="524">
        <v>5978</v>
      </c>
      <c r="R11" s="1026">
        <v>3</v>
      </c>
      <c r="S11" s="522">
        <v>6291</v>
      </c>
      <c r="T11" s="699">
        <v>25</v>
      </c>
      <c r="U11" s="533">
        <v>38719</v>
      </c>
      <c r="V11" s="719">
        <v>2</v>
      </c>
    </row>
    <row r="12" spans="1:22" ht="16.5" x14ac:dyDescent="0.2">
      <c r="A12" s="629">
        <v>3</v>
      </c>
      <c r="B12" s="544" t="s">
        <v>625</v>
      </c>
      <c r="C12" s="550" t="s">
        <v>141</v>
      </c>
      <c r="D12" s="677">
        <v>10</v>
      </c>
      <c r="E12" s="524">
        <v>0</v>
      </c>
      <c r="F12" s="1026">
        <v>5</v>
      </c>
      <c r="G12" s="522">
        <v>417</v>
      </c>
      <c r="H12" s="677">
        <v>6</v>
      </c>
      <c r="I12" s="524">
        <v>5365</v>
      </c>
      <c r="J12" s="1026">
        <v>3</v>
      </c>
      <c r="K12" s="522">
        <v>6575</v>
      </c>
      <c r="L12" s="677">
        <v>2</v>
      </c>
      <c r="M12" s="524">
        <v>6376</v>
      </c>
      <c r="N12" s="1026">
        <v>5</v>
      </c>
      <c r="O12" s="522">
        <v>5678</v>
      </c>
      <c r="P12" s="677">
        <v>2</v>
      </c>
      <c r="Q12" s="524">
        <v>5047</v>
      </c>
      <c r="R12" s="1026">
        <v>2</v>
      </c>
      <c r="S12" s="522">
        <v>6571</v>
      </c>
      <c r="T12" s="699">
        <v>35</v>
      </c>
      <c r="U12" s="533">
        <v>36029</v>
      </c>
      <c r="V12" s="719">
        <v>3</v>
      </c>
    </row>
    <row r="13" spans="1:22" ht="16.5" x14ac:dyDescent="0.2">
      <c r="A13" s="630">
        <v>4</v>
      </c>
      <c r="B13" s="544" t="s">
        <v>210</v>
      </c>
      <c r="C13" s="550" t="s">
        <v>154</v>
      </c>
      <c r="D13" s="677">
        <v>4</v>
      </c>
      <c r="E13" s="524">
        <v>421</v>
      </c>
      <c r="F13" s="1026">
        <v>3</v>
      </c>
      <c r="G13" s="522">
        <v>692</v>
      </c>
      <c r="H13" s="677">
        <v>3</v>
      </c>
      <c r="I13" s="524">
        <v>5700</v>
      </c>
      <c r="J13" s="1026">
        <v>4</v>
      </c>
      <c r="K13" s="522">
        <v>4160</v>
      </c>
      <c r="L13" s="677">
        <v>6</v>
      </c>
      <c r="M13" s="524">
        <v>4722</v>
      </c>
      <c r="N13" s="1026">
        <v>6</v>
      </c>
      <c r="O13" s="522">
        <v>5629</v>
      </c>
      <c r="P13" s="677">
        <v>3</v>
      </c>
      <c r="Q13" s="524">
        <v>4291</v>
      </c>
      <c r="R13" s="1026">
        <v>8</v>
      </c>
      <c r="S13" s="522">
        <v>4445</v>
      </c>
      <c r="T13" s="699">
        <v>37</v>
      </c>
      <c r="U13" s="533">
        <v>30060</v>
      </c>
      <c r="V13" s="719">
        <v>4</v>
      </c>
    </row>
    <row r="14" spans="1:22" ht="16.5" x14ac:dyDescent="0.2">
      <c r="A14" s="629">
        <v>5</v>
      </c>
      <c r="B14" s="544" t="s">
        <v>469</v>
      </c>
      <c r="C14" s="550" t="s">
        <v>622</v>
      </c>
      <c r="D14" s="677">
        <v>5</v>
      </c>
      <c r="E14" s="524">
        <v>181</v>
      </c>
      <c r="F14" s="1026">
        <v>8</v>
      </c>
      <c r="G14" s="522">
        <v>277</v>
      </c>
      <c r="H14" s="677">
        <v>4</v>
      </c>
      <c r="I14" s="524">
        <v>5645</v>
      </c>
      <c r="J14" s="1026">
        <v>7</v>
      </c>
      <c r="K14" s="522">
        <v>2480</v>
      </c>
      <c r="L14" s="677">
        <v>4</v>
      </c>
      <c r="M14" s="524">
        <v>5666</v>
      </c>
      <c r="N14" s="1026">
        <v>4</v>
      </c>
      <c r="O14" s="522">
        <v>5904</v>
      </c>
      <c r="P14" s="677">
        <v>4</v>
      </c>
      <c r="Q14" s="524">
        <v>4047</v>
      </c>
      <c r="R14" s="1026">
        <v>7</v>
      </c>
      <c r="S14" s="522">
        <v>4512</v>
      </c>
      <c r="T14" s="699">
        <v>43</v>
      </c>
      <c r="U14" s="533">
        <v>28712</v>
      </c>
      <c r="V14" s="719">
        <v>5</v>
      </c>
    </row>
    <row r="15" spans="1:22" ht="16.5" x14ac:dyDescent="0.2">
      <c r="A15" s="629">
        <v>6</v>
      </c>
      <c r="B15" s="544" t="s">
        <v>206</v>
      </c>
      <c r="C15" s="550" t="s">
        <v>211</v>
      </c>
      <c r="D15" s="677">
        <v>3</v>
      </c>
      <c r="E15" s="524">
        <v>975</v>
      </c>
      <c r="F15" s="1026">
        <v>9</v>
      </c>
      <c r="G15" s="522">
        <v>227</v>
      </c>
      <c r="H15" s="677">
        <v>7</v>
      </c>
      <c r="I15" s="524">
        <v>4675</v>
      </c>
      <c r="J15" s="1026">
        <v>5</v>
      </c>
      <c r="K15" s="522">
        <v>3455</v>
      </c>
      <c r="L15" s="677">
        <v>5</v>
      </c>
      <c r="M15" s="524">
        <v>5485</v>
      </c>
      <c r="N15" s="1026">
        <v>8</v>
      </c>
      <c r="O15" s="522">
        <v>4378</v>
      </c>
      <c r="P15" s="677">
        <v>6</v>
      </c>
      <c r="Q15" s="524">
        <v>3444</v>
      </c>
      <c r="R15" s="1026">
        <v>6</v>
      </c>
      <c r="S15" s="522">
        <v>4839</v>
      </c>
      <c r="T15" s="699">
        <v>49</v>
      </c>
      <c r="U15" s="533">
        <v>27478</v>
      </c>
      <c r="V15" s="719">
        <v>6</v>
      </c>
    </row>
    <row r="16" spans="1:22" ht="16.5" x14ac:dyDescent="0.2">
      <c r="A16" s="630">
        <v>7</v>
      </c>
      <c r="B16" s="544" t="s">
        <v>621</v>
      </c>
      <c r="C16" s="550" t="s">
        <v>124</v>
      </c>
      <c r="D16" s="677">
        <v>8</v>
      </c>
      <c r="E16" s="524">
        <v>81</v>
      </c>
      <c r="F16" s="1026">
        <v>1</v>
      </c>
      <c r="G16" s="522">
        <v>2362</v>
      </c>
      <c r="H16" s="677">
        <v>9</v>
      </c>
      <c r="I16" s="524">
        <v>3030</v>
      </c>
      <c r="J16" s="1026">
        <v>9</v>
      </c>
      <c r="K16" s="522">
        <v>1765</v>
      </c>
      <c r="L16" s="677">
        <v>8</v>
      </c>
      <c r="M16" s="524">
        <v>2908</v>
      </c>
      <c r="N16" s="1026">
        <v>1</v>
      </c>
      <c r="O16" s="522">
        <v>9295</v>
      </c>
      <c r="P16" s="677">
        <v>7</v>
      </c>
      <c r="Q16" s="524">
        <v>3410</v>
      </c>
      <c r="R16" s="1026">
        <v>9</v>
      </c>
      <c r="S16" s="522">
        <v>3594</v>
      </c>
      <c r="T16" s="699">
        <v>52</v>
      </c>
      <c r="U16" s="533">
        <v>26445</v>
      </c>
      <c r="V16" s="719">
        <v>7</v>
      </c>
    </row>
    <row r="17" spans="1:22" ht="16.5" x14ac:dyDescent="0.2">
      <c r="A17" s="629">
        <v>8</v>
      </c>
      <c r="B17" s="544" t="s">
        <v>202</v>
      </c>
      <c r="C17" s="550" t="s">
        <v>203</v>
      </c>
      <c r="D17" s="677">
        <v>9</v>
      </c>
      <c r="E17" s="524">
        <v>1</v>
      </c>
      <c r="F17" s="1026">
        <v>4</v>
      </c>
      <c r="G17" s="522">
        <v>585</v>
      </c>
      <c r="H17" s="677">
        <v>2</v>
      </c>
      <c r="I17" s="524">
        <v>5905</v>
      </c>
      <c r="J17" s="1026">
        <v>6</v>
      </c>
      <c r="K17" s="522">
        <v>2875</v>
      </c>
      <c r="L17" s="677">
        <v>12</v>
      </c>
      <c r="M17" s="524">
        <v>0</v>
      </c>
      <c r="N17" s="1026">
        <v>12</v>
      </c>
      <c r="O17" s="522">
        <v>0</v>
      </c>
      <c r="P17" s="677">
        <v>9</v>
      </c>
      <c r="Q17" s="524">
        <v>2490</v>
      </c>
      <c r="R17" s="1026">
        <v>5</v>
      </c>
      <c r="S17" s="522">
        <v>5458</v>
      </c>
      <c r="T17" s="699">
        <v>59</v>
      </c>
      <c r="U17" s="533">
        <v>17314</v>
      </c>
      <c r="V17" s="719">
        <v>8</v>
      </c>
    </row>
    <row r="18" spans="1:22" ht="16.5" x14ac:dyDescent="0.2">
      <c r="A18" s="629">
        <v>9</v>
      </c>
      <c r="B18" s="544" t="s">
        <v>623</v>
      </c>
      <c r="C18" s="550" t="s">
        <v>624</v>
      </c>
      <c r="D18" s="677">
        <v>6</v>
      </c>
      <c r="E18" s="524">
        <v>153</v>
      </c>
      <c r="F18" s="1026">
        <v>7</v>
      </c>
      <c r="G18" s="522">
        <v>198</v>
      </c>
      <c r="H18" s="677">
        <v>8</v>
      </c>
      <c r="I18" s="524">
        <v>4605</v>
      </c>
      <c r="J18" s="1026">
        <v>8</v>
      </c>
      <c r="K18" s="522">
        <v>1820</v>
      </c>
      <c r="L18" s="677">
        <v>12</v>
      </c>
      <c r="M18" s="524">
        <v>0</v>
      </c>
      <c r="N18" s="1026">
        <v>12</v>
      </c>
      <c r="O18" s="522">
        <v>0</v>
      </c>
      <c r="P18" s="677">
        <v>8</v>
      </c>
      <c r="Q18" s="524">
        <v>3155</v>
      </c>
      <c r="R18" s="1026">
        <v>1</v>
      </c>
      <c r="S18" s="522">
        <v>7503</v>
      </c>
      <c r="T18" s="699">
        <v>62</v>
      </c>
      <c r="U18" s="533">
        <v>17434</v>
      </c>
      <c r="V18" s="719">
        <v>9</v>
      </c>
    </row>
    <row r="19" spans="1:22" ht="16.5" x14ac:dyDescent="0.2">
      <c r="A19" s="630">
        <v>10</v>
      </c>
      <c r="B19" s="544" t="s">
        <v>212</v>
      </c>
      <c r="C19" s="550" t="s">
        <v>204</v>
      </c>
      <c r="D19" s="677">
        <v>7</v>
      </c>
      <c r="E19" s="524">
        <v>88</v>
      </c>
      <c r="F19" s="1026">
        <v>10</v>
      </c>
      <c r="G19" s="522">
        <v>1</v>
      </c>
      <c r="H19" s="677">
        <v>10</v>
      </c>
      <c r="I19" s="524">
        <v>2740</v>
      </c>
      <c r="J19" s="1026">
        <v>10</v>
      </c>
      <c r="K19" s="522">
        <v>1745</v>
      </c>
      <c r="L19" s="677">
        <v>7</v>
      </c>
      <c r="M19" s="524">
        <v>4417</v>
      </c>
      <c r="N19" s="1026">
        <v>3</v>
      </c>
      <c r="O19" s="522">
        <v>6162</v>
      </c>
      <c r="P19" s="677">
        <v>10</v>
      </c>
      <c r="Q19" s="524">
        <v>2459</v>
      </c>
      <c r="R19" s="1026">
        <v>10</v>
      </c>
      <c r="S19" s="522">
        <v>3174</v>
      </c>
      <c r="T19" s="699">
        <v>67</v>
      </c>
      <c r="U19" s="533">
        <v>20786</v>
      </c>
      <c r="V19" s="719">
        <v>10</v>
      </c>
    </row>
    <row r="20" spans="1:22" ht="16.5" x14ac:dyDescent="0.2">
      <c r="A20" s="629">
        <v>11</v>
      </c>
      <c r="B20" s="544" t="s">
        <v>205</v>
      </c>
      <c r="C20" s="550" t="s">
        <v>149</v>
      </c>
      <c r="D20" s="677">
        <v>12</v>
      </c>
      <c r="E20" s="524">
        <v>0</v>
      </c>
      <c r="F20" s="1026">
        <v>12</v>
      </c>
      <c r="G20" s="522">
        <v>0</v>
      </c>
      <c r="H20" s="677">
        <v>12</v>
      </c>
      <c r="I20" s="524">
        <v>0</v>
      </c>
      <c r="J20" s="1026">
        <v>12</v>
      </c>
      <c r="K20" s="522">
        <v>0</v>
      </c>
      <c r="L20" s="677">
        <v>12</v>
      </c>
      <c r="M20" s="524">
        <v>0</v>
      </c>
      <c r="N20" s="1026">
        <v>12</v>
      </c>
      <c r="O20" s="522">
        <v>0</v>
      </c>
      <c r="P20" s="677">
        <v>12</v>
      </c>
      <c r="Q20" s="524">
        <v>0</v>
      </c>
      <c r="R20" s="1026">
        <v>12</v>
      </c>
      <c r="S20" s="522">
        <v>0</v>
      </c>
      <c r="T20" s="699">
        <v>96</v>
      </c>
      <c r="U20" s="533">
        <v>0</v>
      </c>
      <c r="V20" s="719">
        <v>11</v>
      </c>
    </row>
    <row r="21" spans="1:22" ht="17.25" thickBot="1" x14ac:dyDescent="0.25">
      <c r="A21" s="632">
        <v>12</v>
      </c>
      <c r="B21" s="633"/>
      <c r="C21" s="634"/>
      <c r="D21" s="635"/>
      <c r="E21" s="636"/>
      <c r="F21" s="637"/>
      <c r="G21" s="638"/>
      <c r="H21" s="635"/>
      <c r="I21" s="636"/>
      <c r="J21" s="637"/>
      <c r="K21" s="638"/>
      <c r="L21" s="635"/>
      <c r="M21" s="636"/>
      <c r="N21" s="637"/>
      <c r="O21" s="638"/>
      <c r="P21" s="635"/>
      <c r="Q21" s="636"/>
      <c r="R21" s="637"/>
      <c r="S21" s="638"/>
      <c r="T21" s="723" t="str">
        <f t="shared" ref="T21:U21" si="0">IF(ISNUMBER(D21)=TRUE,SUM(D21,F21,H21,J21,L21,N21,P21,R21),"")</f>
        <v/>
      </c>
      <c r="U21" s="641" t="str">
        <f t="shared" si="0"/>
        <v/>
      </c>
      <c r="V21" s="642" t="str">
        <f t="shared" ref="V21" si="1">IF(ISNUMBER(AB21)=TRUE,AB21,"")</f>
        <v/>
      </c>
    </row>
    <row r="22" spans="1:22" ht="13.5" thickTop="1" x14ac:dyDescent="0.2"/>
  </sheetData>
  <sortState xmlns:xlrd2="http://schemas.microsoft.com/office/spreadsheetml/2017/richdata2" ref="B10:U19">
    <sortCondition ref="T10:T19"/>
    <sortCondition descending="1" ref="U10:U19"/>
  </sortState>
  <mergeCells count="20">
    <mergeCell ref="T5:V6"/>
    <mergeCell ref="J6:K6"/>
    <mergeCell ref="L6:M6"/>
    <mergeCell ref="N6:O6"/>
    <mergeCell ref="P6:Q6"/>
    <mergeCell ref="R6:S6"/>
    <mergeCell ref="J5:K5"/>
    <mergeCell ref="L5:M5"/>
    <mergeCell ref="N5:O5"/>
    <mergeCell ref="P5:Q5"/>
    <mergeCell ref="R5:S5"/>
    <mergeCell ref="H5:I5"/>
    <mergeCell ref="D6:E6"/>
    <mergeCell ref="F6:G6"/>
    <mergeCell ref="H6:I6"/>
    <mergeCell ref="A5:A7"/>
    <mergeCell ref="B5:B7"/>
    <mergeCell ref="C5:C7"/>
    <mergeCell ref="D5:E5"/>
    <mergeCell ref="F5:G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0:T21" xr:uid="{079CD7B3-2D3B-405E-8416-78D33B9A5AE6}">
      <formula1>IF(ISNUMBER(D10)=TRUE,SUM(D10,F10,H10,J10,L10,N10,P10,R10),"")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10FD8-62BC-4F3C-85D7-F53E5F9992D6}">
  <sheetPr>
    <tabColor theme="6" tint="-0.499984740745262"/>
  </sheetPr>
  <dimension ref="A1:R28"/>
  <sheetViews>
    <sheetView workbookViewId="0">
      <selection activeCell="W1" sqref="W1"/>
    </sheetView>
  </sheetViews>
  <sheetFormatPr defaultRowHeight="12.75" x14ac:dyDescent="0.2"/>
  <cols>
    <col min="1" max="1" width="5.42578125" customWidth="1"/>
    <col min="2" max="2" width="22.28515625" customWidth="1"/>
    <col min="3" max="3" width="6.42578125" customWidth="1"/>
    <col min="4" max="5" width="9.7109375" customWidth="1"/>
    <col min="6" max="6" width="6.7109375" customWidth="1"/>
    <col min="7" max="7" width="8.85546875" customWidth="1"/>
    <col min="8" max="8" width="8.42578125" customWidth="1"/>
    <col min="9" max="9" width="6.7109375" customWidth="1"/>
    <col min="10" max="10" width="8.7109375" customWidth="1"/>
    <col min="11" max="11" width="8.85546875" customWidth="1"/>
    <col min="12" max="12" width="6.28515625" customWidth="1"/>
    <col min="13" max="13" width="8.5703125" customWidth="1"/>
    <col min="14" max="14" width="8.7109375" customWidth="1"/>
    <col min="15" max="15" width="6.7109375" customWidth="1"/>
    <col min="16" max="17" width="8.85546875" customWidth="1"/>
    <col min="18" max="18" width="8.5703125" customWidth="1"/>
    <col min="19" max="19" width="9" customWidth="1"/>
  </cols>
  <sheetData>
    <row r="1" spans="1:18" ht="23.25" x14ac:dyDescent="0.35">
      <c r="F1" s="669" t="s">
        <v>207</v>
      </c>
      <c r="G1" s="669"/>
      <c r="H1" s="669"/>
      <c r="I1" s="669"/>
      <c r="J1" s="669"/>
      <c r="K1" s="669"/>
      <c r="L1" s="669"/>
      <c r="M1" s="669"/>
      <c r="N1" s="669"/>
      <c r="O1" s="669"/>
      <c r="P1" s="669"/>
    </row>
    <row r="2" spans="1:18" ht="23.25" x14ac:dyDescent="0.35">
      <c r="D2" s="2"/>
      <c r="E2" s="2"/>
      <c r="F2" s="724"/>
      <c r="G2" s="724"/>
      <c r="H2" s="724"/>
      <c r="I2" s="724"/>
      <c r="J2" s="6" t="s">
        <v>301</v>
      </c>
      <c r="K2" s="724"/>
      <c r="L2" s="724"/>
      <c r="M2" s="724"/>
      <c r="N2" s="724"/>
      <c r="O2" s="724"/>
      <c r="P2" s="724"/>
      <c r="Q2" s="2"/>
    </row>
    <row r="3" spans="1:18" ht="23.25" x14ac:dyDescent="0.35">
      <c r="D3" s="2"/>
      <c r="E3" s="2"/>
      <c r="F3" s="724"/>
      <c r="G3" s="724"/>
      <c r="H3" s="724"/>
      <c r="I3" s="724"/>
      <c r="J3" s="7" t="s">
        <v>3</v>
      </c>
      <c r="K3" s="724"/>
      <c r="L3" s="724"/>
      <c r="M3" s="724"/>
      <c r="N3" s="724"/>
      <c r="O3" s="724"/>
      <c r="P3" s="724"/>
      <c r="Q3" s="2"/>
    </row>
    <row r="5" spans="1:18" ht="13.5" thickBot="1" x14ac:dyDescent="0.25"/>
    <row r="6" spans="1:18" ht="13.5" customHeight="1" thickTop="1" x14ac:dyDescent="0.2">
      <c r="A6" s="1535" t="s">
        <v>44</v>
      </c>
      <c r="B6" s="1538" t="s">
        <v>53</v>
      </c>
      <c r="C6" s="1521" t="s">
        <v>6</v>
      </c>
      <c r="D6" s="1522"/>
      <c r="E6" s="1523"/>
      <c r="F6" s="1521" t="s">
        <v>7</v>
      </c>
      <c r="G6" s="1522"/>
      <c r="H6" s="1523"/>
      <c r="I6" s="1541" t="s">
        <v>8</v>
      </c>
      <c r="J6" s="1542"/>
      <c r="K6" s="1543"/>
      <c r="L6" s="1521" t="s">
        <v>9</v>
      </c>
      <c r="M6" s="1522"/>
      <c r="N6" s="1523"/>
      <c r="O6" s="1524" t="s">
        <v>18</v>
      </c>
      <c r="P6" s="1525"/>
      <c r="Q6" s="1525"/>
      <c r="R6" s="1526"/>
    </row>
    <row r="7" spans="1:18" ht="12.75" customHeight="1" x14ac:dyDescent="0.2">
      <c r="A7" s="1536"/>
      <c r="B7" s="1539"/>
      <c r="C7" s="1530" t="s">
        <v>829</v>
      </c>
      <c r="D7" s="1531"/>
      <c r="E7" s="1532"/>
      <c r="F7" s="1530" t="s">
        <v>831</v>
      </c>
      <c r="G7" s="1533"/>
      <c r="H7" s="1533"/>
      <c r="I7" s="1544" t="s">
        <v>828</v>
      </c>
      <c r="J7" s="1533" t="s">
        <v>58</v>
      </c>
      <c r="K7" s="1545" t="s">
        <v>58</v>
      </c>
      <c r="L7" s="1533" t="s">
        <v>830</v>
      </c>
      <c r="M7" s="1533" t="s">
        <v>58</v>
      </c>
      <c r="N7" s="1534" t="s">
        <v>58</v>
      </c>
      <c r="O7" s="1527"/>
      <c r="P7" s="1528"/>
      <c r="Q7" s="1528"/>
      <c r="R7" s="1529"/>
    </row>
    <row r="8" spans="1:18" ht="26.25" thickBot="1" x14ac:dyDescent="0.25">
      <c r="A8" s="1537"/>
      <c r="B8" s="1540"/>
      <c r="C8" s="983" t="s">
        <v>48</v>
      </c>
      <c r="D8" s="984" t="s">
        <v>208</v>
      </c>
      <c r="E8" s="985" t="s">
        <v>209</v>
      </c>
      <c r="F8" s="983" t="s">
        <v>48</v>
      </c>
      <c r="G8" s="984" t="s">
        <v>208</v>
      </c>
      <c r="H8" s="985" t="s">
        <v>209</v>
      </c>
      <c r="I8" s="1068" t="s">
        <v>48</v>
      </c>
      <c r="J8" s="1069" t="s">
        <v>208</v>
      </c>
      <c r="K8" s="1070" t="s">
        <v>209</v>
      </c>
      <c r="L8" s="983" t="s">
        <v>48</v>
      </c>
      <c r="M8" s="984" t="s">
        <v>208</v>
      </c>
      <c r="N8" s="985" t="s">
        <v>209</v>
      </c>
      <c r="O8" s="983" t="s">
        <v>48</v>
      </c>
      <c r="P8" s="984" t="s">
        <v>208</v>
      </c>
      <c r="Q8" s="986" t="s">
        <v>209</v>
      </c>
      <c r="R8" s="1029" t="s">
        <v>22</v>
      </c>
    </row>
    <row r="9" spans="1:18" ht="21" thickTop="1" x14ac:dyDescent="0.2">
      <c r="A9" s="987"/>
      <c r="B9" s="988"/>
      <c r="C9" s="989"/>
      <c r="D9" s="990"/>
      <c r="E9" s="991"/>
      <c r="F9" s="989"/>
      <c r="G9" s="990"/>
      <c r="H9" s="991"/>
      <c r="I9" s="989"/>
      <c r="J9" s="990"/>
      <c r="K9" s="991"/>
      <c r="L9" s="989"/>
      <c r="M9" s="990"/>
      <c r="N9" s="991"/>
      <c r="O9" s="989"/>
      <c r="P9" s="992"/>
      <c r="Q9" s="993"/>
      <c r="R9" s="994" t="s">
        <v>58</v>
      </c>
    </row>
    <row r="10" spans="1:18" ht="20.25" x14ac:dyDescent="0.2">
      <c r="A10" s="995">
        <v>1</v>
      </c>
      <c r="B10" s="996" t="s">
        <v>628</v>
      </c>
      <c r="C10" s="997">
        <v>1</v>
      </c>
      <c r="D10" s="1030">
        <v>33.83</v>
      </c>
      <c r="E10" s="1031">
        <v>8.6300000000000008</v>
      </c>
      <c r="F10" s="997">
        <v>1</v>
      </c>
      <c r="G10" s="1030">
        <v>170.98500000000001</v>
      </c>
      <c r="H10" s="1031">
        <v>14.5</v>
      </c>
      <c r="I10" s="997">
        <v>4</v>
      </c>
      <c r="J10" s="1030">
        <v>177.03</v>
      </c>
      <c r="K10" s="1031">
        <v>16.87</v>
      </c>
      <c r="L10" s="997">
        <v>5</v>
      </c>
      <c r="M10" s="1030">
        <v>108.74</v>
      </c>
      <c r="N10" s="1031">
        <v>13.05</v>
      </c>
      <c r="O10" s="997">
        <f t="shared" ref="O10:O26" si="0">C10+F10+I10+L10</f>
        <v>11</v>
      </c>
      <c r="P10" s="1030">
        <f t="shared" ref="P10:P26" si="1">D10+G10+J10+M10</f>
        <v>490.58500000000004</v>
      </c>
      <c r="Q10" s="1030">
        <v>16.87</v>
      </c>
      <c r="R10" s="998">
        <v>1</v>
      </c>
    </row>
    <row r="11" spans="1:18" ht="24" x14ac:dyDescent="0.2">
      <c r="A11" s="995">
        <v>2</v>
      </c>
      <c r="B11" s="996" t="s">
        <v>631</v>
      </c>
      <c r="C11" s="997">
        <v>5</v>
      </c>
      <c r="D11" s="1030">
        <v>11.15</v>
      </c>
      <c r="E11" s="1031">
        <v>4.75</v>
      </c>
      <c r="F11" s="997">
        <v>2</v>
      </c>
      <c r="G11" s="1030">
        <v>125.252</v>
      </c>
      <c r="H11" s="1031">
        <v>20.425000000000001</v>
      </c>
      <c r="I11" s="997">
        <v>1</v>
      </c>
      <c r="J11" s="1030">
        <v>293.98299999999995</v>
      </c>
      <c r="K11" s="1031">
        <v>18.46</v>
      </c>
      <c r="L11" s="997">
        <v>8</v>
      </c>
      <c r="M11" s="1030">
        <v>104.55</v>
      </c>
      <c r="N11" s="1031">
        <v>9.5399999999999991</v>
      </c>
      <c r="O11" s="997">
        <f t="shared" si="0"/>
        <v>16</v>
      </c>
      <c r="P11" s="1030">
        <f t="shared" si="1"/>
        <v>534.93499999999995</v>
      </c>
      <c r="Q11" s="1030">
        <v>20.425000000000001</v>
      </c>
      <c r="R11" s="998">
        <v>2</v>
      </c>
    </row>
    <row r="12" spans="1:18" ht="27.75" customHeight="1" x14ac:dyDescent="0.2">
      <c r="A12" s="995">
        <v>3</v>
      </c>
      <c r="B12" s="996" t="s">
        <v>742</v>
      </c>
      <c r="C12" s="997">
        <v>2</v>
      </c>
      <c r="D12" s="1030">
        <v>27.520000000000003</v>
      </c>
      <c r="E12" s="1031">
        <v>6.17</v>
      </c>
      <c r="F12" s="997">
        <v>5</v>
      </c>
      <c r="G12" s="1030">
        <v>94.149999999999991</v>
      </c>
      <c r="H12" s="1031">
        <v>14.65</v>
      </c>
      <c r="I12" s="997">
        <v>10</v>
      </c>
      <c r="J12" s="1030">
        <v>77.789999999999992</v>
      </c>
      <c r="K12" s="1031">
        <v>14.6</v>
      </c>
      <c r="L12" s="997">
        <v>2</v>
      </c>
      <c r="M12" s="1030">
        <v>251.13</v>
      </c>
      <c r="N12" s="1031">
        <v>15.61</v>
      </c>
      <c r="O12" s="997">
        <f t="shared" si="0"/>
        <v>19</v>
      </c>
      <c r="P12" s="1030">
        <f t="shared" si="1"/>
        <v>450.59</v>
      </c>
      <c r="Q12" s="1030">
        <v>15.61</v>
      </c>
      <c r="R12" s="998">
        <v>3</v>
      </c>
    </row>
    <row r="13" spans="1:18" ht="20.25" x14ac:dyDescent="0.2">
      <c r="A13" s="995">
        <v>4</v>
      </c>
      <c r="B13" s="996" t="s">
        <v>630</v>
      </c>
      <c r="C13" s="997">
        <v>4</v>
      </c>
      <c r="D13" s="1030">
        <v>11.2</v>
      </c>
      <c r="E13" s="1031">
        <v>6.12</v>
      </c>
      <c r="F13" s="997">
        <v>8</v>
      </c>
      <c r="G13" s="1030">
        <v>75.349999999999994</v>
      </c>
      <c r="H13" s="1031">
        <v>28.12</v>
      </c>
      <c r="I13" s="997">
        <v>2</v>
      </c>
      <c r="J13" s="1030">
        <v>211.19000000000003</v>
      </c>
      <c r="K13" s="1031">
        <v>16.940000000000001</v>
      </c>
      <c r="L13" s="997">
        <v>10</v>
      </c>
      <c r="M13" s="1030">
        <v>76.36</v>
      </c>
      <c r="N13" s="1031">
        <v>13.56</v>
      </c>
      <c r="O13" s="997">
        <f t="shared" si="0"/>
        <v>24</v>
      </c>
      <c r="P13" s="1030">
        <f t="shared" si="1"/>
        <v>374.1</v>
      </c>
      <c r="Q13" s="1030">
        <v>28.12</v>
      </c>
      <c r="R13" s="998">
        <v>4</v>
      </c>
    </row>
    <row r="14" spans="1:18" ht="20.25" x14ac:dyDescent="0.2">
      <c r="A14" s="995">
        <v>5</v>
      </c>
      <c r="B14" s="996" t="s">
        <v>635</v>
      </c>
      <c r="C14" s="997">
        <v>10</v>
      </c>
      <c r="D14" s="1030">
        <v>3.43</v>
      </c>
      <c r="E14" s="1031">
        <v>3.43</v>
      </c>
      <c r="F14" s="997">
        <v>3</v>
      </c>
      <c r="G14" s="1030">
        <v>120.19999999999997</v>
      </c>
      <c r="H14" s="1031">
        <v>15.2</v>
      </c>
      <c r="I14" s="997">
        <v>9</v>
      </c>
      <c r="J14" s="1030">
        <v>97</v>
      </c>
      <c r="K14" s="1031">
        <v>16.79</v>
      </c>
      <c r="L14" s="997">
        <v>3</v>
      </c>
      <c r="M14" s="1030">
        <v>205.01</v>
      </c>
      <c r="N14" s="1031">
        <v>13.52</v>
      </c>
      <c r="O14" s="997">
        <f t="shared" si="0"/>
        <v>25</v>
      </c>
      <c r="P14" s="1030">
        <f t="shared" si="1"/>
        <v>425.64</v>
      </c>
      <c r="Q14" s="1030">
        <v>16.79</v>
      </c>
      <c r="R14" s="998">
        <v>5</v>
      </c>
    </row>
    <row r="15" spans="1:18" ht="20.25" x14ac:dyDescent="0.2">
      <c r="A15" s="995">
        <v>6</v>
      </c>
      <c r="B15" s="996" t="s">
        <v>636</v>
      </c>
      <c r="C15" s="997">
        <v>11</v>
      </c>
      <c r="D15" s="1030">
        <v>3.22</v>
      </c>
      <c r="E15" s="1031">
        <v>3.22</v>
      </c>
      <c r="F15" s="997">
        <v>4</v>
      </c>
      <c r="G15" s="1030">
        <v>119.25</v>
      </c>
      <c r="H15" s="1031">
        <v>17.3</v>
      </c>
      <c r="I15" s="997">
        <v>8</v>
      </c>
      <c r="J15" s="1030">
        <v>118.54000000000002</v>
      </c>
      <c r="K15" s="1031">
        <v>19.760000000000002</v>
      </c>
      <c r="L15" s="997">
        <v>6</v>
      </c>
      <c r="M15" s="1030">
        <v>108.14</v>
      </c>
      <c r="N15" s="1031">
        <v>17.690000000000001</v>
      </c>
      <c r="O15" s="997">
        <f t="shared" si="0"/>
        <v>29</v>
      </c>
      <c r="P15" s="1030">
        <f t="shared" si="1"/>
        <v>349.15000000000003</v>
      </c>
      <c r="Q15" s="1030">
        <v>19.760000000000002</v>
      </c>
      <c r="R15" s="998">
        <v>6</v>
      </c>
    </row>
    <row r="16" spans="1:18" ht="20.25" x14ac:dyDescent="0.2">
      <c r="A16" s="995">
        <v>7</v>
      </c>
      <c r="B16" s="996" t="s">
        <v>637</v>
      </c>
      <c r="C16" s="997">
        <v>12</v>
      </c>
      <c r="D16" s="1030">
        <v>2.78</v>
      </c>
      <c r="E16" s="1031">
        <v>2.78</v>
      </c>
      <c r="F16" s="997">
        <v>14</v>
      </c>
      <c r="G16" s="1030">
        <v>37.67</v>
      </c>
      <c r="H16" s="1031">
        <v>12.61</v>
      </c>
      <c r="I16" s="997">
        <v>5</v>
      </c>
      <c r="J16" s="1030">
        <v>161.04</v>
      </c>
      <c r="K16" s="1031">
        <v>15.48</v>
      </c>
      <c r="L16" s="997">
        <v>1</v>
      </c>
      <c r="M16" s="1030">
        <v>440.83</v>
      </c>
      <c r="N16" s="1031">
        <v>14.42</v>
      </c>
      <c r="O16" s="997">
        <f t="shared" si="0"/>
        <v>32</v>
      </c>
      <c r="P16" s="1030">
        <f t="shared" si="1"/>
        <v>642.31999999999994</v>
      </c>
      <c r="Q16" s="1030">
        <v>15.48</v>
      </c>
      <c r="R16" s="998">
        <v>7</v>
      </c>
    </row>
    <row r="17" spans="1:18" ht="20.25" x14ac:dyDescent="0.2">
      <c r="A17" s="995">
        <v>8</v>
      </c>
      <c r="B17" s="996" t="s">
        <v>638</v>
      </c>
      <c r="C17" s="997">
        <v>13</v>
      </c>
      <c r="D17" s="1030">
        <v>2.68</v>
      </c>
      <c r="E17" s="1031">
        <v>2.68</v>
      </c>
      <c r="F17" s="997">
        <v>9</v>
      </c>
      <c r="G17" s="1030">
        <v>67.099999999999994</v>
      </c>
      <c r="H17" s="1031">
        <v>16.25</v>
      </c>
      <c r="I17" s="997">
        <v>6</v>
      </c>
      <c r="J17" s="1030">
        <v>129.56000000000003</v>
      </c>
      <c r="K17" s="1031">
        <v>7.5</v>
      </c>
      <c r="L17" s="997">
        <v>9</v>
      </c>
      <c r="M17" s="1030">
        <v>89.2</v>
      </c>
      <c r="N17" s="1031">
        <v>6.33</v>
      </c>
      <c r="O17" s="997">
        <f t="shared" si="0"/>
        <v>37</v>
      </c>
      <c r="P17" s="1030">
        <f t="shared" si="1"/>
        <v>288.54000000000002</v>
      </c>
      <c r="Q17" s="1047">
        <v>16.25</v>
      </c>
      <c r="R17" s="998">
        <v>8</v>
      </c>
    </row>
    <row r="18" spans="1:18" ht="20.25" x14ac:dyDescent="0.2">
      <c r="A18" s="995">
        <v>9</v>
      </c>
      <c r="B18" s="996" t="s">
        <v>641</v>
      </c>
      <c r="C18" s="997">
        <v>15.5</v>
      </c>
      <c r="D18" s="1030">
        <v>0</v>
      </c>
      <c r="E18" s="1031">
        <v>0</v>
      </c>
      <c r="F18" s="997">
        <v>6</v>
      </c>
      <c r="G18" s="1030">
        <v>86.399999999999991</v>
      </c>
      <c r="H18" s="1031">
        <v>14.975</v>
      </c>
      <c r="I18" s="997">
        <v>3</v>
      </c>
      <c r="J18" s="1030">
        <v>185.07000000000005</v>
      </c>
      <c r="K18" s="1031">
        <v>10.27</v>
      </c>
      <c r="L18" s="997">
        <v>13</v>
      </c>
      <c r="M18" s="1030">
        <v>52.46</v>
      </c>
      <c r="N18" s="1031">
        <v>10.81</v>
      </c>
      <c r="O18" s="997">
        <f t="shared" si="0"/>
        <v>37.5</v>
      </c>
      <c r="P18" s="1030">
        <f t="shared" si="1"/>
        <v>323.93</v>
      </c>
      <c r="Q18" s="1030">
        <v>14.975</v>
      </c>
      <c r="R18" s="998">
        <v>9</v>
      </c>
    </row>
    <row r="19" spans="1:18" ht="20.25" x14ac:dyDescent="0.2">
      <c r="A19" s="995">
        <v>10</v>
      </c>
      <c r="B19" s="996" t="s">
        <v>629</v>
      </c>
      <c r="C19" s="997">
        <v>3</v>
      </c>
      <c r="D19" s="1030">
        <v>16.89</v>
      </c>
      <c r="E19" s="1031">
        <v>5.23</v>
      </c>
      <c r="F19" s="997">
        <v>16</v>
      </c>
      <c r="G19" s="1030">
        <v>16.14</v>
      </c>
      <c r="H19" s="1031">
        <v>16.14</v>
      </c>
      <c r="I19" s="997">
        <v>12</v>
      </c>
      <c r="J19" s="1030">
        <v>55.23</v>
      </c>
      <c r="K19" s="1031">
        <v>11</v>
      </c>
      <c r="L19" s="997">
        <v>7</v>
      </c>
      <c r="M19" s="1030">
        <v>106.58</v>
      </c>
      <c r="N19" s="1031">
        <v>11.17</v>
      </c>
      <c r="O19" s="997">
        <f t="shared" si="0"/>
        <v>38</v>
      </c>
      <c r="P19" s="1030">
        <f t="shared" si="1"/>
        <v>194.83999999999997</v>
      </c>
      <c r="Q19" s="1030">
        <v>16.14</v>
      </c>
      <c r="R19" s="998">
        <v>10</v>
      </c>
    </row>
    <row r="20" spans="1:18" ht="20.25" x14ac:dyDescent="0.2">
      <c r="A20" s="995">
        <v>11</v>
      </c>
      <c r="B20" s="996" t="s">
        <v>77</v>
      </c>
      <c r="C20" s="997">
        <v>8</v>
      </c>
      <c r="D20" s="1030">
        <v>4.82</v>
      </c>
      <c r="E20" s="1031">
        <v>4.82</v>
      </c>
      <c r="F20" s="997">
        <v>17</v>
      </c>
      <c r="G20" s="1030">
        <v>0</v>
      </c>
      <c r="H20" s="1031">
        <v>0</v>
      </c>
      <c r="I20" s="997">
        <v>7</v>
      </c>
      <c r="J20" s="1030">
        <v>126.07000000000001</v>
      </c>
      <c r="K20" s="1031">
        <v>11.82</v>
      </c>
      <c r="L20" s="997">
        <v>12</v>
      </c>
      <c r="M20" s="1030">
        <v>57.36</v>
      </c>
      <c r="N20" s="1031">
        <v>11.93</v>
      </c>
      <c r="O20" s="997">
        <f t="shared" si="0"/>
        <v>44</v>
      </c>
      <c r="P20" s="1030">
        <f t="shared" si="1"/>
        <v>188.25</v>
      </c>
      <c r="Q20" s="1030">
        <v>11.93</v>
      </c>
      <c r="R20" s="998">
        <v>11</v>
      </c>
    </row>
    <row r="21" spans="1:18" ht="20.25" x14ac:dyDescent="0.2">
      <c r="A21" s="995">
        <v>12</v>
      </c>
      <c r="B21" s="996" t="s">
        <v>634</v>
      </c>
      <c r="C21" s="997">
        <v>9</v>
      </c>
      <c r="D21" s="1030">
        <v>3.52</v>
      </c>
      <c r="E21" s="1031">
        <v>3.52</v>
      </c>
      <c r="F21" s="997">
        <v>7</v>
      </c>
      <c r="G21" s="1030">
        <v>79.990000000000009</v>
      </c>
      <c r="H21" s="1031">
        <v>15.09</v>
      </c>
      <c r="I21" s="997">
        <v>17</v>
      </c>
      <c r="J21" s="1030">
        <v>9.64</v>
      </c>
      <c r="K21" s="1031">
        <v>9.64</v>
      </c>
      <c r="L21" s="997">
        <v>11</v>
      </c>
      <c r="M21" s="1030">
        <v>58.79</v>
      </c>
      <c r="N21" s="1031">
        <v>9.15</v>
      </c>
      <c r="O21" s="997">
        <f t="shared" si="0"/>
        <v>44</v>
      </c>
      <c r="P21" s="1030">
        <f t="shared" si="1"/>
        <v>151.94</v>
      </c>
      <c r="Q21" s="1030">
        <v>15.09</v>
      </c>
      <c r="R21" s="998">
        <v>12</v>
      </c>
    </row>
    <row r="22" spans="1:18" ht="20.25" x14ac:dyDescent="0.2">
      <c r="A22" s="995">
        <v>13</v>
      </c>
      <c r="B22" s="996" t="s">
        <v>640</v>
      </c>
      <c r="C22" s="997">
        <v>15.5</v>
      </c>
      <c r="D22" s="1030">
        <v>0</v>
      </c>
      <c r="E22" s="1031">
        <v>0</v>
      </c>
      <c r="F22" s="997">
        <v>15</v>
      </c>
      <c r="G22" s="1030">
        <v>30.224999999999998</v>
      </c>
      <c r="H22" s="1031">
        <v>12.05</v>
      </c>
      <c r="I22" s="997">
        <v>13</v>
      </c>
      <c r="J22" s="1030">
        <v>48.070000000000007</v>
      </c>
      <c r="K22" s="1031">
        <v>8.7799999999999994</v>
      </c>
      <c r="L22" s="997">
        <v>4</v>
      </c>
      <c r="M22" s="1030">
        <v>127.58</v>
      </c>
      <c r="N22" s="1031">
        <v>12.79</v>
      </c>
      <c r="O22" s="997">
        <f t="shared" si="0"/>
        <v>47.5</v>
      </c>
      <c r="P22" s="1030">
        <f t="shared" si="1"/>
        <v>205.875</v>
      </c>
      <c r="Q22" s="1030">
        <v>12.79</v>
      </c>
      <c r="R22" s="998">
        <v>13</v>
      </c>
    </row>
    <row r="23" spans="1:18" ht="20.25" x14ac:dyDescent="0.2">
      <c r="A23" s="995">
        <v>14</v>
      </c>
      <c r="B23" s="996" t="s">
        <v>633</v>
      </c>
      <c r="C23" s="997">
        <v>7</v>
      </c>
      <c r="D23" s="1030">
        <v>5.87</v>
      </c>
      <c r="E23" s="1031">
        <v>5.87</v>
      </c>
      <c r="F23" s="997">
        <v>10</v>
      </c>
      <c r="G23" s="1030">
        <v>66.040000000000006</v>
      </c>
      <c r="H23" s="1031">
        <v>30.38</v>
      </c>
      <c r="I23" s="997">
        <v>14</v>
      </c>
      <c r="J23" s="1030">
        <v>38.42</v>
      </c>
      <c r="K23" s="1031">
        <v>11.56</v>
      </c>
      <c r="L23" s="997">
        <v>17</v>
      </c>
      <c r="M23" s="1030">
        <v>28.01</v>
      </c>
      <c r="N23" s="1031">
        <v>6.2</v>
      </c>
      <c r="O23" s="997">
        <f t="shared" si="0"/>
        <v>48</v>
      </c>
      <c r="P23" s="1030">
        <f t="shared" si="1"/>
        <v>138.34</v>
      </c>
      <c r="Q23" s="1034">
        <v>30.38</v>
      </c>
      <c r="R23" s="998">
        <v>14</v>
      </c>
    </row>
    <row r="24" spans="1:18" ht="20.25" x14ac:dyDescent="0.2">
      <c r="A24" s="995">
        <v>15</v>
      </c>
      <c r="B24" s="996" t="s">
        <v>632</v>
      </c>
      <c r="C24" s="997">
        <v>6</v>
      </c>
      <c r="D24" s="1030">
        <v>7.12</v>
      </c>
      <c r="E24" s="1031">
        <v>3.66</v>
      </c>
      <c r="F24" s="997">
        <v>11</v>
      </c>
      <c r="G24" s="1030">
        <v>63</v>
      </c>
      <c r="H24" s="1031">
        <v>13.875</v>
      </c>
      <c r="I24" s="997">
        <v>16</v>
      </c>
      <c r="J24" s="1030">
        <v>17.28</v>
      </c>
      <c r="K24" s="1031">
        <v>17.28</v>
      </c>
      <c r="L24" s="997">
        <v>15</v>
      </c>
      <c r="M24" s="1030">
        <v>45.24</v>
      </c>
      <c r="N24" s="1031">
        <v>6.37</v>
      </c>
      <c r="O24" s="997">
        <f t="shared" si="0"/>
        <v>48</v>
      </c>
      <c r="P24" s="1030">
        <f t="shared" si="1"/>
        <v>132.64000000000001</v>
      </c>
      <c r="Q24" s="1030">
        <v>17.28</v>
      </c>
      <c r="R24" s="998">
        <v>15</v>
      </c>
    </row>
    <row r="25" spans="1:18" ht="20.25" x14ac:dyDescent="0.2">
      <c r="A25" s="995">
        <v>16</v>
      </c>
      <c r="B25" s="996" t="s">
        <v>78</v>
      </c>
      <c r="C25" s="997">
        <v>15.5</v>
      </c>
      <c r="D25" s="1030">
        <v>0</v>
      </c>
      <c r="E25" s="1031">
        <v>0</v>
      </c>
      <c r="F25" s="997">
        <v>12</v>
      </c>
      <c r="G25" s="1030">
        <v>46.45</v>
      </c>
      <c r="H25" s="1031">
        <v>16.774999999999999</v>
      </c>
      <c r="I25" s="997">
        <v>11</v>
      </c>
      <c r="J25" s="1030">
        <v>64.38</v>
      </c>
      <c r="K25" s="1031">
        <v>13.05</v>
      </c>
      <c r="L25" s="997">
        <v>16</v>
      </c>
      <c r="M25" s="1030">
        <v>33.799999999999997</v>
      </c>
      <c r="N25" s="1031">
        <v>5.27</v>
      </c>
      <c r="O25" s="997">
        <f t="shared" si="0"/>
        <v>54.5</v>
      </c>
      <c r="P25" s="1030">
        <f t="shared" si="1"/>
        <v>144.63</v>
      </c>
      <c r="Q25" s="1030">
        <v>16.774999999999999</v>
      </c>
      <c r="R25" s="998">
        <v>16</v>
      </c>
    </row>
    <row r="26" spans="1:18" ht="24" x14ac:dyDescent="0.2">
      <c r="A26" s="995">
        <v>17</v>
      </c>
      <c r="B26" s="996" t="s">
        <v>639</v>
      </c>
      <c r="C26" s="997">
        <v>15.5</v>
      </c>
      <c r="D26" s="1030">
        <v>0</v>
      </c>
      <c r="E26" s="1031">
        <v>0</v>
      </c>
      <c r="F26" s="997">
        <v>13</v>
      </c>
      <c r="G26" s="1030">
        <v>37.667999999999999</v>
      </c>
      <c r="H26" s="1031">
        <v>12.93</v>
      </c>
      <c r="I26" s="997">
        <v>15</v>
      </c>
      <c r="J26" s="1030">
        <v>30.71</v>
      </c>
      <c r="K26" s="1031">
        <v>14.62</v>
      </c>
      <c r="L26" s="997">
        <v>14</v>
      </c>
      <c r="M26" s="1030">
        <v>52.01</v>
      </c>
      <c r="N26" s="1031">
        <v>16.43</v>
      </c>
      <c r="O26" s="997">
        <f t="shared" si="0"/>
        <v>57.5</v>
      </c>
      <c r="P26" s="1030">
        <f t="shared" si="1"/>
        <v>120.38800000000001</v>
      </c>
      <c r="Q26" s="1030">
        <v>16.43</v>
      </c>
      <c r="R26" s="998">
        <v>17</v>
      </c>
    </row>
    <row r="27" spans="1:18" ht="21" thickBot="1" x14ac:dyDescent="0.25">
      <c r="A27" s="999">
        <v>18</v>
      </c>
      <c r="B27" s="1000" t="s">
        <v>642</v>
      </c>
      <c r="C27" s="1001">
        <v>19</v>
      </c>
      <c r="D27" s="1032"/>
      <c r="E27" s="1033"/>
      <c r="F27" s="1001">
        <v>19</v>
      </c>
      <c r="G27" s="1032"/>
      <c r="H27" s="1033"/>
      <c r="I27" s="1001">
        <v>19</v>
      </c>
      <c r="J27" s="1032"/>
      <c r="K27" s="1033"/>
      <c r="L27" s="1001">
        <v>19</v>
      </c>
      <c r="M27" s="1032"/>
      <c r="N27" s="1033"/>
      <c r="O27" s="1001">
        <f>C27+F27+I27+L27</f>
        <v>76</v>
      </c>
      <c r="P27" s="1032"/>
      <c r="Q27" s="1032"/>
      <c r="R27" s="1002">
        <v>18</v>
      </c>
    </row>
    <row r="28" spans="1:18" ht="13.5" thickTop="1" x14ac:dyDescent="0.2"/>
  </sheetData>
  <sortState xmlns:xlrd2="http://schemas.microsoft.com/office/spreadsheetml/2017/richdata2" ref="B10:Q26">
    <sortCondition ref="O10:O26"/>
    <sortCondition descending="1" ref="P10:P26"/>
  </sortState>
  <mergeCells count="11">
    <mergeCell ref="L6:N6"/>
    <mergeCell ref="O6:R7"/>
    <mergeCell ref="C7:E7"/>
    <mergeCell ref="L7:N7"/>
    <mergeCell ref="A6:A8"/>
    <mergeCell ref="B6:B8"/>
    <mergeCell ref="C6:E6"/>
    <mergeCell ref="F6:H6"/>
    <mergeCell ref="I6:K6"/>
    <mergeCell ref="F7:H7"/>
    <mergeCell ref="I7:K7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6158E-329A-40BB-9F9A-EE949C88F3F3}">
  <dimension ref="A1:R41"/>
  <sheetViews>
    <sheetView workbookViewId="0">
      <selection activeCell="U1" sqref="U1"/>
    </sheetView>
  </sheetViews>
  <sheetFormatPr defaultRowHeight="12.75" x14ac:dyDescent="0.2"/>
  <cols>
    <col min="2" max="2" width="18" customWidth="1"/>
    <col min="3" max="3" width="16.85546875" customWidth="1"/>
  </cols>
  <sheetData>
    <row r="1" spans="1:18" ht="18" x14ac:dyDescent="0.25">
      <c r="A1" s="1546" t="s">
        <v>645</v>
      </c>
      <c r="B1" s="1546"/>
      <c r="C1" s="1546"/>
      <c r="D1" s="1546"/>
      <c r="E1" s="1546"/>
      <c r="F1" s="1546"/>
      <c r="G1" s="1546"/>
      <c r="H1" s="1546"/>
      <c r="I1" s="1546"/>
      <c r="J1" s="1546"/>
      <c r="K1" s="1546"/>
      <c r="L1" s="1546"/>
      <c r="M1" s="1546"/>
      <c r="N1" s="1546"/>
      <c r="O1" s="1546"/>
      <c r="P1" s="1546"/>
      <c r="Q1" s="1546"/>
      <c r="R1" s="1546"/>
    </row>
    <row r="2" spans="1:18" x14ac:dyDescent="0.2">
      <c r="A2" s="472"/>
      <c r="B2" s="473"/>
      <c r="C2" s="473"/>
      <c r="D2" s="474"/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  <c r="Q2" s="474"/>
      <c r="R2" s="475"/>
    </row>
    <row r="3" spans="1:18" x14ac:dyDescent="0.2">
      <c r="A3" s="472"/>
      <c r="B3" s="473"/>
      <c r="C3" s="473"/>
      <c r="D3" s="474"/>
      <c r="E3" s="474"/>
      <c r="F3" s="474"/>
      <c r="G3" s="474"/>
      <c r="H3" s="474"/>
      <c r="I3" s="474"/>
      <c r="J3" s="474"/>
      <c r="K3" s="474"/>
      <c r="L3" s="474"/>
      <c r="M3" s="474"/>
      <c r="N3" s="474"/>
      <c r="O3" s="474"/>
      <c r="P3" s="474"/>
      <c r="Q3" s="474"/>
      <c r="R3" s="475"/>
    </row>
    <row r="4" spans="1:18" ht="18" x14ac:dyDescent="0.2">
      <c r="A4" s="1547" t="s">
        <v>43</v>
      </c>
      <c r="B4" s="1547"/>
      <c r="C4" s="1547"/>
      <c r="D4" s="1547"/>
      <c r="E4" s="1547"/>
      <c r="F4" s="1547"/>
      <c r="G4" s="1547"/>
      <c r="H4" s="1547"/>
      <c r="I4" s="1547"/>
      <c r="J4" s="1547"/>
      <c r="K4" s="1547"/>
      <c r="L4" s="1547"/>
      <c r="M4" s="1547"/>
      <c r="N4" s="1547"/>
      <c r="O4" s="1547"/>
      <c r="P4" s="1547"/>
      <c r="Q4" s="1547"/>
      <c r="R4" s="1547"/>
    </row>
    <row r="5" spans="1:18" ht="27" x14ac:dyDescent="0.45">
      <c r="A5" s="472"/>
      <c r="B5" s="476"/>
      <c r="C5" s="473"/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  <c r="Q5" s="474"/>
      <c r="R5" s="475"/>
    </row>
    <row r="6" spans="1:18" ht="13.5" thickBot="1" x14ac:dyDescent="0.25">
      <c r="A6" s="472"/>
      <c r="B6" s="473"/>
      <c r="C6" s="473"/>
      <c r="D6" s="474"/>
      <c r="E6" s="474"/>
      <c r="F6" s="474"/>
      <c r="G6" s="474"/>
      <c r="H6" s="474"/>
      <c r="I6" s="474"/>
      <c r="J6" s="474"/>
      <c r="K6" s="474"/>
      <c r="L6" s="474"/>
      <c r="M6" s="474"/>
      <c r="N6" s="474"/>
      <c r="O6" s="474"/>
      <c r="P6" s="474"/>
      <c r="Q6" s="474"/>
      <c r="R6" s="475"/>
    </row>
    <row r="7" spans="1:18" ht="13.5" thickTop="1" x14ac:dyDescent="0.2">
      <c r="A7" s="1548" t="s">
        <v>44</v>
      </c>
      <c r="B7" s="1551" t="s">
        <v>45</v>
      </c>
      <c r="C7" s="1554" t="s">
        <v>46</v>
      </c>
      <c r="D7" s="1557" t="s">
        <v>6</v>
      </c>
      <c r="E7" s="1558"/>
      <c r="F7" s="1559" t="s">
        <v>7</v>
      </c>
      <c r="G7" s="1560"/>
      <c r="H7" s="1557" t="s">
        <v>8</v>
      </c>
      <c r="I7" s="1558"/>
      <c r="J7" s="1559" t="s">
        <v>9</v>
      </c>
      <c r="K7" s="1558"/>
      <c r="L7" s="1561" t="s">
        <v>10</v>
      </c>
      <c r="M7" s="1562"/>
      <c r="N7" s="1561" t="s">
        <v>11</v>
      </c>
      <c r="O7" s="1562"/>
      <c r="P7" s="1563" t="s">
        <v>47</v>
      </c>
      <c r="Q7" s="1564"/>
      <c r="R7" s="1565"/>
    </row>
    <row r="8" spans="1:18" x14ac:dyDescent="0.2">
      <c r="A8" s="1549"/>
      <c r="B8" s="1552"/>
      <c r="C8" s="1555"/>
      <c r="D8" s="1572" t="s">
        <v>54</v>
      </c>
      <c r="E8" s="1573"/>
      <c r="F8" s="1572" t="s">
        <v>54</v>
      </c>
      <c r="G8" s="1573"/>
      <c r="H8" s="1572" t="s">
        <v>54</v>
      </c>
      <c r="I8" s="1573"/>
      <c r="J8" s="1574" t="s">
        <v>54</v>
      </c>
      <c r="K8" s="1573"/>
      <c r="L8" s="1574" t="s">
        <v>54</v>
      </c>
      <c r="M8" s="1573"/>
      <c r="N8" s="1574" t="s">
        <v>54</v>
      </c>
      <c r="O8" s="1573"/>
      <c r="P8" s="1566"/>
      <c r="Q8" s="1567"/>
      <c r="R8" s="1568"/>
    </row>
    <row r="9" spans="1:18" x14ac:dyDescent="0.2">
      <c r="A9" s="1549"/>
      <c r="B9" s="1552"/>
      <c r="C9" s="1555"/>
      <c r="D9" s="1575" t="s">
        <v>547</v>
      </c>
      <c r="E9" s="1576"/>
      <c r="F9" s="1575" t="s">
        <v>548</v>
      </c>
      <c r="G9" s="1576"/>
      <c r="H9" s="1575" t="s">
        <v>549</v>
      </c>
      <c r="I9" s="1576"/>
      <c r="J9" s="1575" t="s">
        <v>550</v>
      </c>
      <c r="K9" s="1576"/>
      <c r="L9" s="1575" t="s">
        <v>644</v>
      </c>
      <c r="M9" s="1576"/>
      <c r="N9" s="1575" t="s">
        <v>551</v>
      </c>
      <c r="O9" s="1576"/>
      <c r="P9" s="1569"/>
      <c r="Q9" s="1570"/>
      <c r="R9" s="1571"/>
    </row>
    <row r="10" spans="1:18" ht="13.5" thickBot="1" x14ac:dyDescent="0.25">
      <c r="A10" s="1550"/>
      <c r="B10" s="1553"/>
      <c r="C10" s="1556"/>
      <c r="D10" s="477" t="s">
        <v>48</v>
      </c>
      <c r="E10" s="478" t="s">
        <v>49</v>
      </c>
      <c r="F10" s="479" t="s">
        <v>48</v>
      </c>
      <c r="G10" s="480" t="s">
        <v>49</v>
      </c>
      <c r="H10" s="477" t="s">
        <v>48</v>
      </c>
      <c r="I10" s="478" t="s">
        <v>49</v>
      </c>
      <c r="J10" s="479" t="s">
        <v>48</v>
      </c>
      <c r="K10" s="478" t="s">
        <v>49</v>
      </c>
      <c r="L10" s="477" t="s">
        <v>48</v>
      </c>
      <c r="M10" s="478" t="s">
        <v>49</v>
      </c>
      <c r="N10" s="479" t="s">
        <v>48</v>
      </c>
      <c r="O10" s="480" t="s">
        <v>49</v>
      </c>
      <c r="P10" s="481" t="s">
        <v>48</v>
      </c>
      <c r="Q10" s="308" t="s">
        <v>49</v>
      </c>
      <c r="R10" s="426" t="s">
        <v>50</v>
      </c>
    </row>
    <row r="11" spans="1:18" ht="13.5" thickTop="1" x14ac:dyDescent="0.2">
      <c r="A11" s="482">
        <v>1</v>
      </c>
      <c r="B11" s="1016" t="s">
        <v>55</v>
      </c>
      <c r="C11" s="427" t="s">
        <v>72</v>
      </c>
      <c r="D11" s="428">
        <v>2</v>
      </c>
      <c r="E11" s="429">
        <v>3</v>
      </c>
      <c r="F11" s="430">
        <v>4</v>
      </c>
      <c r="G11" s="431">
        <v>4</v>
      </c>
      <c r="H11" s="428">
        <v>7</v>
      </c>
      <c r="I11" s="429">
        <v>3</v>
      </c>
      <c r="J11" s="430">
        <v>2</v>
      </c>
      <c r="K11" s="432">
        <v>6</v>
      </c>
      <c r="L11" s="433">
        <v>3</v>
      </c>
      <c r="M11" s="434">
        <v>8</v>
      </c>
      <c r="N11" s="435">
        <v>2</v>
      </c>
      <c r="O11" s="431">
        <v>4</v>
      </c>
      <c r="P11" s="456">
        <v>20</v>
      </c>
      <c r="Q11" s="457">
        <v>28</v>
      </c>
      <c r="R11" s="1013">
        <v>1</v>
      </c>
    </row>
    <row r="12" spans="1:18" x14ac:dyDescent="0.2">
      <c r="A12" s="445">
        <v>2</v>
      </c>
      <c r="B12" s="1017" t="s">
        <v>30</v>
      </c>
      <c r="C12" s="437" t="s">
        <v>71</v>
      </c>
      <c r="D12" s="438">
        <v>7</v>
      </c>
      <c r="E12" s="439">
        <v>4</v>
      </c>
      <c r="F12" s="440">
        <v>5</v>
      </c>
      <c r="G12" s="441">
        <v>6</v>
      </c>
      <c r="H12" s="438">
        <v>3</v>
      </c>
      <c r="I12" s="439">
        <v>4</v>
      </c>
      <c r="J12" s="440">
        <v>3</v>
      </c>
      <c r="K12" s="439">
        <v>8</v>
      </c>
      <c r="L12" s="433">
        <v>5</v>
      </c>
      <c r="M12" s="442">
        <v>6</v>
      </c>
      <c r="N12" s="440">
        <v>1</v>
      </c>
      <c r="O12" s="431">
        <v>5</v>
      </c>
      <c r="P12" s="495">
        <v>24</v>
      </c>
      <c r="Q12" s="496">
        <v>33</v>
      </c>
      <c r="R12" s="1014">
        <v>2</v>
      </c>
    </row>
    <row r="13" spans="1:18" x14ac:dyDescent="0.2">
      <c r="A13" s="445">
        <v>3</v>
      </c>
      <c r="B13" s="1017" t="s">
        <v>28</v>
      </c>
      <c r="C13" s="437" t="s">
        <v>73</v>
      </c>
      <c r="D13" s="438">
        <v>1</v>
      </c>
      <c r="E13" s="439">
        <v>6</v>
      </c>
      <c r="F13" s="440">
        <v>6</v>
      </c>
      <c r="G13" s="441">
        <v>5</v>
      </c>
      <c r="H13" s="438">
        <v>1</v>
      </c>
      <c r="I13" s="439">
        <v>11</v>
      </c>
      <c r="J13" s="440">
        <v>4</v>
      </c>
      <c r="K13" s="439">
        <v>6</v>
      </c>
      <c r="L13" s="433">
        <v>7</v>
      </c>
      <c r="M13" s="442">
        <v>8</v>
      </c>
      <c r="N13" s="430">
        <v>9</v>
      </c>
      <c r="O13" s="431">
        <v>4</v>
      </c>
      <c r="P13" s="495">
        <v>28</v>
      </c>
      <c r="Q13" s="496">
        <v>40</v>
      </c>
      <c r="R13" s="1014">
        <v>3</v>
      </c>
    </row>
    <row r="14" spans="1:18" x14ac:dyDescent="0.2">
      <c r="A14" s="445">
        <v>4</v>
      </c>
      <c r="B14" s="1017" t="s">
        <v>51</v>
      </c>
      <c r="C14" s="437" t="s">
        <v>72</v>
      </c>
      <c r="D14" s="438">
        <v>8</v>
      </c>
      <c r="E14" s="439">
        <v>1</v>
      </c>
      <c r="F14" s="440">
        <v>7</v>
      </c>
      <c r="G14" s="441">
        <v>3</v>
      </c>
      <c r="H14" s="438">
        <v>6</v>
      </c>
      <c r="I14" s="439">
        <v>4</v>
      </c>
      <c r="J14" s="440">
        <v>1</v>
      </c>
      <c r="K14" s="439">
        <v>10</v>
      </c>
      <c r="L14" s="433">
        <v>2</v>
      </c>
      <c r="M14" s="439">
        <v>8</v>
      </c>
      <c r="N14" s="430">
        <v>6</v>
      </c>
      <c r="O14" s="431">
        <v>3</v>
      </c>
      <c r="P14" s="495">
        <v>30</v>
      </c>
      <c r="Q14" s="496">
        <v>29</v>
      </c>
      <c r="R14" s="1014">
        <v>4</v>
      </c>
    </row>
    <row r="15" spans="1:18" x14ac:dyDescent="0.2">
      <c r="A15" s="445">
        <v>5</v>
      </c>
      <c r="B15" s="1017" t="s">
        <v>57</v>
      </c>
      <c r="C15" s="437" t="s">
        <v>72</v>
      </c>
      <c r="D15" s="438">
        <v>5</v>
      </c>
      <c r="E15" s="439">
        <v>3</v>
      </c>
      <c r="F15" s="440">
        <v>1</v>
      </c>
      <c r="G15" s="441">
        <v>6</v>
      </c>
      <c r="H15" s="438">
        <v>9</v>
      </c>
      <c r="I15" s="439">
        <v>3</v>
      </c>
      <c r="J15" s="440">
        <v>7</v>
      </c>
      <c r="K15" s="439">
        <v>3</v>
      </c>
      <c r="L15" s="433">
        <v>1</v>
      </c>
      <c r="M15" s="429">
        <v>8</v>
      </c>
      <c r="N15" s="430">
        <v>8</v>
      </c>
      <c r="O15" s="431">
        <v>2</v>
      </c>
      <c r="P15" s="495">
        <v>31</v>
      </c>
      <c r="Q15" s="496">
        <v>25</v>
      </c>
      <c r="R15" s="1014">
        <v>5</v>
      </c>
    </row>
    <row r="16" spans="1:18" x14ac:dyDescent="0.2">
      <c r="A16" s="445">
        <v>6</v>
      </c>
      <c r="B16" s="1017" t="s">
        <v>52</v>
      </c>
      <c r="C16" s="437" t="s">
        <v>74</v>
      </c>
      <c r="D16" s="438">
        <v>10</v>
      </c>
      <c r="E16" s="439">
        <v>1</v>
      </c>
      <c r="F16" s="440">
        <v>3</v>
      </c>
      <c r="G16" s="441">
        <v>4</v>
      </c>
      <c r="H16" s="438">
        <v>4</v>
      </c>
      <c r="I16" s="439">
        <v>4</v>
      </c>
      <c r="J16" s="440">
        <v>6</v>
      </c>
      <c r="K16" s="439">
        <v>4</v>
      </c>
      <c r="L16" s="433">
        <v>8</v>
      </c>
      <c r="M16" s="439">
        <v>4</v>
      </c>
      <c r="N16" s="430">
        <v>2</v>
      </c>
      <c r="O16" s="431">
        <v>4</v>
      </c>
      <c r="P16" s="495">
        <v>33</v>
      </c>
      <c r="Q16" s="496">
        <v>21</v>
      </c>
      <c r="R16" s="1014">
        <v>6</v>
      </c>
    </row>
    <row r="17" spans="1:18" x14ac:dyDescent="0.2">
      <c r="A17" s="445">
        <v>7</v>
      </c>
      <c r="B17" s="1017" t="s">
        <v>56</v>
      </c>
      <c r="C17" s="437" t="s">
        <v>72</v>
      </c>
      <c r="D17" s="438">
        <v>3</v>
      </c>
      <c r="E17" s="439">
        <v>3</v>
      </c>
      <c r="F17" s="440">
        <v>8</v>
      </c>
      <c r="G17" s="441">
        <v>1</v>
      </c>
      <c r="H17" s="438">
        <v>5</v>
      </c>
      <c r="I17" s="439">
        <v>3</v>
      </c>
      <c r="J17" s="440">
        <v>5</v>
      </c>
      <c r="K17" s="439">
        <v>5</v>
      </c>
      <c r="L17" s="433">
        <v>9</v>
      </c>
      <c r="M17" s="429">
        <v>3</v>
      </c>
      <c r="N17" s="430">
        <v>4</v>
      </c>
      <c r="O17" s="431">
        <v>4</v>
      </c>
      <c r="P17" s="495">
        <v>34</v>
      </c>
      <c r="Q17" s="496">
        <v>19</v>
      </c>
      <c r="R17" s="1014">
        <v>7</v>
      </c>
    </row>
    <row r="18" spans="1:18" x14ac:dyDescent="0.2">
      <c r="A18" s="445">
        <v>8</v>
      </c>
      <c r="B18" s="1017" t="s">
        <v>31</v>
      </c>
      <c r="C18" s="437" t="s">
        <v>71</v>
      </c>
      <c r="D18" s="438">
        <v>6</v>
      </c>
      <c r="E18" s="439">
        <v>2</v>
      </c>
      <c r="F18" s="440">
        <v>8</v>
      </c>
      <c r="G18" s="441">
        <v>1</v>
      </c>
      <c r="H18" s="438">
        <v>2</v>
      </c>
      <c r="I18" s="439">
        <v>7</v>
      </c>
      <c r="J18" s="440">
        <v>8</v>
      </c>
      <c r="K18" s="439">
        <v>3</v>
      </c>
      <c r="L18" s="433">
        <v>4</v>
      </c>
      <c r="M18" s="439">
        <v>8</v>
      </c>
      <c r="N18" s="430">
        <v>7</v>
      </c>
      <c r="O18" s="431">
        <v>5</v>
      </c>
      <c r="P18" s="495">
        <v>35</v>
      </c>
      <c r="Q18" s="496">
        <v>26</v>
      </c>
      <c r="R18" s="1014">
        <v>8</v>
      </c>
    </row>
    <row r="19" spans="1:18" x14ac:dyDescent="0.2">
      <c r="A19" s="445">
        <v>9</v>
      </c>
      <c r="B19" s="1017" t="s">
        <v>32</v>
      </c>
      <c r="C19" s="437" t="s">
        <v>73</v>
      </c>
      <c r="D19" s="438">
        <v>3</v>
      </c>
      <c r="E19" s="439">
        <v>3</v>
      </c>
      <c r="F19" s="440">
        <v>10</v>
      </c>
      <c r="G19" s="441">
        <v>0</v>
      </c>
      <c r="H19" s="438">
        <v>10</v>
      </c>
      <c r="I19" s="439">
        <v>1</v>
      </c>
      <c r="J19" s="440">
        <v>9</v>
      </c>
      <c r="K19" s="439">
        <v>3</v>
      </c>
      <c r="L19" s="433">
        <v>6</v>
      </c>
      <c r="M19" s="434">
        <v>4</v>
      </c>
      <c r="N19" s="430">
        <v>5</v>
      </c>
      <c r="O19" s="431">
        <v>4</v>
      </c>
      <c r="P19" s="495">
        <v>43</v>
      </c>
      <c r="Q19" s="496">
        <v>15</v>
      </c>
      <c r="R19" s="1014">
        <v>9</v>
      </c>
    </row>
    <row r="20" spans="1:18" x14ac:dyDescent="0.2">
      <c r="A20" s="445">
        <v>10</v>
      </c>
      <c r="B20" s="1017" t="s">
        <v>110</v>
      </c>
      <c r="C20" s="437" t="s">
        <v>155</v>
      </c>
      <c r="D20" s="438">
        <v>8</v>
      </c>
      <c r="E20" s="439">
        <v>1</v>
      </c>
      <c r="F20" s="440">
        <v>2</v>
      </c>
      <c r="G20" s="441">
        <v>5</v>
      </c>
      <c r="H20" s="438">
        <v>8</v>
      </c>
      <c r="I20" s="439">
        <v>2</v>
      </c>
      <c r="J20" s="440">
        <v>10</v>
      </c>
      <c r="K20" s="439">
        <v>1</v>
      </c>
      <c r="L20" s="433">
        <v>11</v>
      </c>
      <c r="M20" s="439">
        <v>1</v>
      </c>
      <c r="N20" s="430">
        <v>10</v>
      </c>
      <c r="O20" s="431">
        <v>0</v>
      </c>
      <c r="P20" s="495">
        <v>49</v>
      </c>
      <c r="Q20" s="496">
        <v>10</v>
      </c>
      <c r="R20" s="1014">
        <v>10</v>
      </c>
    </row>
    <row r="21" spans="1:18" x14ac:dyDescent="0.2">
      <c r="A21" s="445">
        <v>11</v>
      </c>
      <c r="B21" s="1017" t="s">
        <v>29</v>
      </c>
      <c r="C21" s="437" t="s">
        <v>73</v>
      </c>
      <c r="D21" s="438">
        <v>11</v>
      </c>
      <c r="E21" s="439">
        <v>0</v>
      </c>
      <c r="F21" s="440">
        <v>10</v>
      </c>
      <c r="G21" s="441">
        <v>0</v>
      </c>
      <c r="H21" s="438">
        <v>11</v>
      </c>
      <c r="I21" s="439">
        <v>0</v>
      </c>
      <c r="J21" s="440">
        <v>11</v>
      </c>
      <c r="K21" s="439">
        <v>0</v>
      </c>
      <c r="L21" s="433">
        <v>10</v>
      </c>
      <c r="M21" s="439">
        <v>2</v>
      </c>
      <c r="N21" s="430">
        <v>10</v>
      </c>
      <c r="O21" s="431">
        <v>0</v>
      </c>
      <c r="P21" s="495">
        <v>63</v>
      </c>
      <c r="Q21" s="496">
        <v>2</v>
      </c>
      <c r="R21" s="1014">
        <v>11</v>
      </c>
    </row>
    <row r="22" spans="1:18" ht="13.5" thickBot="1" x14ac:dyDescent="0.25">
      <c r="A22" s="1006">
        <v>12</v>
      </c>
      <c r="B22" s="1018" t="s">
        <v>546</v>
      </c>
      <c r="C22" s="1007" t="s">
        <v>643</v>
      </c>
      <c r="D22" s="1008">
        <v>11</v>
      </c>
      <c r="E22" s="1009">
        <v>0</v>
      </c>
      <c r="F22" s="1010">
        <v>10</v>
      </c>
      <c r="G22" s="1011">
        <v>0</v>
      </c>
      <c r="H22" s="1008">
        <v>11</v>
      </c>
      <c r="I22" s="1009">
        <v>0</v>
      </c>
      <c r="J22" s="1010">
        <v>11</v>
      </c>
      <c r="K22" s="1009">
        <v>0</v>
      </c>
      <c r="L22" s="1012">
        <v>12</v>
      </c>
      <c r="M22" s="1009">
        <v>0</v>
      </c>
      <c r="N22" s="1010">
        <v>10</v>
      </c>
      <c r="O22" s="1011">
        <v>0</v>
      </c>
      <c r="P22" s="1019">
        <v>65</v>
      </c>
      <c r="Q22" s="1020">
        <v>0</v>
      </c>
      <c r="R22" s="1015">
        <v>12</v>
      </c>
    </row>
    <row r="23" spans="1:18" x14ac:dyDescent="0.2">
      <c r="A23" s="482" t="s">
        <v>58</v>
      </c>
      <c r="B23" s="1003" t="s">
        <v>58</v>
      </c>
      <c r="C23" s="427" t="s">
        <v>58</v>
      </c>
      <c r="D23" s="428" t="s">
        <v>58</v>
      </c>
      <c r="E23" s="429" t="s">
        <v>58</v>
      </c>
      <c r="F23" s="430" t="s">
        <v>58</v>
      </c>
      <c r="G23" s="431" t="s">
        <v>58</v>
      </c>
      <c r="H23" s="428" t="s">
        <v>58</v>
      </c>
      <c r="I23" s="429" t="s">
        <v>58</v>
      </c>
      <c r="J23" s="430" t="s">
        <v>58</v>
      </c>
      <c r="K23" s="429" t="s">
        <v>58</v>
      </c>
      <c r="L23" s="433" t="s">
        <v>58</v>
      </c>
      <c r="M23" s="429" t="s">
        <v>58</v>
      </c>
      <c r="N23" s="430" t="s">
        <v>58</v>
      </c>
      <c r="O23" s="431" t="s">
        <v>58</v>
      </c>
      <c r="P23" s="428" t="s">
        <v>58</v>
      </c>
      <c r="Q23" s="1004" t="s">
        <v>58</v>
      </c>
      <c r="R23" s="1005" t="s">
        <v>58</v>
      </c>
    </row>
    <row r="24" spans="1:18" x14ac:dyDescent="0.2">
      <c r="A24" s="445" t="s">
        <v>58</v>
      </c>
      <c r="B24" s="436" t="s">
        <v>58</v>
      </c>
      <c r="C24" s="437" t="s">
        <v>58</v>
      </c>
      <c r="D24" s="438" t="s">
        <v>58</v>
      </c>
      <c r="E24" s="439" t="s">
        <v>58</v>
      </c>
      <c r="F24" s="440" t="s">
        <v>58</v>
      </c>
      <c r="G24" s="441" t="s">
        <v>58</v>
      </c>
      <c r="H24" s="438" t="s">
        <v>58</v>
      </c>
      <c r="I24" s="439" t="s">
        <v>58</v>
      </c>
      <c r="J24" s="440" t="s">
        <v>58</v>
      </c>
      <c r="K24" s="439" t="s">
        <v>58</v>
      </c>
      <c r="L24" s="433" t="s">
        <v>58</v>
      </c>
      <c r="M24" s="442" t="s">
        <v>58</v>
      </c>
      <c r="N24" s="430" t="s">
        <v>58</v>
      </c>
      <c r="O24" s="431" t="s">
        <v>58</v>
      </c>
      <c r="P24" s="438" t="s">
        <v>58</v>
      </c>
      <c r="Q24" s="443" t="s">
        <v>58</v>
      </c>
      <c r="R24" s="444" t="s">
        <v>58</v>
      </c>
    </row>
    <row r="25" spans="1:18" x14ac:dyDescent="0.2">
      <c r="A25" s="445" t="s">
        <v>58</v>
      </c>
      <c r="B25" s="436" t="s">
        <v>58</v>
      </c>
      <c r="C25" s="437" t="s">
        <v>58</v>
      </c>
      <c r="D25" s="438" t="s">
        <v>58</v>
      </c>
      <c r="E25" s="439" t="s">
        <v>58</v>
      </c>
      <c r="F25" s="440" t="s">
        <v>58</v>
      </c>
      <c r="G25" s="441" t="s">
        <v>58</v>
      </c>
      <c r="H25" s="438" t="s">
        <v>58</v>
      </c>
      <c r="I25" s="439" t="s">
        <v>58</v>
      </c>
      <c r="J25" s="440" t="s">
        <v>58</v>
      </c>
      <c r="K25" s="439" t="s">
        <v>58</v>
      </c>
      <c r="L25" s="433" t="s">
        <v>58</v>
      </c>
      <c r="M25" s="439" t="s">
        <v>58</v>
      </c>
      <c r="N25" s="430" t="s">
        <v>58</v>
      </c>
      <c r="O25" s="431" t="s">
        <v>58</v>
      </c>
      <c r="P25" s="438" t="s">
        <v>58</v>
      </c>
      <c r="Q25" s="443" t="s">
        <v>58</v>
      </c>
      <c r="R25" s="444" t="s">
        <v>58</v>
      </c>
    </row>
    <row r="26" spans="1:18" x14ac:dyDescent="0.2">
      <c r="A26" s="445"/>
      <c r="B26" s="436"/>
      <c r="C26" s="437"/>
      <c r="D26" s="438"/>
      <c r="E26" s="439"/>
      <c r="F26" s="440"/>
      <c r="G26" s="441"/>
      <c r="H26" s="438"/>
      <c r="I26" s="439"/>
      <c r="J26" s="440"/>
      <c r="K26" s="439"/>
      <c r="L26" s="433"/>
      <c r="M26" s="429"/>
      <c r="N26" s="430"/>
      <c r="O26" s="431"/>
      <c r="P26" s="438"/>
      <c r="Q26" s="443"/>
      <c r="R26" s="444"/>
    </row>
    <row r="27" spans="1:18" x14ac:dyDescent="0.2">
      <c r="A27" s="445"/>
      <c r="B27" s="436"/>
      <c r="C27" s="437"/>
      <c r="D27" s="438"/>
      <c r="E27" s="439"/>
      <c r="F27" s="440"/>
      <c r="G27" s="441"/>
      <c r="H27" s="438"/>
      <c r="I27" s="439"/>
      <c r="J27" s="440"/>
      <c r="K27" s="439"/>
      <c r="L27" s="433"/>
      <c r="M27" s="434"/>
      <c r="N27" s="430"/>
      <c r="O27" s="431"/>
      <c r="P27" s="438"/>
      <c r="Q27" s="443"/>
      <c r="R27" s="444"/>
    </row>
    <row r="28" spans="1:18" x14ac:dyDescent="0.2">
      <c r="A28" s="445"/>
      <c r="B28" s="436"/>
      <c r="C28" s="437"/>
      <c r="D28" s="438"/>
      <c r="E28" s="439"/>
      <c r="F28" s="440"/>
      <c r="G28" s="441"/>
      <c r="H28" s="438"/>
      <c r="I28" s="439"/>
      <c r="J28" s="440"/>
      <c r="K28" s="439"/>
      <c r="L28" s="433"/>
      <c r="M28" s="439"/>
      <c r="N28" s="430"/>
      <c r="O28" s="431"/>
      <c r="P28" s="438"/>
      <c r="Q28" s="443"/>
      <c r="R28" s="444"/>
    </row>
    <row r="29" spans="1:18" x14ac:dyDescent="0.2">
      <c r="A29" s="445"/>
      <c r="B29" s="436"/>
      <c r="C29" s="437"/>
      <c r="D29" s="438"/>
      <c r="E29" s="439"/>
      <c r="F29" s="440"/>
      <c r="G29" s="441"/>
      <c r="H29" s="438"/>
      <c r="I29" s="439"/>
      <c r="J29" s="440"/>
      <c r="K29" s="439"/>
      <c r="L29" s="433"/>
      <c r="M29" s="442"/>
      <c r="N29" s="430"/>
      <c r="O29" s="431"/>
      <c r="P29" s="438"/>
      <c r="Q29" s="443"/>
      <c r="R29" s="444"/>
    </row>
    <row r="30" spans="1:18" x14ac:dyDescent="0.2">
      <c r="A30" s="445"/>
      <c r="B30" s="436"/>
      <c r="C30" s="437"/>
      <c r="D30" s="438"/>
      <c r="E30" s="439"/>
      <c r="F30" s="440"/>
      <c r="G30" s="441"/>
      <c r="H30" s="438"/>
      <c r="I30" s="439"/>
      <c r="J30" s="440"/>
      <c r="K30" s="439"/>
      <c r="L30" s="433"/>
      <c r="M30" s="439"/>
      <c r="N30" s="430"/>
      <c r="O30" s="431"/>
      <c r="P30" s="438"/>
      <c r="Q30" s="443"/>
      <c r="R30" s="444"/>
    </row>
    <row r="31" spans="1:18" x14ac:dyDescent="0.2">
      <c r="A31" s="445"/>
      <c r="B31" s="436"/>
      <c r="C31" s="437"/>
      <c r="D31" s="438"/>
      <c r="E31" s="439"/>
      <c r="F31" s="440"/>
      <c r="G31" s="441"/>
      <c r="H31" s="438"/>
      <c r="I31" s="439"/>
      <c r="J31" s="440"/>
      <c r="K31" s="439"/>
      <c r="L31" s="433"/>
      <c r="M31" s="429"/>
      <c r="N31" s="430"/>
      <c r="O31" s="431"/>
      <c r="P31" s="438"/>
      <c r="Q31" s="443"/>
      <c r="R31" s="444"/>
    </row>
    <row r="32" spans="1:18" x14ac:dyDescent="0.2">
      <c r="A32" s="445" t="s">
        <v>58</v>
      </c>
      <c r="B32" s="436" t="s">
        <v>58</v>
      </c>
      <c r="C32" s="437" t="s">
        <v>58</v>
      </c>
      <c r="D32" s="438" t="s">
        <v>58</v>
      </c>
      <c r="E32" s="439" t="s">
        <v>58</v>
      </c>
      <c r="F32" s="440" t="s">
        <v>58</v>
      </c>
      <c r="G32" s="441" t="s">
        <v>58</v>
      </c>
      <c r="H32" s="438" t="s">
        <v>58</v>
      </c>
      <c r="I32" s="439" t="s">
        <v>58</v>
      </c>
      <c r="J32" s="440" t="s">
        <v>58</v>
      </c>
      <c r="K32" s="439" t="s">
        <v>58</v>
      </c>
      <c r="L32" s="433" t="s">
        <v>58</v>
      </c>
      <c r="M32" s="442" t="s">
        <v>58</v>
      </c>
      <c r="N32" s="430" t="s">
        <v>58</v>
      </c>
      <c r="O32" s="431" t="s">
        <v>58</v>
      </c>
      <c r="P32" s="438" t="s">
        <v>58</v>
      </c>
      <c r="Q32" s="443" t="s">
        <v>58</v>
      </c>
      <c r="R32" s="444" t="s">
        <v>58</v>
      </c>
    </row>
    <row r="33" spans="1:18" x14ac:dyDescent="0.2">
      <c r="A33" s="445" t="s">
        <v>58</v>
      </c>
      <c r="B33" s="436" t="s">
        <v>58</v>
      </c>
      <c r="C33" s="437" t="s">
        <v>58</v>
      </c>
      <c r="D33" s="438" t="s">
        <v>58</v>
      </c>
      <c r="E33" s="439" t="s">
        <v>58</v>
      </c>
      <c r="F33" s="440" t="s">
        <v>58</v>
      </c>
      <c r="G33" s="441" t="s">
        <v>58</v>
      </c>
      <c r="H33" s="438" t="s">
        <v>58</v>
      </c>
      <c r="I33" s="439" t="s">
        <v>58</v>
      </c>
      <c r="J33" s="440" t="s">
        <v>58</v>
      </c>
      <c r="K33" s="439" t="s">
        <v>58</v>
      </c>
      <c r="L33" s="433" t="s">
        <v>58</v>
      </c>
      <c r="M33" s="439" t="s">
        <v>58</v>
      </c>
      <c r="N33" s="430" t="s">
        <v>58</v>
      </c>
      <c r="O33" s="431" t="s">
        <v>58</v>
      </c>
      <c r="P33" s="438" t="s">
        <v>58</v>
      </c>
      <c r="Q33" s="443" t="s">
        <v>58</v>
      </c>
      <c r="R33" s="444" t="s">
        <v>58</v>
      </c>
    </row>
    <row r="34" spans="1:18" x14ac:dyDescent="0.2">
      <c r="A34" s="445" t="s">
        <v>58</v>
      </c>
      <c r="B34" s="436" t="s">
        <v>58</v>
      </c>
      <c r="C34" s="437" t="s">
        <v>58</v>
      </c>
      <c r="D34" s="438" t="s">
        <v>58</v>
      </c>
      <c r="E34" s="439" t="s">
        <v>58</v>
      </c>
      <c r="F34" s="440" t="s">
        <v>58</v>
      </c>
      <c r="G34" s="441" t="s">
        <v>58</v>
      </c>
      <c r="H34" s="438" t="s">
        <v>58</v>
      </c>
      <c r="I34" s="439" t="s">
        <v>58</v>
      </c>
      <c r="J34" s="440" t="s">
        <v>58</v>
      </c>
      <c r="K34" s="439" t="s">
        <v>58</v>
      </c>
      <c r="L34" s="433" t="s">
        <v>58</v>
      </c>
      <c r="M34" s="429" t="s">
        <v>58</v>
      </c>
      <c r="N34" s="430" t="s">
        <v>58</v>
      </c>
      <c r="O34" s="431" t="s">
        <v>58</v>
      </c>
      <c r="P34" s="438" t="s">
        <v>58</v>
      </c>
      <c r="Q34" s="443" t="s">
        <v>58</v>
      </c>
      <c r="R34" s="444" t="s">
        <v>58</v>
      </c>
    </row>
    <row r="35" spans="1:18" x14ac:dyDescent="0.2">
      <c r="A35" s="445" t="s">
        <v>58</v>
      </c>
      <c r="B35" s="436" t="s">
        <v>58</v>
      </c>
      <c r="C35" s="437" t="s">
        <v>58</v>
      </c>
      <c r="D35" s="438" t="s">
        <v>58</v>
      </c>
      <c r="E35" s="439" t="s">
        <v>58</v>
      </c>
      <c r="F35" s="440" t="s">
        <v>58</v>
      </c>
      <c r="G35" s="441" t="s">
        <v>58</v>
      </c>
      <c r="H35" s="438" t="s">
        <v>58</v>
      </c>
      <c r="I35" s="439" t="s">
        <v>58</v>
      </c>
      <c r="J35" s="440" t="s">
        <v>58</v>
      </c>
      <c r="K35" s="439" t="s">
        <v>58</v>
      </c>
      <c r="L35" s="433" t="s">
        <v>58</v>
      </c>
      <c r="M35" s="434" t="s">
        <v>58</v>
      </c>
      <c r="N35" s="430" t="s">
        <v>58</v>
      </c>
      <c r="O35" s="431" t="s">
        <v>58</v>
      </c>
      <c r="P35" s="438" t="s">
        <v>58</v>
      </c>
      <c r="Q35" s="443" t="s">
        <v>58</v>
      </c>
      <c r="R35" s="444" t="s">
        <v>58</v>
      </c>
    </row>
    <row r="36" spans="1:18" x14ac:dyDescent="0.2">
      <c r="A36" s="445" t="s">
        <v>58</v>
      </c>
      <c r="B36" s="436" t="s">
        <v>58</v>
      </c>
      <c r="C36" s="437" t="s">
        <v>58</v>
      </c>
      <c r="D36" s="438" t="s">
        <v>58</v>
      </c>
      <c r="E36" s="439" t="s">
        <v>58</v>
      </c>
      <c r="F36" s="440" t="s">
        <v>58</v>
      </c>
      <c r="G36" s="441" t="s">
        <v>58</v>
      </c>
      <c r="H36" s="438" t="s">
        <v>58</v>
      </c>
      <c r="I36" s="439" t="s">
        <v>58</v>
      </c>
      <c r="J36" s="440" t="s">
        <v>58</v>
      </c>
      <c r="K36" s="439" t="s">
        <v>58</v>
      </c>
      <c r="L36" s="433" t="s">
        <v>58</v>
      </c>
      <c r="M36" s="439" t="s">
        <v>58</v>
      </c>
      <c r="N36" s="430" t="s">
        <v>58</v>
      </c>
      <c r="O36" s="431" t="s">
        <v>58</v>
      </c>
      <c r="P36" s="438" t="s">
        <v>58</v>
      </c>
      <c r="Q36" s="443" t="s">
        <v>58</v>
      </c>
      <c r="R36" s="444" t="s">
        <v>58</v>
      </c>
    </row>
    <row r="37" spans="1:18" x14ac:dyDescent="0.2">
      <c r="A37" s="445" t="s">
        <v>58</v>
      </c>
      <c r="B37" s="436" t="s">
        <v>58</v>
      </c>
      <c r="C37" s="437" t="s">
        <v>58</v>
      </c>
      <c r="D37" s="438" t="s">
        <v>58</v>
      </c>
      <c r="E37" s="439" t="s">
        <v>58</v>
      </c>
      <c r="F37" s="440" t="s">
        <v>58</v>
      </c>
      <c r="G37" s="441" t="s">
        <v>58</v>
      </c>
      <c r="H37" s="438" t="s">
        <v>58</v>
      </c>
      <c r="I37" s="439" t="s">
        <v>58</v>
      </c>
      <c r="J37" s="440" t="s">
        <v>58</v>
      </c>
      <c r="K37" s="439" t="s">
        <v>58</v>
      </c>
      <c r="L37" s="433" t="s">
        <v>58</v>
      </c>
      <c r="M37" s="434" t="s">
        <v>58</v>
      </c>
      <c r="N37" s="430" t="s">
        <v>58</v>
      </c>
      <c r="O37" s="431" t="s">
        <v>58</v>
      </c>
      <c r="P37" s="438" t="s">
        <v>58</v>
      </c>
      <c r="Q37" s="443" t="s">
        <v>58</v>
      </c>
      <c r="R37" s="444" t="s">
        <v>58</v>
      </c>
    </row>
    <row r="38" spans="1:18" x14ac:dyDescent="0.2">
      <c r="A38" s="445" t="s">
        <v>58</v>
      </c>
      <c r="B38" s="436" t="s">
        <v>58</v>
      </c>
      <c r="C38" s="437" t="s">
        <v>58</v>
      </c>
      <c r="D38" s="438" t="s">
        <v>58</v>
      </c>
      <c r="E38" s="439" t="s">
        <v>58</v>
      </c>
      <c r="F38" s="440" t="s">
        <v>58</v>
      </c>
      <c r="G38" s="441" t="s">
        <v>58</v>
      </c>
      <c r="H38" s="438" t="s">
        <v>58</v>
      </c>
      <c r="I38" s="439" t="s">
        <v>58</v>
      </c>
      <c r="J38" s="440" t="s">
        <v>58</v>
      </c>
      <c r="K38" s="439" t="s">
        <v>58</v>
      </c>
      <c r="L38" s="433" t="s">
        <v>58</v>
      </c>
      <c r="M38" s="439" t="s">
        <v>58</v>
      </c>
      <c r="N38" s="430" t="s">
        <v>58</v>
      </c>
      <c r="O38" s="431" t="s">
        <v>58</v>
      </c>
      <c r="P38" s="438" t="s">
        <v>58</v>
      </c>
      <c r="Q38" s="443" t="s">
        <v>58</v>
      </c>
      <c r="R38" s="444" t="s">
        <v>58</v>
      </c>
    </row>
    <row r="39" spans="1:18" x14ac:dyDescent="0.2">
      <c r="A39" s="445" t="s">
        <v>58</v>
      </c>
      <c r="B39" s="436" t="s">
        <v>58</v>
      </c>
      <c r="C39" s="437" t="s">
        <v>58</v>
      </c>
      <c r="D39" s="438" t="s">
        <v>58</v>
      </c>
      <c r="E39" s="439" t="s">
        <v>58</v>
      </c>
      <c r="F39" s="440" t="s">
        <v>58</v>
      </c>
      <c r="G39" s="441" t="s">
        <v>58</v>
      </c>
      <c r="H39" s="438" t="s">
        <v>58</v>
      </c>
      <c r="I39" s="439" t="s">
        <v>58</v>
      </c>
      <c r="J39" s="440" t="s">
        <v>58</v>
      </c>
      <c r="K39" s="439" t="s">
        <v>58</v>
      </c>
      <c r="L39" s="433" t="s">
        <v>58</v>
      </c>
      <c r="M39" s="442" t="s">
        <v>58</v>
      </c>
      <c r="N39" s="430" t="s">
        <v>58</v>
      </c>
      <c r="O39" s="431" t="s">
        <v>58</v>
      </c>
      <c r="P39" s="438" t="s">
        <v>58</v>
      </c>
      <c r="Q39" s="443" t="s">
        <v>58</v>
      </c>
      <c r="R39" s="444" t="s">
        <v>58</v>
      </c>
    </row>
    <row r="40" spans="1:18" ht="13.5" thickBot="1" x14ac:dyDescent="0.25">
      <c r="A40" s="446" t="s">
        <v>58</v>
      </c>
      <c r="B40" s="447" t="s">
        <v>58</v>
      </c>
      <c r="C40" s="448" t="s">
        <v>58</v>
      </c>
      <c r="D40" s="449" t="s">
        <v>58</v>
      </c>
      <c r="E40" s="450" t="s">
        <v>58</v>
      </c>
      <c r="F40" s="451" t="s">
        <v>58</v>
      </c>
      <c r="G40" s="452" t="s">
        <v>58</v>
      </c>
      <c r="H40" s="449" t="s">
        <v>58</v>
      </c>
      <c r="I40" s="450" t="s">
        <v>58</v>
      </c>
      <c r="J40" s="451" t="s">
        <v>58</v>
      </c>
      <c r="K40" s="450" t="s">
        <v>58</v>
      </c>
      <c r="L40" s="453" t="s">
        <v>58</v>
      </c>
      <c r="M40" s="450" t="s">
        <v>58</v>
      </c>
      <c r="N40" s="451" t="s">
        <v>58</v>
      </c>
      <c r="O40" s="450" t="s">
        <v>58</v>
      </c>
      <c r="P40" s="449" t="s">
        <v>58</v>
      </c>
      <c r="Q40" s="454" t="s">
        <v>58</v>
      </c>
      <c r="R40" s="455" t="s">
        <v>58</v>
      </c>
    </row>
    <row r="41" spans="1:18" ht="13.5" thickTop="1" x14ac:dyDescent="0.2"/>
  </sheetData>
  <mergeCells count="24">
    <mergeCell ref="N7:O7"/>
    <mergeCell ref="N8:O8"/>
    <mergeCell ref="D9:E9"/>
    <mergeCell ref="F9:G9"/>
    <mergeCell ref="H9:I9"/>
    <mergeCell ref="J9:K9"/>
    <mergeCell ref="L9:M9"/>
    <mergeCell ref="N9:O9"/>
    <mergeCell ref="A1:R1"/>
    <mergeCell ref="A4:R4"/>
    <mergeCell ref="A7:A10"/>
    <mergeCell ref="B7:B10"/>
    <mergeCell ref="C7:C10"/>
    <mergeCell ref="D7:E7"/>
    <mergeCell ref="F7:G7"/>
    <mergeCell ref="H7:I7"/>
    <mergeCell ref="J7:K7"/>
    <mergeCell ref="L7:M7"/>
    <mergeCell ref="P7:R9"/>
    <mergeCell ref="D8:E8"/>
    <mergeCell ref="F8:G8"/>
    <mergeCell ref="H8:I8"/>
    <mergeCell ref="J8:K8"/>
    <mergeCell ref="L8:M8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B9FF7-5A21-422C-B6F1-A3D7BEBD9A3D}">
  <dimension ref="A1:R22"/>
  <sheetViews>
    <sheetView workbookViewId="0">
      <selection activeCell="R26" sqref="R26"/>
    </sheetView>
  </sheetViews>
  <sheetFormatPr defaultRowHeight="12.75" x14ac:dyDescent="0.2"/>
  <cols>
    <col min="2" max="2" width="20.85546875" customWidth="1"/>
    <col min="3" max="3" width="21.42578125" customWidth="1"/>
  </cols>
  <sheetData>
    <row r="1" spans="1:18" ht="18" x14ac:dyDescent="0.25">
      <c r="A1" s="1546" t="s">
        <v>1039</v>
      </c>
      <c r="B1" s="1546"/>
      <c r="C1" s="1546"/>
      <c r="D1" s="1546"/>
      <c r="E1" s="1546"/>
      <c r="F1" s="1546"/>
      <c r="G1" s="1546"/>
      <c r="H1" s="1546"/>
      <c r="I1" s="1546"/>
      <c r="J1" s="1546"/>
      <c r="K1" s="1546"/>
      <c r="L1" s="1546"/>
      <c r="M1" s="1546"/>
      <c r="N1" s="1546"/>
      <c r="O1" s="1546"/>
      <c r="P1" s="1546"/>
      <c r="Q1" s="1546"/>
      <c r="R1" s="1546"/>
    </row>
    <row r="2" spans="1:18" x14ac:dyDescent="0.2">
      <c r="A2" s="472"/>
      <c r="B2" s="473"/>
      <c r="C2" s="473"/>
      <c r="D2" s="474"/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  <c r="Q2" s="474"/>
      <c r="R2" s="475"/>
    </row>
    <row r="3" spans="1:18" x14ac:dyDescent="0.2">
      <c r="A3" s="472"/>
      <c r="B3" s="473"/>
      <c r="C3" s="473"/>
      <c r="D3" s="474"/>
      <c r="E3" s="474"/>
      <c r="F3" s="474"/>
      <c r="G3" s="474"/>
      <c r="H3" s="474"/>
      <c r="I3" s="474"/>
      <c r="J3" s="474"/>
      <c r="K3" s="474"/>
      <c r="L3" s="474"/>
      <c r="M3" s="474"/>
      <c r="N3" s="474"/>
      <c r="O3" s="474"/>
      <c r="P3" s="474"/>
      <c r="Q3" s="474"/>
      <c r="R3" s="475"/>
    </row>
    <row r="4" spans="1:18" ht="18" x14ac:dyDescent="0.2">
      <c r="A4" s="1547" t="s">
        <v>43</v>
      </c>
      <c r="B4" s="1547"/>
      <c r="C4" s="1547"/>
      <c r="D4" s="1547"/>
      <c r="E4" s="1547"/>
      <c r="F4" s="1547"/>
      <c r="G4" s="1547"/>
      <c r="H4" s="1547"/>
      <c r="I4" s="1547"/>
      <c r="J4" s="1547"/>
      <c r="K4" s="1547"/>
      <c r="L4" s="1547"/>
      <c r="M4" s="1547"/>
      <c r="N4" s="1547"/>
      <c r="O4" s="1547"/>
      <c r="P4" s="1547"/>
      <c r="Q4" s="1547"/>
      <c r="R4" s="1547"/>
    </row>
    <row r="5" spans="1:18" ht="27" x14ac:dyDescent="0.45">
      <c r="A5" s="472"/>
      <c r="B5" s="476"/>
      <c r="C5" s="473"/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  <c r="Q5" s="474"/>
      <c r="R5" s="475"/>
    </row>
    <row r="6" spans="1:18" ht="13.5" thickBot="1" x14ac:dyDescent="0.25">
      <c r="A6" s="472"/>
      <c r="B6" s="473"/>
      <c r="C6" s="473"/>
      <c r="D6" s="474"/>
      <c r="E6" s="474"/>
      <c r="F6" s="474"/>
      <c r="G6" s="474"/>
      <c r="H6" s="474"/>
      <c r="I6" s="474"/>
      <c r="J6" s="474"/>
      <c r="K6" s="474"/>
      <c r="L6" s="474"/>
      <c r="M6" s="474"/>
      <c r="N6" s="474"/>
      <c r="O6" s="474"/>
      <c r="P6" s="474"/>
      <c r="Q6" s="474"/>
      <c r="R6" s="475"/>
    </row>
    <row r="7" spans="1:18" ht="13.5" thickTop="1" x14ac:dyDescent="0.2">
      <c r="A7" s="1584" t="s">
        <v>44</v>
      </c>
      <c r="B7" s="1587" t="s">
        <v>45</v>
      </c>
      <c r="C7" s="1554" t="s">
        <v>46</v>
      </c>
      <c r="D7" s="1590" t="s">
        <v>6</v>
      </c>
      <c r="E7" s="1591"/>
      <c r="F7" s="1592" t="s">
        <v>7</v>
      </c>
      <c r="G7" s="1560"/>
      <c r="H7" s="1590" t="s">
        <v>8</v>
      </c>
      <c r="I7" s="1558"/>
      <c r="J7" s="1592" t="s">
        <v>9</v>
      </c>
      <c r="K7" s="1558"/>
      <c r="L7" s="1579" t="s">
        <v>10</v>
      </c>
      <c r="M7" s="1562"/>
      <c r="N7" s="1579" t="s">
        <v>11</v>
      </c>
      <c r="O7" s="1562"/>
      <c r="P7" s="1580" t="s">
        <v>47</v>
      </c>
      <c r="Q7" s="1564"/>
      <c r="R7" s="1565"/>
    </row>
    <row r="8" spans="1:18" x14ac:dyDescent="0.2">
      <c r="A8" s="1585"/>
      <c r="B8" s="1588"/>
      <c r="C8" s="1555"/>
      <c r="D8" s="1581" t="str">
        <f>IF(ISBLANK('[8]Ukupni plasman lige'!$D$8:$E$8)=FALSE,'[8]Ukupni plasman lige'!$D$8:$E$8,"")</f>
        <v>Granešina</v>
      </c>
      <c r="E8" s="1582"/>
      <c r="F8" s="1581" t="str">
        <f>IF(ISBLANK('[8]Ukupni plasman lige'!$F$8:$G$8)=FALSE,'[8]Ukupni plasman lige'!$F$8:$G$8,"")</f>
        <v>Granešina</v>
      </c>
      <c r="G8" s="1582"/>
      <c r="H8" s="1581" t="str">
        <f>IF(ISBLANK('[8]Ukupni plasman lige'!$H$8:$I$8)=FALSE,'[8]Ukupni plasman lige'!$H$8:$I$8,"")</f>
        <v>Granešina</v>
      </c>
      <c r="I8" s="1582"/>
      <c r="J8" s="1583" t="str">
        <f>IF(ISBLANK('[8]Ukupni plasman lige'!$J$8:$K$8)=FALSE,'[8]Ukupni plasman lige'!$J$8:$K$8,"")</f>
        <v>Granešina</v>
      </c>
      <c r="K8" s="1582"/>
      <c r="L8" s="1583" t="str">
        <f>IF(ISBLANK('[8]Ukupni plasman lige'!$L$8:$M$8)=FALSE,'[8]Ukupni plasman lige'!$L$8:$M$8,"")</f>
        <v>Granešina</v>
      </c>
      <c r="M8" s="1582"/>
      <c r="N8" s="1583" t="str">
        <f>IF(ISBLANK('[8]Ukupni plasman lige'!$N$8:$O$8)=FALSE,'[8]Ukupni plasman lige'!$N$8:$O$8,"")</f>
        <v>Granešina</v>
      </c>
      <c r="O8" s="1582"/>
      <c r="P8" s="1566"/>
      <c r="Q8" s="1567"/>
      <c r="R8" s="1568"/>
    </row>
    <row r="9" spans="1:18" x14ac:dyDescent="0.2">
      <c r="A9" s="1585"/>
      <c r="B9" s="1588"/>
      <c r="C9" s="1555"/>
      <c r="D9" s="1577" t="str">
        <f>IF(ISBLANK('[8]Ukupni plasman lige'!$D$9:$E$9)=FALSE,'[8]Ukupni plasman lige'!$D$9:$E$9,"")</f>
        <v>05.11.2022.</v>
      </c>
      <c r="E9" s="1578"/>
      <c r="F9" s="1577" t="str">
        <f>IF(ISBLANK('[8]Ukupni plasman lige'!$F$9:$G$9)=FALSE,'[8]Ukupni plasman lige'!$F$9:$G$9,"")</f>
        <v>06.11.2022.</v>
      </c>
      <c r="G9" s="1578"/>
      <c r="H9" s="1577" t="str">
        <f>IF(ISBLANK('[8]Ukupni plasman lige'!$H$9:$I$9)=FALSE,'[8]Ukupni plasman lige'!$H$9:$I$9,"")</f>
        <v>12.11.2022.</v>
      </c>
      <c r="I9" s="1578"/>
      <c r="J9" s="1577" t="str">
        <f>IF(ISBLANK('[8]Ukupni plasman lige'!$J$9:$K$9)=FALSE,'[8]Ukupni plasman lige'!$J$9:$K$9,"")</f>
        <v>13.11.2022.</v>
      </c>
      <c r="K9" s="1578"/>
      <c r="L9" s="1577" t="str">
        <f>IF(ISBLANK('[8]Ukupni plasman lige'!$L$9:$M$9)=FALSE,'[8]Ukupni plasman lige'!$L$9:$M$9,"")</f>
        <v>19.11.2022.</v>
      </c>
      <c r="M9" s="1578"/>
      <c r="N9" s="1577" t="str">
        <f>IF(ISBLANK('[8]Ukupni plasman lige'!$N$9:$O$9)=FALSE,'[8]Ukupni plasman lige'!$N$9:$O$9,"")</f>
        <v>20.11.2022.</v>
      </c>
      <c r="O9" s="1578"/>
      <c r="P9" s="1569"/>
      <c r="Q9" s="1570"/>
      <c r="R9" s="1571"/>
    </row>
    <row r="10" spans="1:18" ht="13.5" thickBot="1" x14ac:dyDescent="0.25">
      <c r="A10" s="1586"/>
      <c r="B10" s="1589"/>
      <c r="C10" s="1556"/>
      <c r="D10" s="1350" t="s">
        <v>48</v>
      </c>
      <c r="E10" s="1351" t="s">
        <v>49</v>
      </c>
      <c r="F10" s="1352" t="s">
        <v>48</v>
      </c>
      <c r="G10" s="1353" t="s">
        <v>49</v>
      </c>
      <c r="H10" s="1350" t="s">
        <v>48</v>
      </c>
      <c r="I10" s="1351" t="s">
        <v>49</v>
      </c>
      <c r="J10" s="1352" t="s">
        <v>48</v>
      </c>
      <c r="K10" s="1351" t="s">
        <v>49</v>
      </c>
      <c r="L10" s="1350" t="s">
        <v>48</v>
      </c>
      <c r="M10" s="1351" t="s">
        <v>49</v>
      </c>
      <c r="N10" s="1352" t="s">
        <v>48</v>
      </c>
      <c r="O10" s="1353" t="s">
        <v>49</v>
      </c>
      <c r="P10" s="481" t="s">
        <v>48</v>
      </c>
      <c r="Q10" s="308" t="s">
        <v>49</v>
      </c>
      <c r="R10" s="426" t="s">
        <v>50</v>
      </c>
    </row>
    <row r="11" spans="1:18" ht="16.5" thickTop="1" x14ac:dyDescent="0.25">
      <c r="A11" s="482">
        <v>1</v>
      </c>
      <c r="B11" s="1354" t="s">
        <v>808</v>
      </c>
      <c r="C11" s="1355" t="s">
        <v>73</v>
      </c>
      <c r="D11" s="428">
        <v>2.5</v>
      </c>
      <c r="E11" s="429">
        <v>37</v>
      </c>
      <c r="F11" s="430">
        <v>3.5</v>
      </c>
      <c r="G11" s="431">
        <v>15</v>
      </c>
      <c r="H11" s="428">
        <v>1</v>
      </c>
      <c r="I11" s="429">
        <v>12</v>
      </c>
      <c r="J11" s="430">
        <v>3</v>
      </c>
      <c r="K11" s="432">
        <v>23</v>
      </c>
      <c r="L11" s="433">
        <v>2</v>
      </c>
      <c r="M11" s="434">
        <v>8</v>
      </c>
      <c r="N11" s="435">
        <v>5</v>
      </c>
      <c r="O11" s="431">
        <v>5</v>
      </c>
      <c r="P11" s="428">
        <v>17</v>
      </c>
      <c r="Q11" s="1004">
        <v>100</v>
      </c>
      <c r="R11" s="1005">
        <v>1</v>
      </c>
    </row>
    <row r="12" spans="1:18" ht="15.75" x14ac:dyDescent="0.25">
      <c r="A12" s="445">
        <v>2</v>
      </c>
      <c r="B12" s="1356" t="s">
        <v>51</v>
      </c>
      <c r="C12" s="1357" t="s">
        <v>72</v>
      </c>
      <c r="D12" s="438">
        <v>2.5</v>
      </c>
      <c r="E12" s="439">
        <v>37</v>
      </c>
      <c r="F12" s="440">
        <v>1</v>
      </c>
      <c r="G12" s="441">
        <v>22</v>
      </c>
      <c r="H12" s="438">
        <v>2</v>
      </c>
      <c r="I12" s="439">
        <v>11</v>
      </c>
      <c r="J12" s="440">
        <v>1</v>
      </c>
      <c r="K12" s="439">
        <v>26</v>
      </c>
      <c r="L12" s="433">
        <v>9.5</v>
      </c>
      <c r="M12" s="442">
        <v>2</v>
      </c>
      <c r="N12" s="440">
        <v>2.5</v>
      </c>
      <c r="O12" s="431">
        <v>9</v>
      </c>
      <c r="P12" s="438">
        <v>18.5</v>
      </c>
      <c r="Q12" s="443">
        <v>107</v>
      </c>
      <c r="R12" s="444">
        <v>2</v>
      </c>
    </row>
    <row r="13" spans="1:18" ht="15.75" x14ac:dyDescent="0.25">
      <c r="A13" s="445">
        <v>3</v>
      </c>
      <c r="B13" s="1356" t="s">
        <v>52</v>
      </c>
      <c r="C13" s="1357" t="s">
        <v>74</v>
      </c>
      <c r="D13" s="438">
        <v>5.5</v>
      </c>
      <c r="E13" s="439">
        <v>28</v>
      </c>
      <c r="F13" s="440">
        <v>3.5</v>
      </c>
      <c r="G13" s="441">
        <v>15</v>
      </c>
      <c r="H13" s="438">
        <v>8</v>
      </c>
      <c r="I13" s="439">
        <v>4</v>
      </c>
      <c r="J13" s="440">
        <v>4.5</v>
      </c>
      <c r="K13" s="439">
        <v>22</v>
      </c>
      <c r="L13" s="433">
        <v>1</v>
      </c>
      <c r="M13" s="442">
        <v>9</v>
      </c>
      <c r="N13" s="430">
        <v>5</v>
      </c>
      <c r="O13" s="431">
        <v>5</v>
      </c>
      <c r="P13" s="438">
        <v>27.5</v>
      </c>
      <c r="Q13" s="443">
        <v>83</v>
      </c>
      <c r="R13" s="444">
        <v>3</v>
      </c>
    </row>
    <row r="14" spans="1:18" ht="15.75" x14ac:dyDescent="0.25">
      <c r="A14" s="445">
        <v>4</v>
      </c>
      <c r="B14" s="1356" t="s">
        <v>55</v>
      </c>
      <c r="C14" s="1357" t="s">
        <v>72</v>
      </c>
      <c r="D14" s="438">
        <v>8</v>
      </c>
      <c r="E14" s="439">
        <v>22</v>
      </c>
      <c r="F14" s="440">
        <v>6</v>
      </c>
      <c r="G14" s="441">
        <v>11</v>
      </c>
      <c r="H14" s="438">
        <v>8</v>
      </c>
      <c r="I14" s="439">
        <v>4</v>
      </c>
      <c r="J14" s="440">
        <v>2</v>
      </c>
      <c r="K14" s="439">
        <v>24</v>
      </c>
      <c r="L14" s="433">
        <v>3</v>
      </c>
      <c r="M14" s="439">
        <v>6</v>
      </c>
      <c r="N14" s="430">
        <v>1</v>
      </c>
      <c r="O14" s="431">
        <v>10</v>
      </c>
      <c r="P14" s="438">
        <v>28</v>
      </c>
      <c r="Q14" s="443">
        <v>77</v>
      </c>
      <c r="R14" s="444">
        <v>4</v>
      </c>
    </row>
    <row r="15" spans="1:18" ht="15.75" x14ac:dyDescent="0.25">
      <c r="A15" s="445">
        <v>5</v>
      </c>
      <c r="B15" s="1356" t="s">
        <v>28</v>
      </c>
      <c r="C15" s="1357" t="s">
        <v>73</v>
      </c>
      <c r="D15" s="438">
        <v>5.5</v>
      </c>
      <c r="E15" s="439">
        <v>28</v>
      </c>
      <c r="F15" s="440">
        <v>5</v>
      </c>
      <c r="G15" s="441">
        <v>13</v>
      </c>
      <c r="H15" s="438">
        <v>3.5</v>
      </c>
      <c r="I15" s="439">
        <v>8</v>
      </c>
      <c r="J15" s="440">
        <v>4.5</v>
      </c>
      <c r="K15" s="439">
        <v>22</v>
      </c>
      <c r="L15" s="433">
        <v>5</v>
      </c>
      <c r="M15" s="429">
        <v>5</v>
      </c>
      <c r="N15" s="430">
        <v>8</v>
      </c>
      <c r="O15" s="431">
        <v>4</v>
      </c>
      <c r="P15" s="438">
        <v>31.5</v>
      </c>
      <c r="Q15" s="443">
        <v>80</v>
      </c>
      <c r="R15" s="444">
        <v>5</v>
      </c>
    </row>
    <row r="16" spans="1:18" ht="15.75" x14ac:dyDescent="0.25">
      <c r="A16" s="445">
        <v>6</v>
      </c>
      <c r="B16" s="1356" t="s">
        <v>31</v>
      </c>
      <c r="C16" s="1357" t="s">
        <v>196</v>
      </c>
      <c r="D16" s="438">
        <v>1</v>
      </c>
      <c r="E16" s="439">
        <v>42</v>
      </c>
      <c r="F16" s="440">
        <v>7.5</v>
      </c>
      <c r="G16" s="441">
        <v>9</v>
      </c>
      <c r="H16" s="438">
        <v>8</v>
      </c>
      <c r="I16" s="439">
        <v>4</v>
      </c>
      <c r="J16" s="440">
        <v>6</v>
      </c>
      <c r="K16" s="439">
        <v>19</v>
      </c>
      <c r="L16" s="433">
        <v>5</v>
      </c>
      <c r="M16" s="439">
        <v>5</v>
      </c>
      <c r="N16" s="430">
        <v>5</v>
      </c>
      <c r="O16" s="431">
        <v>5</v>
      </c>
      <c r="P16" s="438">
        <v>32.5</v>
      </c>
      <c r="Q16" s="443">
        <v>84</v>
      </c>
      <c r="R16" s="444">
        <v>6</v>
      </c>
    </row>
    <row r="17" spans="1:18" ht="15.75" x14ac:dyDescent="0.25">
      <c r="A17" s="445">
        <v>7</v>
      </c>
      <c r="B17" s="1356" t="s">
        <v>57</v>
      </c>
      <c r="C17" s="1357" t="s">
        <v>72</v>
      </c>
      <c r="D17" s="438">
        <v>4</v>
      </c>
      <c r="E17" s="439">
        <v>33</v>
      </c>
      <c r="F17" s="440">
        <v>2</v>
      </c>
      <c r="G17" s="441">
        <v>18</v>
      </c>
      <c r="H17" s="438">
        <v>3.5</v>
      </c>
      <c r="I17" s="439">
        <v>8</v>
      </c>
      <c r="J17" s="440">
        <v>7.5</v>
      </c>
      <c r="K17" s="439">
        <v>17</v>
      </c>
      <c r="L17" s="433">
        <v>9.5</v>
      </c>
      <c r="M17" s="429">
        <v>2</v>
      </c>
      <c r="N17" s="430">
        <v>10</v>
      </c>
      <c r="O17" s="431">
        <v>3</v>
      </c>
      <c r="P17" s="438">
        <v>36.5</v>
      </c>
      <c r="Q17" s="443">
        <v>81</v>
      </c>
      <c r="R17" s="444">
        <v>7</v>
      </c>
    </row>
    <row r="18" spans="1:18" ht="15.75" x14ac:dyDescent="0.25">
      <c r="A18" s="445">
        <v>8</v>
      </c>
      <c r="B18" s="1356" t="s">
        <v>30</v>
      </c>
      <c r="C18" s="1357" t="s">
        <v>196</v>
      </c>
      <c r="D18" s="438">
        <v>9.5</v>
      </c>
      <c r="E18" s="439">
        <v>21</v>
      </c>
      <c r="F18" s="440">
        <v>10</v>
      </c>
      <c r="G18" s="441">
        <v>7</v>
      </c>
      <c r="H18" s="438">
        <v>6</v>
      </c>
      <c r="I18" s="439">
        <v>5</v>
      </c>
      <c r="J18" s="440">
        <v>9</v>
      </c>
      <c r="K18" s="439">
        <v>15</v>
      </c>
      <c r="L18" s="433">
        <v>5</v>
      </c>
      <c r="M18" s="439">
        <v>5</v>
      </c>
      <c r="N18" s="430">
        <v>2.5</v>
      </c>
      <c r="O18" s="431">
        <v>9</v>
      </c>
      <c r="P18" s="438">
        <v>42</v>
      </c>
      <c r="Q18" s="443">
        <v>62</v>
      </c>
      <c r="R18" s="444">
        <v>8</v>
      </c>
    </row>
    <row r="19" spans="1:18" ht="15.75" x14ac:dyDescent="0.25">
      <c r="A19" s="445">
        <v>9</v>
      </c>
      <c r="B19" s="1356" t="s">
        <v>1040</v>
      </c>
      <c r="C19" s="1357" t="s">
        <v>1041</v>
      </c>
      <c r="D19" s="438">
        <v>7</v>
      </c>
      <c r="E19" s="439">
        <v>25</v>
      </c>
      <c r="F19" s="440">
        <v>7.5</v>
      </c>
      <c r="G19" s="441">
        <v>9</v>
      </c>
      <c r="H19" s="438">
        <v>5</v>
      </c>
      <c r="I19" s="439">
        <v>6</v>
      </c>
      <c r="J19" s="440">
        <v>7.5</v>
      </c>
      <c r="K19" s="439">
        <v>17</v>
      </c>
      <c r="L19" s="433">
        <v>11</v>
      </c>
      <c r="M19" s="434">
        <v>1</v>
      </c>
      <c r="N19" s="430">
        <v>8</v>
      </c>
      <c r="O19" s="431">
        <v>4</v>
      </c>
      <c r="P19" s="438">
        <v>46</v>
      </c>
      <c r="Q19" s="443">
        <v>62</v>
      </c>
      <c r="R19" s="444">
        <v>9</v>
      </c>
    </row>
    <row r="20" spans="1:18" ht="15.75" x14ac:dyDescent="0.25">
      <c r="A20" s="445">
        <v>10</v>
      </c>
      <c r="B20" s="1356" t="s">
        <v>110</v>
      </c>
      <c r="C20" s="1357" t="s">
        <v>94</v>
      </c>
      <c r="D20" s="438">
        <v>9.5</v>
      </c>
      <c r="E20" s="439">
        <v>21</v>
      </c>
      <c r="F20" s="440">
        <v>9</v>
      </c>
      <c r="G20" s="441">
        <v>8</v>
      </c>
      <c r="H20" s="438">
        <v>10.5</v>
      </c>
      <c r="I20" s="439">
        <v>3</v>
      </c>
      <c r="J20" s="440">
        <v>10</v>
      </c>
      <c r="K20" s="439">
        <v>11</v>
      </c>
      <c r="L20" s="433">
        <v>8</v>
      </c>
      <c r="M20" s="439">
        <v>3</v>
      </c>
      <c r="N20" s="430">
        <v>11</v>
      </c>
      <c r="O20" s="431">
        <v>2</v>
      </c>
      <c r="P20" s="438">
        <v>58</v>
      </c>
      <c r="Q20" s="443">
        <v>48</v>
      </c>
      <c r="R20" s="444">
        <v>10</v>
      </c>
    </row>
    <row r="21" spans="1:18" ht="15.75" x14ac:dyDescent="0.25">
      <c r="A21" s="445">
        <v>11</v>
      </c>
      <c r="B21" s="1356" t="s">
        <v>56</v>
      </c>
      <c r="C21" s="1357" t="s">
        <v>72</v>
      </c>
      <c r="D21" s="438">
        <v>11.5</v>
      </c>
      <c r="E21" s="439">
        <v>0</v>
      </c>
      <c r="F21" s="440">
        <v>11.5</v>
      </c>
      <c r="G21" s="441">
        <v>0</v>
      </c>
      <c r="H21" s="438">
        <v>10.5</v>
      </c>
      <c r="I21" s="439">
        <v>3</v>
      </c>
      <c r="J21" s="440">
        <v>11</v>
      </c>
      <c r="K21" s="439">
        <v>9</v>
      </c>
      <c r="L21" s="433">
        <v>7</v>
      </c>
      <c r="M21" s="439">
        <v>4</v>
      </c>
      <c r="N21" s="430">
        <v>8</v>
      </c>
      <c r="O21" s="431">
        <v>4</v>
      </c>
      <c r="P21" s="438">
        <v>59.5</v>
      </c>
      <c r="Q21" s="443">
        <v>20</v>
      </c>
      <c r="R21" s="444">
        <v>11</v>
      </c>
    </row>
    <row r="22" spans="1:18" ht="16.5" thickBot="1" x14ac:dyDescent="0.3">
      <c r="A22" s="1006">
        <v>12</v>
      </c>
      <c r="B22" s="1358" t="s">
        <v>546</v>
      </c>
      <c r="C22" s="1359" t="s">
        <v>446</v>
      </c>
      <c r="D22" s="1008">
        <v>11.5</v>
      </c>
      <c r="E22" s="1009">
        <v>0</v>
      </c>
      <c r="F22" s="1010">
        <v>11.5</v>
      </c>
      <c r="G22" s="1011">
        <v>0</v>
      </c>
      <c r="H22" s="1008">
        <v>12</v>
      </c>
      <c r="I22" s="1009">
        <v>0</v>
      </c>
      <c r="J22" s="1010">
        <v>12</v>
      </c>
      <c r="K22" s="1009">
        <v>0</v>
      </c>
      <c r="L22" s="1012">
        <v>12</v>
      </c>
      <c r="M22" s="1009">
        <v>0</v>
      </c>
      <c r="N22" s="1010">
        <v>12</v>
      </c>
      <c r="O22" s="1011">
        <v>0</v>
      </c>
      <c r="P22" s="1008">
        <v>71</v>
      </c>
      <c r="Q22" s="1360">
        <v>0</v>
      </c>
      <c r="R22" s="1361">
        <v>12</v>
      </c>
    </row>
  </sheetData>
  <mergeCells count="24">
    <mergeCell ref="A1:R1"/>
    <mergeCell ref="A4:R4"/>
    <mergeCell ref="A7:A10"/>
    <mergeCell ref="B7:B10"/>
    <mergeCell ref="C7:C10"/>
    <mergeCell ref="D7:E7"/>
    <mergeCell ref="F7:G7"/>
    <mergeCell ref="H7:I7"/>
    <mergeCell ref="J7:K7"/>
    <mergeCell ref="L7:M7"/>
    <mergeCell ref="P7:R9"/>
    <mergeCell ref="D8:E8"/>
    <mergeCell ref="F8:G8"/>
    <mergeCell ref="H8:I8"/>
    <mergeCell ref="J8:K8"/>
    <mergeCell ref="L8:M8"/>
    <mergeCell ref="N8:O8"/>
    <mergeCell ref="D9:E9"/>
    <mergeCell ref="F9:G9"/>
    <mergeCell ref="H9:I9"/>
    <mergeCell ref="J9:K9"/>
    <mergeCell ref="L9:M9"/>
    <mergeCell ref="N9:O9"/>
    <mergeCell ref="N7:O7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7" tint="0.59999389629810485"/>
  </sheetPr>
  <dimension ref="B1:AA23"/>
  <sheetViews>
    <sheetView topLeftCell="A4" zoomScale="52" zoomScaleNormal="52" workbookViewId="0">
      <selection activeCell="AE11" sqref="AE11"/>
    </sheetView>
  </sheetViews>
  <sheetFormatPr defaultColWidth="8.85546875" defaultRowHeight="12.75" x14ac:dyDescent="0.2"/>
  <cols>
    <col min="1" max="1" width="4.42578125" style="116" customWidth="1"/>
    <col min="2" max="2" width="26.42578125" style="116" customWidth="1"/>
    <col min="3" max="3" width="41.42578125" style="116" customWidth="1"/>
    <col min="4" max="4" width="11" style="116" customWidth="1"/>
    <col min="5" max="5" width="15.85546875" style="116" customWidth="1"/>
    <col min="6" max="6" width="10.7109375" style="116" customWidth="1"/>
    <col min="7" max="7" width="12.7109375" style="116" customWidth="1"/>
    <col min="8" max="8" width="10.7109375" style="116" customWidth="1"/>
    <col min="9" max="9" width="15" style="116" customWidth="1"/>
    <col min="10" max="10" width="10.5703125" style="116" customWidth="1"/>
    <col min="11" max="11" width="15.7109375" style="116" customWidth="1"/>
    <col min="12" max="12" width="11.140625" style="116" customWidth="1"/>
    <col min="13" max="13" width="15.7109375" style="116" customWidth="1"/>
    <col min="14" max="14" width="10.7109375" style="116" customWidth="1"/>
    <col min="15" max="15" width="15" style="116" customWidth="1"/>
    <col min="16" max="16" width="10.7109375" style="116" customWidth="1"/>
    <col min="17" max="17" width="18.5703125" style="116" customWidth="1"/>
    <col min="18" max="18" width="10.7109375" style="116" customWidth="1"/>
    <col min="19" max="19" width="17.28515625" style="116" customWidth="1"/>
    <col min="20" max="20" width="10.5703125" style="116" customWidth="1"/>
    <col min="21" max="21" width="14.42578125" style="116" customWidth="1"/>
    <col min="22" max="22" width="10.7109375" style="116" customWidth="1"/>
    <col min="23" max="23" width="16.28515625" style="116" customWidth="1"/>
    <col min="24" max="24" width="14.140625" style="116" customWidth="1"/>
    <col min="25" max="25" width="16.5703125" style="116" customWidth="1"/>
    <col min="26" max="26" width="17.140625" style="116" customWidth="1"/>
    <col min="27" max="27" width="7.5703125" style="116" customWidth="1"/>
    <col min="28" max="28" width="9.85546875" style="116" customWidth="1"/>
    <col min="29" max="30" width="8.85546875" style="116"/>
    <col min="31" max="31" width="10.140625" style="116" bestFit="1" customWidth="1"/>
    <col min="32" max="258" width="8.85546875" style="116"/>
    <col min="259" max="259" width="4.42578125" style="116" customWidth="1"/>
    <col min="260" max="260" width="38.85546875" style="116" customWidth="1"/>
    <col min="261" max="261" width="16.85546875" style="116" customWidth="1"/>
    <col min="262" max="262" width="14" style="116" customWidth="1"/>
    <col min="263" max="263" width="13.5703125" style="116" customWidth="1"/>
    <col min="264" max="264" width="10.7109375" style="116" customWidth="1"/>
    <col min="265" max="265" width="6.7109375" style="116" customWidth="1"/>
    <col min="266" max="267" width="10.7109375" style="116" customWidth="1"/>
    <col min="268" max="268" width="6.7109375" style="116" customWidth="1"/>
    <col min="269" max="270" width="10.7109375" style="116" customWidth="1"/>
    <col min="271" max="271" width="6.7109375" style="116" customWidth="1"/>
    <col min="272" max="273" width="10.7109375" style="116" customWidth="1"/>
    <col min="274" max="274" width="6.7109375" style="116" customWidth="1"/>
    <col min="275" max="276" width="10.7109375" style="116" customWidth="1"/>
    <col min="277" max="277" width="6.7109375" style="116" customWidth="1"/>
    <col min="278" max="279" width="10.7109375" style="116" customWidth="1"/>
    <col min="280" max="280" width="6.7109375" style="116" customWidth="1"/>
    <col min="281" max="281" width="9.140625" style="116" customWidth="1"/>
    <col min="282" max="282" width="8.85546875" style="116"/>
    <col min="283" max="283" width="7.5703125" style="116" customWidth="1"/>
    <col min="284" max="284" width="9.85546875" style="116" customWidth="1"/>
    <col min="285" max="286" width="8.85546875" style="116"/>
    <col min="287" max="287" width="10.140625" style="116" bestFit="1" customWidth="1"/>
    <col min="288" max="514" width="8.85546875" style="116"/>
    <col min="515" max="515" width="4.42578125" style="116" customWidth="1"/>
    <col min="516" max="516" width="38.85546875" style="116" customWidth="1"/>
    <col min="517" max="517" width="16.85546875" style="116" customWidth="1"/>
    <col min="518" max="518" width="14" style="116" customWidth="1"/>
    <col min="519" max="519" width="13.5703125" style="116" customWidth="1"/>
    <col min="520" max="520" width="10.7109375" style="116" customWidth="1"/>
    <col min="521" max="521" width="6.7109375" style="116" customWidth="1"/>
    <col min="522" max="523" width="10.7109375" style="116" customWidth="1"/>
    <col min="524" max="524" width="6.7109375" style="116" customWidth="1"/>
    <col min="525" max="526" width="10.7109375" style="116" customWidth="1"/>
    <col min="527" max="527" width="6.7109375" style="116" customWidth="1"/>
    <col min="528" max="529" width="10.7109375" style="116" customWidth="1"/>
    <col min="530" max="530" width="6.7109375" style="116" customWidth="1"/>
    <col min="531" max="532" width="10.7109375" style="116" customWidth="1"/>
    <col min="533" max="533" width="6.7109375" style="116" customWidth="1"/>
    <col min="534" max="535" width="10.7109375" style="116" customWidth="1"/>
    <col min="536" max="536" width="6.7109375" style="116" customWidth="1"/>
    <col min="537" max="537" width="9.140625" style="116" customWidth="1"/>
    <col min="538" max="538" width="8.85546875" style="116"/>
    <col min="539" max="539" width="7.5703125" style="116" customWidth="1"/>
    <col min="540" max="540" width="9.85546875" style="116" customWidth="1"/>
    <col min="541" max="542" width="8.85546875" style="116"/>
    <col min="543" max="543" width="10.140625" style="116" bestFit="1" customWidth="1"/>
    <col min="544" max="770" width="8.85546875" style="116"/>
    <col min="771" max="771" width="4.42578125" style="116" customWidth="1"/>
    <col min="772" max="772" width="38.85546875" style="116" customWidth="1"/>
    <col min="773" max="773" width="16.85546875" style="116" customWidth="1"/>
    <col min="774" max="774" width="14" style="116" customWidth="1"/>
    <col min="775" max="775" width="13.5703125" style="116" customWidth="1"/>
    <col min="776" max="776" width="10.7109375" style="116" customWidth="1"/>
    <col min="777" max="777" width="6.7109375" style="116" customWidth="1"/>
    <col min="778" max="779" width="10.7109375" style="116" customWidth="1"/>
    <col min="780" max="780" width="6.7109375" style="116" customWidth="1"/>
    <col min="781" max="782" width="10.7109375" style="116" customWidth="1"/>
    <col min="783" max="783" width="6.7109375" style="116" customWidth="1"/>
    <col min="784" max="785" width="10.7109375" style="116" customWidth="1"/>
    <col min="786" max="786" width="6.7109375" style="116" customWidth="1"/>
    <col min="787" max="788" width="10.7109375" style="116" customWidth="1"/>
    <col min="789" max="789" width="6.7109375" style="116" customWidth="1"/>
    <col min="790" max="791" width="10.7109375" style="116" customWidth="1"/>
    <col min="792" max="792" width="6.7109375" style="116" customWidth="1"/>
    <col min="793" max="793" width="9.140625" style="116" customWidth="1"/>
    <col min="794" max="794" width="8.85546875" style="116"/>
    <col min="795" max="795" width="7.5703125" style="116" customWidth="1"/>
    <col min="796" max="796" width="9.85546875" style="116" customWidth="1"/>
    <col min="797" max="798" width="8.85546875" style="116"/>
    <col min="799" max="799" width="10.140625" style="116" bestFit="1" customWidth="1"/>
    <col min="800" max="1026" width="8.85546875" style="116"/>
    <col min="1027" max="1027" width="4.42578125" style="116" customWidth="1"/>
    <col min="1028" max="1028" width="38.85546875" style="116" customWidth="1"/>
    <col min="1029" max="1029" width="16.85546875" style="116" customWidth="1"/>
    <col min="1030" max="1030" width="14" style="116" customWidth="1"/>
    <col min="1031" max="1031" width="13.5703125" style="116" customWidth="1"/>
    <col min="1032" max="1032" width="10.7109375" style="116" customWidth="1"/>
    <col min="1033" max="1033" width="6.7109375" style="116" customWidth="1"/>
    <col min="1034" max="1035" width="10.7109375" style="116" customWidth="1"/>
    <col min="1036" max="1036" width="6.7109375" style="116" customWidth="1"/>
    <col min="1037" max="1038" width="10.7109375" style="116" customWidth="1"/>
    <col min="1039" max="1039" width="6.7109375" style="116" customWidth="1"/>
    <col min="1040" max="1041" width="10.7109375" style="116" customWidth="1"/>
    <col min="1042" max="1042" width="6.7109375" style="116" customWidth="1"/>
    <col min="1043" max="1044" width="10.7109375" style="116" customWidth="1"/>
    <col min="1045" max="1045" width="6.7109375" style="116" customWidth="1"/>
    <col min="1046" max="1047" width="10.7109375" style="116" customWidth="1"/>
    <col min="1048" max="1048" width="6.7109375" style="116" customWidth="1"/>
    <col min="1049" max="1049" width="9.140625" style="116" customWidth="1"/>
    <col min="1050" max="1050" width="8.85546875" style="116"/>
    <col min="1051" max="1051" width="7.5703125" style="116" customWidth="1"/>
    <col min="1052" max="1052" width="9.85546875" style="116" customWidth="1"/>
    <col min="1053" max="1054" width="8.85546875" style="116"/>
    <col min="1055" max="1055" width="10.140625" style="116" bestFit="1" customWidth="1"/>
    <col min="1056" max="1282" width="8.85546875" style="116"/>
    <col min="1283" max="1283" width="4.42578125" style="116" customWidth="1"/>
    <col min="1284" max="1284" width="38.85546875" style="116" customWidth="1"/>
    <col min="1285" max="1285" width="16.85546875" style="116" customWidth="1"/>
    <col min="1286" max="1286" width="14" style="116" customWidth="1"/>
    <col min="1287" max="1287" width="13.5703125" style="116" customWidth="1"/>
    <col min="1288" max="1288" width="10.7109375" style="116" customWidth="1"/>
    <col min="1289" max="1289" width="6.7109375" style="116" customWidth="1"/>
    <col min="1290" max="1291" width="10.7109375" style="116" customWidth="1"/>
    <col min="1292" max="1292" width="6.7109375" style="116" customWidth="1"/>
    <col min="1293" max="1294" width="10.7109375" style="116" customWidth="1"/>
    <col min="1295" max="1295" width="6.7109375" style="116" customWidth="1"/>
    <col min="1296" max="1297" width="10.7109375" style="116" customWidth="1"/>
    <col min="1298" max="1298" width="6.7109375" style="116" customWidth="1"/>
    <col min="1299" max="1300" width="10.7109375" style="116" customWidth="1"/>
    <col min="1301" max="1301" width="6.7109375" style="116" customWidth="1"/>
    <col min="1302" max="1303" width="10.7109375" style="116" customWidth="1"/>
    <col min="1304" max="1304" width="6.7109375" style="116" customWidth="1"/>
    <col min="1305" max="1305" width="9.140625" style="116" customWidth="1"/>
    <col min="1306" max="1306" width="8.85546875" style="116"/>
    <col min="1307" max="1307" width="7.5703125" style="116" customWidth="1"/>
    <col min="1308" max="1308" width="9.85546875" style="116" customWidth="1"/>
    <col min="1309" max="1310" width="8.85546875" style="116"/>
    <col min="1311" max="1311" width="10.140625" style="116" bestFit="1" customWidth="1"/>
    <col min="1312" max="1538" width="8.85546875" style="116"/>
    <col min="1539" max="1539" width="4.42578125" style="116" customWidth="1"/>
    <col min="1540" max="1540" width="38.85546875" style="116" customWidth="1"/>
    <col min="1541" max="1541" width="16.85546875" style="116" customWidth="1"/>
    <col min="1542" max="1542" width="14" style="116" customWidth="1"/>
    <col min="1543" max="1543" width="13.5703125" style="116" customWidth="1"/>
    <col min="1544" max="1544" width="10.7109375" style="116" customWidth="1"/>
    <col min="1545" max="1545" width="6.7109375" style="116" customWidth="1"/>
    <col min="1546" max="1547" width="10.7109375" style="116" customWidth="1"/>
    <col min="1548" max="1548" width="6.7109375" style="116" customWidth="1"/>
    <col min="1549" max="1550" width="10.7109375" style="116" customWidth="1"/>
    <col min="1551" max="1551" width="6.7109375" style="116" customWidth="1"/>
    <col min="1552" max="1553" width="10.7109375" style="116" customWidth="1"/>
    <col min="1554" max="1554" width="6.7109375" style="116" customWidth="1"/>
    <col min="1555" max="1556" width="10.7109375" style="116" customWidth="1"/>
    <col min="1557" max="1557" width="6.7109375" style="116" customWidth="1"/>
    <col min="1558" max="1559" width="10.7109375" style="116" customWidth="1"/>
    <col min="1560" max="1560" width="6.7109375" style="116" customWidth="1"/>
    <col min="1561" max="1561" width="9.140625" style="116" customWidth="1"/>
    <col min="1562" max="1562" width="8.85546875" style="116"/>
    <col min="1563" max="1563" width="7.5703125" style="116" customWidth="1"/>
    <col min="1564" max="1564" width="9.85546875" style="116" customWidth="1"/>
    <col min="1565" max="1566" width="8.85546875" style="116"/>
    <col min="1567" max="1567" width="10.140625" style="116" bestFit="1" customWidth="1"/>
    <col min="1568" max="1794" width="8.85546875" style="116"/>
    <col min="1795" max="1795" width="4.42578125" style="116" customWidth="1"/>
    <col min="1796" max="1796" width="38.85546875" style="116" customWidth="1"/>
    <col min="1797" max="1797" width="16.85546875" style="116" customWidth="1"/>
    <col min="1798" max="1798" width="14" style="116" customWidth="1"/>
    <col min="1799" max="1799" width="13.5703125" style="116" customWidth="1"/>
    <col min="1800" max="1800" width="10.7109375" style="116" customWidth="1"/>
    <col min="1801" max="1801" width="6.7109375" style="116" customWidth="1"/>
    <col min="1802" max="1803" width="10.7109375" style="116" customWidth="1"/>
    <col min="1804" max="1804" width="6.7109375" style="116" customWidth="1"/>
    <col min="1805" max="1806" width="10.7109375" style="116" customWidth="1"/>
    <col min="1807" max="1807" width="6.7109375" style="116" customWidth="1"/>
    <col min="1808" max="1809" width="10.7109375" style="116" customWidth="1"/>
    <col min="1810" max="1810" width="6.7109375" style="116" customWidth="1"/>
    <col min="1811" max="1812" width="10.7109375" style="116" customWidth="1"/>
    <col min="1813" max="1813" width="6.7109375" style="116" customWidth="1"/>
    <col min="1814" max="1815" width="10.7109375" style="116" customWidth="1"/>
    <col min="1816" max="1816" width="6.7109375" style="116" customWidth="1"/>
    <col min="1817" max="1817" width="9.140625" style="116" customWidth="1"/>
    <col min="1818" max="1818" width="8.85546875" style="116"/>
    <col min="1819" max="1819" width="7.5703125" style="116" customWidth="1"/>
    <col min="1820" max="1820" width="9.85546875" style="116" customWidth="1"/>
    <col min="1821" max="1822" width="8.85546875" style="116"/>
    <col min="1823" max="1823" width="10.140625" style="116" bestFit="1" customWidth="1"/>
    <col min="1824" max="2050" width="8.85546875" style="116"/>
    <col min="2051" max="2051" width="4.42578125" style="116" customWidth="1"/>
    <col min="2052" max="2052" width="38.85546875" style="116" customWidth="1"/>
    <col min="2053" max="2053" width="16.85546875" style="116" customWidth="1"/>
    <col min="2054" max="2054" width="14" style="116" customWidth="1"/>
    <col min="2055" max="2055" width="13.5703125" style="116" customWidth="1"/>
    <col min="2056" max="2056" width="10.7109375" style="116" customWidth="1"/>
    <col min="2057" max="2057" width="6.7109375" style="116" customWidth="1"/>
    <col min="2058" max="2059" width="10.7109375" style="116" customWidth="1"/>
    <col min="2060" max="2060" width="6.7109375" style="116" customWidth="1"/>
    <col min="2061" max="2062" width="10.7109375" style="116" customWidth="1"/>
    <col min="2063" max="2063" width="6.7109375" style="116" customWidth="1"/>
    <col min="2064" max="2065" width="10.7109375" style="116" customWidth="1"/>
    <col min="2066" max="2066" width="6.7109375" style="116" customWidth="1"/>
    <col min="2067" max="2068" width="10.7109375" style="116" customWidth="1"/>
    <col min="2069" max="2069" width="6.7109375" style="116" customWidth="1"/>
    <col min="2070" max="2071" width="10.7109375" style="116" customWidth="1"/>
    <col min="2072" max="2072" width="6.7109375" style="116" customWidth="1"/>
    <col min="2073" max="2073" width="9.140625" style="116" customWidth="1"/>
    <col min="2074" max="2074" width="8.85546875" style="116"/>
    <col min="2075" max="2075" width="7.5703125" style="116" customWidth="1"/>
    <col min="2076" max="2076" width="9.85546875" style="116" customWidth="1"/>
    <col min="2077" max="2078" width="8.85546875" style="116"/>
    <col min="2079" max="2079" width="10.140625" style="116" bestFit="1" customWidth="1"/>
    <col min="2080" max="2306" width="8.85546875" style="116"/>
    <col min="2307" max="2307" width="4.42578125" style="116" customWidth="1"/>
    <col min="2308" max="2308" width="38.85546875" style="116" customWidth="1"/>
    <col min="2309" max="2309" width="16.85546875" style="116" customWidth="1"/>
    <col min="2310" max="2310" width="14" style="116" customWidth="1"/>
    <col min="2311" max="2311" width="13.5703125" style="116" customWidth="1"/>
    <col min="2312" max="2312" width="10.7109375" style="116" customWidth="1"/>
    <col min="2313" max="2313" width="6.7109375" style="116" customWidth="1"/>
    <col min="2314" max="2315" width="10.7109375" style="116" customWidth="1"/>
    <col min="2316" max="2316" width="6.7109375" style="116" customWidth="1"/>
    <col min="2317" max="2318" width="10.7109375" style="116" customWidth="1"/>
    <col min="2319" max="2319" width="6.7109375" style="116" customWidth="1"/>
    <col min="2320" max="2321" width="10.7109375" style="116" customWidth="1"/>
    <col min="2322" max="2322" width="6.7109375" style="116" customWidth="1"/>
    <col min="2323" max="2324" width="10.7109375" style="116" customWidth="1"/>
    <col min="2325" max="2325" width="6.7109375" style="116" customWidth="1"/>
    <col min="2326" max="2327" width="10.7109375" style="116" customWidth="1"/>
    <col min="2328" max="2328" width="6.7109375" style="116" customWidth="1"/>
    <col min="2329" max="2329" width="9.140625" style="116" customWidth="1"/>
    <col min="2330" max="2330" width="8.85546875" style="116"/>
    <col min="2331" max="2331" width="7.5703125" style="116" customWidth="1"/>
    <col min="2332" max="2332" width="9.85546875" style="116" customWidth="1"/>
    <col min="2333" max="2334" width="8.85546875" style="116"/>
    <col min="2335" max="2335" width="10.140625" style="116" bestFit="1" customWidth="1"/>
    <col min="2336" max="2562" width="8.85546875" style="116"/>
    <col min="2563" max="2563" width="4.42578125" style="116" customWidth="1"/>
    <col min="2564" max="2564" width="38.85546875" style="116" customWidth="1"/>
    <col min="2565" max="2565" width="16.85546875" style="116" customWidth="1"/>
    <col min="2566" max="2566" width="14" style="116" customWidth="1"/>
    <col min="2567" max="2567" width="13.5703125" style="116" customWidth="1"/>
    <col min="2568" max="2568" width="10.7109375" style="116" customWidth="1"/>
    <col min="2569" max="2569" width="6.7109375" style="116" customWidth="1"/>
    <col min="2570" max="2571" width="10.7109375" style="116" customWidth="1"/>
    <col min="2572" max="2572" width="6.7109375" style="116" customWidth="1"/>
    <col min="2573" max="2574" width="10.7109375" style="116" customWidth="1"/>
    <col min="2575" max="2575" width="6.7109375" style="116" customWidth="1"/>
    <col min="2576" max="2577" width="10.7109375" style="116" customWidth="1"/>
    <col min="2578" max="2578" width="6.7109375" style="116" customWidth="1"/>
    <col min="2579" max="2580" width="10.7109375" style="116" customWidth="1"/>
    <col min="2581" max="2581" width="6.7109375" style="116" customWidth="1"/>
    <col min="2582" max="2583" width="10.7109375" style="116" customWidth="1"/>
    <col min="2584" max="2584" width="6.7109375" style="116" customWidth="1"/>
    <col min="2585" max="2585" width="9.140625" style="116" customWidth="1"/>
    <col min="2586" max="2586" width="8.85546875" style="116"/>
    <col min="2587" max="2587" width="7.5703125" style="116" customWidth="1"/>
    <col min="2588" max="2588" width="9.85546875" style="116" customWidth="1"/>
    <col min="2589" max="2590" width="8.85546875" style="116"/>
    <col min="2591" max="2591" width="10.140625" style="116" bestFit="1" customWidth="1"/>
    <col min="2592" max="2818" width="8.85546875" style="116"/>
    <col min="2819" max="2819" width="4.42578125" style="116" customWidth="1"/>
    <col min="2820" max="2820" width="38.85546875" style="116" customWidth="1"/>
    <col min="2821" max="2821" width="16.85546875" style="116" customWidth="1"/>
    <col min="2822" max="2822" width="14" style="116" customWidth="1"/>
    <col min="2823" max="2823" width="13.5703125" style="116" customWidth="1"/>
    <col min="2824" max="2824" width="10.7109375" style="116" customWidth="1"/>
    <col min="2825" max="2825" width="6.7109375" style="116" customWidth="1"/>
    <col min="2826" max="2827" width="10.7109375" style="116" customWidth="1"/>
    <col min="2828" max="2828" width="6.7109375" style="116" customWidth="1"/>
    <col min="2829" max="2830" width="10.7109375" style="116" customWidth="1"/>
    <col min="2831" max="2831" width="6.7109375" style="116" customWidth="1"/>
    <col min="2832" max="2833" width="10.7109375" style="116" customWidth="1"/>
    <col min="2834" max="2834" width="6.7109375" style="116" customWidth="1"/>
    <col min="2835" max="2836" width="10.7109375" style="116" customWidth="1"/>
    <col min="2837" max="2837" width="6.7109375" style="116" customWidth="1"/>
    <col min="2838" max="2839" width="10.7109375" style="116" customWidth="1"/>
    <col min="2840" max="2840" width="6.7109375" style="116" customWidth="1"/>
    <col min="2841" max="2841" width="9.140625" style="116" customWidth="1"/>
    <col min="2842" max="2842" width="8.85546875" style="116"/>
    <col min="2843" max="2843" width="7.5703125" style="116" customWidth="1"/>
    <col min="2844" max="2844" width="9.85546875" style="116" customWidth="1"/>
    <col min="2845" max="2846" width="8.85546875" style="116"/>
    <col min="2847" max="2847" width="10.140625" style="116" bestFit="1" customWidth="1"/>
    <col min="2848" max="3074" width="8.85546875" style="116"/>
    <col min="3075" max="3075" width="4.42578125" style="116" customWidth="1"/>
    <col min="3076" max="3076" width="38.85546875" style="116" customWidth="1"/>
    <col min="3077" max="3077" width="16.85546875" style="116" customWidth="1"/>
    <col min="3078" max="3078" width="14" style="116" customWidth="1"/>
    <col min="3079" max="3079" width="13.5703125" style="116" customWidth="1"/>
    <col min="3080" max="3080" width="10.7109375" style="116" customWidth="1"/>
    <col min="3081" max="3081" width="6.7109375" style="116" customWidth="1"/>
    <col min="3082" max="3083" width="10.7109375" style="116" customWidth="1"/>
    <col min="3084" max="3084" width="6.7109375" style="116" customWidth="1"/>
    <col min="3085" max="3086" width="10.7109375" style="116" customWidth="1"/>
    <col min="3087" max="3087" width="6.7109375" style="116" customWidth="1"/>
    <col min="3088" max="3089" width="10.7109375" style="116" customWidth="1"/>
    <col min="3090" max="3090" width="6.7109375" style="116" customWidth="1"/>
    <col min="3091" max="3092" width="10.7109375" style="116" customWidth="1"/>
    <col min="3093" max="3093" width="6.7109375" style="116" customWidth="1"/>
    <col min="3094" max="3095" width="10.7109375" style="116" customWidth="1"/>
    <col min="3096" max="3096" width="6.7109375" style="116" customWidth="1"/>
    <col min="3097" max="3097" width="9.140625" style="116" customWidth="1"/>
    <col min="3098" max="3098" width="8.85546875" style="116"/>
    <col min="3099" max="3099" width="7.5703125" style="116" customWidth="1"/>
    <col min="3100" max="3100" width="9.85546875" style="116" customWidth="1"/>
    <col min="3101" max="3102" width="8.85546875" style="116"/>
    <col min="3103" max="3103" width="10.140625" style="116" bestFit="1" customWidth="1"/>
    <col min="3104" max="3330" width="8.85546875" style="116"/>
    <col min="3331" max="3331" width="4.42578125" style="116" customWidth="1"/>
    <col min="3332" max="3332" width="38.85546875" style="116" customWidth="1"/>
    <col min="3333" max="3333" width="16.85546875" style="116" customWidth="1"/>
    <col min="3334" max="3334" width="14" style="116" customWidth="1"/>
    <col min="3335" max="3335" width="13.5703125" style="116" customWidth="1"/>
    <col min="3336" max="3336" width="10.7109375" style="116" customWidth="1"/>
    <col min="3337" max="3337" width="6.7109375" style="116" customWidth="1"/>
    <col min="3338" max="3339" width="10.7109375" style="116" customWidth="1"/>
    <col min="3340" max="3340" width="6.7109375" style="116" customWidth="1"/>
    <col min="3341" max="3342" width="10.7109375" style="116" customWidth="1"/>
    <col min="3343" max="3343" width="6.7109375" style="116" customWidth="1"/>
    <col min="3344" max="3345" width="10.7109375" style="116" customWidth="1"/>
    <col min="3346" max="3346" width="6.7109375" style="116" customWidth="1"/>
    <col min="3347" max="3348" width="10.7109375" style="116" customWidth="1"/>
    <col min="3349" max="3349" width="6.7109375" style="116" customWidth="1"/>
    <col min="3350" max="3351" width="10.7109375" style="116" customWidth="1"/>
    <col min="3352" max="3352" width="6.7109375" style="116" customWidth="1"/>
    <col min="3353" max="3353" width="9.140625" style="116" customWidth="1"/>
    <col min="3354" max="3354" width="8.85546875" style="116"/>
    <col min="3355" max="3355" width="7.5703125" style="116" customWidth="1"/>
    <col min="3356" max="3356" width="9.85546875" style="116" customWidth="1"/>
    <col min="3357" max="3358" width="8.85546875" style="116"/>
    <col min="3359" max="3359" width="10.140625" style="116" bestFit="1" customWidth="1"/>
    <col min="3360" max="3586" width="8.85546875" style="116"/>
    <col min="3587" max="3587" width="4.42578125" style="116" customWidth="1"/>
    <col min="3588" max="3588" width="38.85546875" style="116" customWidth="1"/>
    <col min="3589" max="3589" width="16.85546875" style="116" customWidth="1"/>
    <col min="3590" max="3590" width="14" style="116" customWidth="1"/>
    <col min="3591" max="3591" width="13.5703125" style="116" customWidth="1"/>
    <col min="3592" max="3592" width="10.7109375" style="116" customWidth="1"/>
    <col min="3593" max="3593" width="6.7109375" style="116" customWidth="1"/>
    <col min="3594" max="3595" width="10.7109375" style="116" customWidth="1"/>
    <col min="3596" max="3596" width="6.7109375" style="116" customWidth="1"/>
    <col min="3597" max="3598" width="10.7109375" style="116" customWidth="1"/>
    <col min="3599" max="3599" width="6.7109375" style="116" customWidth="1"/>
    <col min="3600" max="3601" width="10.7109375" style="116" customWidth="1"/>
    <col min="3602" max="3602" width="6.7109375" style="116" customWidth="1"/>
    <col min="3603" max="3604" width="10.7109375" style="116" customWidth="1"/>
    <col min="3605" max="3605" width="6.7109375" style="116" customWidth="1"/>
    <col min="3606" max="3607" width="10.7109375" style="116" customWidth="1"/>
    <col min="3608" max="3608" width="6.7109375" style="116" customWidth="1"/>
    <col min="3609" max="3609" width="9.140625" style="116" customWidth="1"/>
    <col min="3610" max="3610" width="8.85546875" style="116"/>
    <col min="3611" max="3611" width="7.5703125" style="116" customWidth="1"/>
    <col min="3612" max="3612" width="9.85546875" style="116" customWidth="1"/>
    <col min="3613" max="3614" width="8.85546875" style="116"/>
    <col min="3615" max="3615" width="10.140625" style="116" bestFit="1" customWidth="1"/>
    <col min="3616" max="3842" width="8.85546875" style="116"/>
    <col min="3843" max="3843" width="4.42578125" style="116" customWidth="1"/>
    <col min="3844" max="3844" width="38.85546875" style="116" customWidth="1"/>
    <col min="3845" max="3845" width="16.85546875" style="116" customWidth="1"/>
    <col min="3846" max="3846" width="14" style="116" customWidth="1"/>
    <col min="3847" max="3847" width="13.5703125" style="116" customWidth="1"/>
    <col min="3848" max="3848" width="10.7109375" style="116" customWidth="1"/>
    <col min="3849" max="3849" width="6.7109375" style="116" customWidth="1"/>
    <col min="3850" max="3851" width="10.7109375" style="116" customWidth="1"/>
    <col min="3852" max="3852" width="6.7109375" style="116" customWidth="1"/>
    <col min="3853" max="3854" width="10.7109375" style="116" customWidth="1"/>
    <col min="3855" max="3855" width="6.7109375" style="116" customWidth="1"/>
    <col min="3856" max="3857" width="10.7109375" style="116" customWidth="1"/>
    <col min="3858" max="3858" width="6.7109375" style="116" customWidth="1"/>
    <col min="3859" max="3860" width="10.7109375" style="116" customWidth="1"/>
    <col min="3861" max="3861" width="6.7109375" style="116" customWidth="1"/>
    <col min="3862" max="3863" width="10.7109375" style="116" customWidth="1"/>
    <col min="3864" max="3864" width="6.7109375" style="116" customWidth="1"/>
    <col min="3865" max="3865" width="9.140625" style="116" customWidth="1"/>
    <col min="3866" max="3866" width="8.85546875" style="116"/>
    <col min="3867" max="3867" width="7.5703125" style="116" customWidth="1"/>
    <col min="3868" max="3868" width="9.85546875" style="116" customWidth="1"/>
    <col min="3869" max="3870" width="8.85546875" style="116"/>
    <col min="3871" max="3871" width="10.140625" style="116" bestFit="1" customWidth="1"/>
    <col min="3872" max="4098" width="8.85546875" style="116"/>
    <col min="4099" max="4099" width="4.42578125" style="116" customWidth="1"/>
    <col min="4100" max="4100" width="38.85546875" style="116" customWidth="1"/>
    <col min="4101" max="4101" width="16.85546875" style="116" customWidth="1"/>
    <col min="4102" max="4102" width="14" style="116" customWidth="1"/>
    <col min="4103" max="4103" width="13.5703125" style="116" customWidth="1"/>
    <col min="4104" max="4104" width="10.7109375" style="116" customWidth="1"/>
    <col min="4105" max="4105" width="6.7109375" style="116" customWidth="1"/>
    <col min="4106" max="4107" width="10.7109375" style="116" customWidth="1"/>
    <col min="4108" max="4108" width="6.7109375" style="116" customWidth="1"/>
    <col min="4109" max="4110" width="10.7109375" style="116" customWidth="1"/>
    <col min="4111" max="4111" width="6.7109375" style="116" customWidth="1"/>
    <col min="4112" max="4113" width="10.7109375" style="116" customWidth="1"/>
    <col min="4114" max="4114" width="6.7109375" style="116" customWidth="1"/>
    <col min="4115" max="4116" width="10.7109375" style="116" customWidth="1"/>
    <col min="4117" max="4117" width="6.7109375" style="116" customWidth="1"/>
    <col min="4118" max="4119" width="10.7109375" style="116" customWidth="1"/>
    <col min="4120" max="4120" width="6.7109375" style="116" customWidth="1"/>
    <col min="4121" max="4121" width="9.140625" style="116" customWidth="1"/>
    <col min="4122" max="4122" width="8.85546875" style="116"/>
    <col min="4123" max="4123" width="7.5703125" style="116" customWidth="1"/>
    <col min="4124" max="4124" width="9.85546875" style="116" customWidth="1"/>
    <col min="4125" max="4126" width="8.85546875" style="116"/>
    <col min="4127" max="4127" width="10.140625" style="116" bestFit="1" customWidth="1"/>
    <col min="4128" max="4354" width="8.85546875" style="116"/>
    <col min="4355" max="4355" width="4.42578125" style="116" customWidth="1"/>
    <col min="4356" max="4356" width="38.85546875" style="116" customWidth="1"/>
    <col min="4357" max="4357" width="16.85546875" style="116" customWidth="1"/>
    <col min="4358" max="4358" width="14" style="116" customWidth="1"/>
    <col min="4359" max="4359" width="13.5703125" style="116" customWidth="1"/>
    <col min="4360" max="4360" width="10.7109375" style="116" customWidth="1"/>
    <col min="4361" max="4361" width="6.7109375" style="116" customWidth="1"/>
    <col min="4362" max="4363" width="10.7109375" style="116" customWidth="1"/>
    <col min="4364" max="4364" width="6.7109375" style="116" customWidth="1"/>
    <col min="4365" max="4366" width="10.7109375" style="116" customWidth="1"/>
    <col min="4367" max="4367" width="6.7109375" style="116" customWidth="1"/>
    <col min="4368" max="4369" width="10.7109375" style="116" customWidth="1"/>
    <col min="4370" max="4370" width="6.7109375" style="116" customWidth="1"/>
    <col min="4371" max="4372" width="10.7109375" style="116" customWidth="1"/>
    <col min="4373" max="4373" width="6.7109375" style="116" customWidth="1"/>
    <col min="4374" max="4375" width="10.7109375" style="116" customWidth="1"/>
    <col min="4376" max="4376" width="6.7109375" style="116" customWidth="1"/>
    <col min="4377" max="4377" width="9.140625" style="116" customWidth="1"/>
    <col min="4378" max="4378" width="8.85546875" style="116"/>
    <col min="4379" max="4379" width="7.5703125" style="116" customWidth="1"/>
    <col min="4380" max="4380" width="9.85546875" style="116" customWidth="1"/>
    <col min="4381" max="4382" width="8.85546875" style="116"/>
    <col min="4383" max="4383" width="10.140625" style="116" bestFit="1" customWidth="1"/>
    <col min="4384" max="4610" width="8.85546875" style="116"/>
    <col min="4611" max="4611" width="4.42578125" style="116" customWidth="1"/>
    <col min="4612" max="4612" width="38.85546875" style="116" customWidth="1"/>
    <col min="4613" max="4613" width="16.85546875" style="116" customWidth="1"/>
    <col min="4614" max="4614" width="14" style="116" customWidth="1"/>
    <col min="4615" max="4615" width="13.5703125" style="116" customWidth="1"/>
    <col min="4616" max="4616" width="10.7109375" style="116" customWidth="1"/>
    <col min="4617" max="4617" width="6.7109375" style="116" customWidth="1"/>
    <col min="4618" max="4619" width="10.7109375" style="116" customWidth="1"/>
    <col min="4620" max="4620" width="6.7109375" style="116" customWidth="1"/>
    <col min="4621" max="4622" width="10.7109375" style="116" customWidth="1"/>
    <col min="4623" max="4623" width="6.7109375" style="116" customWidth="1"/>
    <col min="4624" max="4625" width="10.7109375" style="116" customWidth="1"/>
    <col min="4626" max="4626" width="6.7109375" style="116" customWidth="1"/>
    <col min="4627" max="4628" width="10.7109375" style="116" customWidth="1"/>
    <col min="4629" max="4629" width="6.7109375" style="116" customWidth="1"/>
    <col min="4630" max="4631" width="10.7109375" style="116" customWidth="1"/>
    <col min="4632" max="4632" width="6.7109375" style="116" customWidth="1"/>
    <col min="4633" max="4633" width="9.140625" style="116" customWidth="1"/>
    <col min="4634" max="4634" width="8.85546875" style="116"/>
    <col min="4635" max="4635" width="7.5703125" style="116" customWidth="1"/>
    <col min="4636" max="4636" width="9.85546875" style="116" customWidth="1"/>
    <col min="4637" max="4638" width="8.85546875" style="116"/>
    <col min="4639" max="4639" width="10.140625" style="116" bestFit="1" customWidth="1"/>
    <col min="4640" max="4866" width="8.85546875" style="116"/>
    <col min="4867" max="4867" width="4.42578125" style="116" customWidth="1"/>
    <col min="4868" max="4868" width="38.85546875" style="116" customWidth="1"/>
    <col min="4869" max="4869" width="16.85546875" style="116" customWidth="1"/>
    <col min="4870" max="4870" width="14" style="116" customWidth="1"/>
    <col min="4871" max="4871" width="13.5703125" style="116" customWidth="1"/>
    <col min="4872" max="4872" width="10.7109375" style="116" customWidth="1"/>
    <col min="4873" max="4873" width="6.7109375" style="116" customWidth="1"/>
    <col min="4874" max="4875" width="10.7109375" style="116" customWidth="1"/>
    <col min="4876" max="4876" width="6.7109375" style="116" customWidth="1"/>
    <col min="4877" max="4878" width="10.7109375" style="116" customWidth="1"/>
    <col min="4879" max="4879" width="6.7109375" style="116" customWidth="1"/>
    <col min="4880" max="4881" width="10.7109375" style="116" customWidth="1"/>
    <col min="4882" max="4882" width="6.7109375" style="116" customWidth="1"/>
    <col min="4883" max="4884" width="10.7109375" style="116" customWidth="1"/>
    <col min="4885" max="4885" width="6.7109375" style="116" customWidth="1"/>
    <col min="4886" max="4887" width="10.7109375" style="116" customWidth="1"/>
    <col min="4888" max="4888" width="6.7109375" style="116" customWidth="1"/>
    <col min="4889" max="4889" width="9.140625" style="116" customWidth="1"/>
    <col min="4890" max="4890" width="8.85546875" style="116"/>
    <col min="4891" max="4891" width="7.5703125" style="116" customWidth="1"/>
    <col min="4892" max="4892" width="9.85546875" style="116" customWidth="1"/>
    <col min="4893" max="4894" width="8.85546875" style="116"/>
    <col min="4895" max="4895" width="10.140625" style="116" bestFit="1" customWidth="1"/>
    <col min="4896" max="5122" width="8.85546875" style="116"/>
    <col min="5123" max="5123" width="4.42578125" style="116" customWidth="1"/>
    <col min="5124" max="5124" width="38.85546875" style="116" customWidth="1"/>
    <col min="5125" max="5125" width="16.85546875" style="116" customWidth="1"/>
    <col min="5126" max="5126" width="14" style="116" customWidth="1"/>
    <col min="5127" max="5127" width="13.5703125" style="116" customWidth="1"/>
    <col min="5128" max="5128" width="10.7109375" style="116" customWidth="1"/>
    <col min="5129" max="5129" width="6.7109375" style="116" customWidth="1"/>
    <col min="5130" max="5131" width="10.7109375" style="116" customWidth="1"/>
    <col min="5132" max="5132" width="6.7109375" style="116" customWidth="1"/>
    <col min="5133" max="5134" width="10.7109375" style="116" customWidth="1"/>
    <col min="5135" max="5135" width="6.7109375" style="116" customWidth="1"/>
    <col min="5136" max="5137" width="10.7109375" style="116" customWidth="1"/>
    <col min="5138" max="5138" width="6.7109375" style="116" customWidth="1"/>
    <col min="5139" max="5140" width="10.7109375" style="116" customWidth="1"/>
    <col min="5141" max="5141" width="6.7109375" style="116" customWidth="1"/>
    <col min="5142" max="5143" width="10.7109375" style="116" customWidth="1"/>
    <col min="5144" max="5144" width="6.7109375" style="116" customWidth="1"/>
    <col min="5145" max="5145" width="9.140625" style="116" customWidth="1"/>
    <col min="5146" max="5146" width="8.85546875" style="116"/>
    <col min="5147" max="5147" width="7.5703125" style="116" customWidth="1"/>
    <col min="5148" max="5148" width="9.85546875" style="116" customWidth="1"/>
    <col min="5149" max="5150" width="8.85546875" style="116"/>
    <col min="5151" max="5151" width="10.140625" style="116" bestFit="1" customWidth="1"/>
    <col min="5152" max="5378" width="8.85546875" style="116"/>
    <col min="5379" max="5379" width="4.42578125" style="116" customWidth="1"/>
    <col min="5380" max="5380" width="38.85546875" style="116" customWidth="1"/>
    <col min="5381" max="5381" width="16.85546875" style="116" customWidth="1"/>
    <col min="5382" max="5382" width="14" style="116" customWidth="1"/>
    <col min="5383" max="5383" width="13.5703125" style="116" customWidth="1"/>
    <col min="5384" max="5384" width="10.7109375" style="116" customWidth="1"/>
    <col min="5385" max="5385" width="6.7109375" style="116" customWidth="1"/>
    <col min="5386" max="5387" width="10.7109375" style="116" customWidth="1"/>
    <col min="5388" max="5388" width="6.7109375" style="116" customWidth="1"/>
    <col min="5389" max="5390" width="10.7109375" style="116" customWidth="1"/>
    <col min="5391" max="5391" width="6.7109375" style="116" customWidth="1"/>
    <col min="5392" max="5393" width="10.7109375" style="116" customWidth="1"/>
    <col min="5394" max="5394" width="6.7109375" style="116" customWidth="1"/>
    <col min="5395" max="5396" width="10.7109375" style="116" customWidth="1"/>
    <col min="5397" max="5397" width="6.7109375" style="116" customWidth="1"/>
    <col min="5398" max="5399" width="10.7109375" style="116" customWidth="1"/>
    <col min="5400" max="5400" width="6.7109375" style="116" customWidth="1"/>
    <col min="5401" max="5401" width="9.140625" style="116" customWidth="1"/>
    <col min="5402" max="5402" width="8.85546875" style="116"/>
    <col min="5403" max="5403" width="7.5703125" style="116" customWidth="1"/>
    <col min="5404" max="5404" width="9.85546875" style="116" customWidth="1"/>
    <col min="5405" max="5406" width="8.85546875" style="116"/>
    <col min="5407" max="5407" width="10.140625" style="116" bestFit="1" customWidth="1"/>
    <col min="5408" max="5634" width="8.85546875" style="116"/>
    <col min="5635" max="5635" width="4.42578125" style="116" customWidth="1"/>
    <col min="5636" max="5636" width="38.85546875" style="116" customWidth="1"/>
    <col min="5637" max="5637" width="16.85546875" style="116" customWidth="1"/>
    <col min="5638" max="5638" width="14" style="116" customWidth="1"/>
    <col min="5639" max="5639" width="13.5703125" style="116" customWidth="1"/>
    <col min="5640" max="5640" width="10.7109375" style="116" customWidth="1"/>
    <col min="5641" max="5641" width="6.7109375" style="116" customWidth="1"/>
    <col min="5642" max="5643" width="10.7109375" style="116" customWidth="1"/>
    <col min="5644" max="5644" width="6.7109375" style="116" customWidth="1"/>
    <col min="5645" max="5646" width="10.7109375" style="116" customWidth="1"/>
    <col min="5647" max="5647" width="6.7109375" style="116" customWidth="1"/>
    <col min="5648" max="5649" width="10.7109375" style="116" customWidth="1"/>
    <col min="5650" max="5650" width="6.7109375" style="116" customWidth="1"/>
    <col min="5651" max="5652" width="10.7109375" style="116" customWidth="1"/>
    <col min="5653" max="5653" width="6.7109375" style="116" customWidth="1"/>
    <col min="5654" max="5655" width="10.7109375" style="116" customWidth="1"/>
    <col min="5656" max="5656" width="6.7109375" style="116" customWidth="1"/>
    <col min="5657" max="5657" width="9.140625" style="116" customWidth="1"/>
    <col min="5658" max="5658" width="8.85546875" style="116"/>
    <col min="5659" max="5659" width="7.5703125" style="116" customWidth="1"/>
    <col min="5660" max="5660" width="9.85546875" style="116" customWidth="1"/>
    <col min="5661" max="5662" width="8.85546875" style="116"/>
    <col min="5663" max="5663" width="10.140625" style="116" bestFit="1" customWidth="1"/>
    <col min="5664" max="5890" width="8.85546875" style="116"/>
    <col min="5891" max="5891" width="4.42578125" style="116" customWidth="1"/>
    <col min="5892" max="5892" width="38.85546875" style="116" customWidth="1"/>
    <col min="5893" max="5893" width="16.85546875" style="116" customWidth="1"/>
    <col min="5894" max="5894" width="14" style="116" customWidth="1"/>
    <col min="5895" max="5895" width="13.5703125" style="116" customWidth="1"/>
    <col min="5896" max="5896" width="10.7109375" style="116" customWidth="1"/>
    <col min="5897" max="5897" width="6.7109375" style="116" customWidth="1"/>
    <col min="5898" max="5899" width="10.7109375" style="116" customWidth="1"/>
    <col min="5900" max="5900" width="6.7109375" style="116" customWidth="1"/>
    <col min="5901" max="5902" width="10.7109375" style="116" customWidth="1"/>
    <col min="5903" max="5903" width="6.7109375" style="116" customWidth="1"/>
    <col min="5904" max="5905" width="10.7109375" style="116" customWidth="1"/>
    <col min="5906" max="5906" width="6.7109375" style="116" customWidth="1"/>
    <col min="5907" max="5908" width="10.7109375" style="116" customWidth="1"/>
    <col min="5909" max="5909" width="6.7109375" style="116" customWidth="1"/>
    <col min="5910" max="5911" width="10.7109375" style="116" customWidth="1"/>
    <col min="5912" max="5912" width="6.7109375" style="116" customWidth="1"/>
    <col min="5913" max="5913" width="9.140625" style="116" customWidth="1"/>
    <col min="5914" max="5914" width="8.85546875" style="116"/>
    <col min="5915" max="5915" width="7.5703125" style="116" customWidth="1"/>
    <col min="5916" max="5916" width="9.85546875" style="116" customWidth="1"/>
    <col min="5917" max="5918" width="8.85546875" style="116"/>
    <col min="5919" max="5919" width="10.140625" style="116" bestFit="1" customWidth="1"/>
    <col min="5920" max="6146" width="8.85546875" style="116"/>
    <col min="6147" max="6147" width="4.42578125" style="116" customWidth="1"/>
    <col min="6148" max="6148" width="38.85546875" style="116" customWidth="1"/>
    <col min="6149" max="6149" width="16.85546875" style="116" customWidth="1"/>
    <col min="6150" max="6150" width="14" style="116" customWidth="1"/>
    <col min="6151" max="6151" width="13.5703125" style="116" customWidth="1"/>
    <col min="6152" max="6152" width="10.7109375" style="116" customWidth="1"/>
    <col min="6153" max="6153" width="6.7109375" style="116" customWidth="1"/>
    <col min="6154" max="6155" width="10.7109375" style="116" customWidth="1"/>
    <col min="6156" max="6156" width="6.7109375" style="116" customWidth="1"/>
    <col min="6157" max="6158" width="10.7109375" style="116" customWidth="1"/>
    <col min="6159" max="6159" width="6.7109375" style="116" customWidth="1"/>
    <col min="6160" max="6161" width="10.7109375" style="116" customWidth="1"/>
    <col min="6162" max="6162" width="6.7109375" style="116" customWidth="1"/>
    <col min="6163" max="6164" width="10.7109375" style="116" customWidth="1"/>
    <col min="6165" max="6165" width="6.7109375" style="116" customWidth="1"/>
    <col min="6166" max="6167" width="10.7109375" style="116" customWidth="1"/>
    <col min="6168" max="6168" width="6.7109375" style="116" customWidth="1"/>
    <col min="6169" max="6169" width="9.140625" style="116" customWidth="1"/>
    <col min="6170" max="6170" width="8.85546875" style="116"/>
    <col min="6171" max="6171" width="7.5703125" style="116" customWidth="1"/>
    <col min="6172" max="6172" width="9.85546875" style="116" customWidth="1"/>
    <col min="6173" max="6174" width="8.85546875" style="116"/>
    <col min="6175" max="6175" width="10.140625" style="116" bestFit="1" customWidth="1"/>
    <col min="6176" max="6402" width="8.85546875" style="116"/>
    <col min="6403" max="6403" width="4.42578125" style="116" customWidth="1"/>
    <col min="6404" max="6404" width="38.85546875" style="116" customWidth="1"/>
    <col min="6405" max="6405" width="16.85546875" style="116" customWidth="1"/>
    <col min="6406" max="6406" width="14" style="116" customWidth="1"/>
    <col min="6407" max="6407" width="13.5703125" style="116" customWidth="1"/>
    <col min="6408" max="6408" width="10.7109375" style="116" customWidth="1"/>
    <col min="6409" max="6409" width="6.7109375" style="116" customWidth="1"/>
    <col min="6410" max="6411" width="10.7109375" style="116" customWidth="1"/>
    <col min="6412" max="6412" width="6.7109375" style="116" customWidth="1"/>
    <col min="6413" max="6414" width="10.7109375" style="116" customWidth="1"/>
    <col min="6415" max="6415" width="6.7109375" style="116" customWidth="1"/>
    <col min="6416" max="6417" width="10.7109375" style="116" customWidth="1"/>
    <col min="6418" max="6418" width="6.7109375" style="116" customWidth="1"/>
    <col min="6419" max="6420" width="10.7109375" style="116" customWidth="1"/>
    <col min="6421" max="6421" width="6.7109375" style="116" customWidth="1"/>
    <col min="6422" max="6423" width="10.7109375" style="116" customWidth="1"/>
    <col min="6424" max="6424" width="6.7109375" style="116" customWidth="1"/>
    <col min="6425" max="6425" width="9.140625" style="116" customWidth="1"/>
    <col min="6426" max="6426" width="8.85546875" style="116"/>
    <col min="6427" max="6427" width="7.5703125" style="116" customWidth="1"/>
    <col min="6428" max="6428" width="9.85546875" style="116" customWidth="1"/>
    <col min="6429" max="6430" width="8.85546875" style="116"/>
    <col min="6431" max="6431" width="10.140625" style="116" bestFit="1" customWidth="1"/>
    <col min="6432" max="6658" width="8.85546875" style="116"/>
    <col min="6659" max="6659" width="4.42578125" style="116" customWidth="1"/>
    <col min="6660" max="6660" width="38.85546875" style="116" customWidth="1"/>
    <col min="6661" max="6661" width="16.85546875" style="116" customWidth="1"/>
    <col min="6662" max="6662" width="14" style="116" customWidth="1"/>
    <col min="6663" max="6663" width="13.5703125" style="116" customWidth="1"/>
    <col min="6664" max="6664" width="10.7109375" style="116" customWidth="1"/>
    <col min="6665" max="6665" width="6.7109375" style="116" customWidth="1"/>
    <col min="6666" max="6667" width="10.7109375" style="116" customWidth="1"/>
    <col min="6668" max="6668" width="6.7109375" style="116" customWidth="1"/>
    <col min="6669" max="6670" width="10.7109375" style="116" customWidth="1"/>
    <col min="6671" max="6671" width="6.7109375" style="116" customWidth="1"/>
    <col min="6672" max="6673" width="10.7109375" style="116" customWidth="1"/>
    <col min="6674" max="6674" width="6.7109375" style="116" customWidth="1"/>
    <col min="6675" max="6676" width="10.7109375" style="116" customWidth="1"/>
    <col min="6677" max="6677" width="6.7109375" style="116" customWidth="1"/>
    <col min="6678" max="6679" width="10.7109375" style="116" customWidth="1"/>
    <col min="6680" max="6680" width="6.7109375" style="116" customWidth="1"/>
    <col min="6681" max="6681" width="9.140625" style="116" customWidth="1"/>
    <col min="6682" max="6682" width="8.85546875" style="116"/>
    <col min="6683" max="6683" width="7.5703125" style="116" customWidth="1"/>
    <col min="6684" max="6684" width="9.85546875" style="116" customWidth="1"/>
    <col min="6685" max="6686" width="8.85546875" style="116"/>
    <col min="6687" max="6687" width="10.140625" style="116" bestFit="1" customWidth="1"/>
    <col min="6688" max="6914" width="8.85546875" style="116"/>
    <col min="6915" max="6915" width="4.42578125" style="116" customWidth="1"/>
    <col min="6916" max="6916" width="38.85546875" style="116" customWidth="1"/>
    <col min="6917" max="6917" width="16.85546875" style="116" customWidth="1"/>
    <col min="6918" max="6918" width="14" style="116" customWidth="1"/>
    <col min="6919" max="6919" width="13.5703125" style="116" customWidth="1"/>
    <col min="6920" max="6920" width="10.7109375" style="116" customWidth="1"/>
    <col min="6921" max="6921" width="6.7109375" style="116" customWidth="1"/>
    <col min="6922" max="6923" width="10.7109375" style="116" customWidth="1"/>
    <col min="6924" max="6924" width="6.7109375" style="116" customWidth="1"/>
    <col min="6925" max="6926" width="10.7109375" style="116" customWidth="1"/>
    <col min="6927" max="6927" width="6.7109375" style="116" customWidth="1"/>
    <col min="6928" max="6929" width="10.7109375" style="116" customWidth="1"/>
    <col min="6930" max="6930" width="6.7109375" style="116" customWidth="1"/>
    <col min="6931" max="6932" width="10.7109375" style="116" customWidth="1"/>
    <col min="6933" max="6933" width="6.7109375" style="116" customWidth="1"/>
    <col min="6934" max="6935" width="10.7109375" style="116" customWidth="1"/>
    <col min="6936" max="6936" width="6.7109375" style="116" customWidth="1"/>
    <col min="6937" max="6937" width="9.140625" style="116" customWidth="1"/>
    <col min="6938" max="6938" width="8.85546875" style="116"/>
    <col min="6939" max="6939" width="7.5703125" style="116" customWidth="1"/>
    <col min="6940" max="6940" width="9.85546875" style="116" customWidth="1"/>
    <col min="6941" max="6942" width="8.85546875" style="116"/>
    <col min="6943" max="6943" width="10.140625" style="116" bestFit="1" customWidth="1"/>
    <col min="6944" max="7170" width="8.85546875" style="116"/>
    <col min="7171" max="7171" width="4.42578125" style="116" customWidth="1"/>
    <col min="7172" max="7172" width="38.85546875" style="116" customWidth="1"/>
    <col min="7173" max="7173" width="16.85546875" style="116" customWidth="1"/>
    <col min="7174" max="7174" width="14" style="116" customWidth="1"/>
    <col min="7175" max="7175" width="13.5703125" style="116" customWidth="1"/>
    <col min="7176" max="7176" width="10.7109375" style="116" customWidth="1"/>
    <col min="7177" max="7177" width="6.7109375" style="116" customWidth="1"/>
    <col min="7178" max="7179" width="10.7109375" style="116" customWidth="1"/>
    <col min="7180" max="7180" width="6.7109375" style="116" customWidth="1"/>
    <col min="7181" max="7182" width="10.7109375" style="116" customWidth="1"/>
    <col min="7183" max="7183" width="6.7109375" style="116" customWidth="1"/>
    <col min="7184" max="7185" width="10.7109375" style="116" customWidth="1"/>
    <col min="7186" max="7186" width="6.7109375" style="116" customWidth="1"/>
    <col min="7187" max="7188" width="10.7109375" style="116" customWidth="1"/>
    <col min="7189" max="7189" width="6.7109375" style="116" customWidth="1"/>
    <col min="7190" max="7191" width="10.7109375" style="116" customWidth="1"/>
    <col min="7192" max="7192" width="6.7109375" style="116" customWidth="1"/>
    <col min="7193" max="7193" width="9.140625" style="116" customWidth="1"/>
    <col min="7194" max="7194" width="8.85546875" style="116"/>
    <col min="7195" max="7195" width="7.5703125" style="116" customWidth="1"/>
    <col min="7196" max="7196" width="9.85546875" style="116" customWidth="1"/>
    <col min="7197" max="7198" width="8.85546875" style="116"/>
    <col min="7199" max="7199" width="10.140625" style="116" bestFit="1" customWidth="1"/>
    <col min="7200" max="7426" width="8.85546875" style="116"/>
    <col min="7427" max="7427" width="4.42578125" style="116" customWidth="1"/>
    <col min="7428" max="7428" width="38.85546875" style="116" customWidth="1"/>
    <col min="7429" max="7429" width="16.85546875" style="116" customWidth="1"/>
    <col min="7430" max="7430" width="14" style="116" customWidth="1"/>
    <col min="7431" max="7431" width="13.5703125" style="116" customWidth="1"/>
    <col min="7432" max="7432" width="10.7109375" style="116" customWidth="1"/>
    <col min="7433" max="7433" width="6.7109375" style="116" customWidth="1"/>
    <col min="7434" max="7435" width="10.7109375" style="116" customWidth="1"/>
    <col min="7436" max="7436" width="6.7109375" style="116" customWidth="1"/>
    <col min="7437" max="7438" width="10.7109375" style="116" customWidth="1"/>
    <col min="7439" max="7439" width="6.7109375" style="116" customWidth="1"/>
    <col min="7440" max="7441" width="10.7109375" style="116" customWidth="1"/>
    <col min="7442" max="7442" width="6.7109375" style="116" customWidth="1"/>
    <col min="7443" max="7444" width="10.7109375" style="116" customWidth="1"/>
    <col min="7445" max="7445" width="6.7109375" style="116" customWidth="1"/>
    <col min="7446" max="7447" width="10.7109375" style="116" customWidth="1"/>
    <col min="7448" max="7448" width="6.7109375" style="116" customWidth="1"/>
    <col min="7449" max="7449" width="9.140625" style="116" customWidth="1"/>
    <col min="7450" max="7450" width="8.85546875" style="116"/>
    <col min="7451" max="7451" width="7.5703125" style="116" customWidth="1"/>
    <col min="7452" max="7452" width="9.85546875" style="116" customWidth="1"/>
    <col min="7453" max="7454" width="8.85546875" style="116"/>
    <col min="7455" max="7455" width="10.140625" style="116" bestFit="1" customWidth="1"/>
    <col min="7456" max="7682" width="8.85546875" style="116"/>
    <col min="7683" max="7683" width="4.42578125" style="116" customWidth="1"/>
    <col min="7684" max="7684" width="38.85546875" style="116" customWidth="1"/>
    <col min="7685" max="7685" width="16.85546875" style="116" customWidth="1"/>
    <col min="7686" max="7686" width="14" style="116" customWidth="1"/>
    <col min="7687" max="7687" width="13.5703125" style="116" customWidth="1"/>
    <col min="7688" max="7688" width="10.7109375" style="116" customWidth="1"/>
    <col min="7689" max="7689" width="6.7109375" style="116" customWidth="1"/>
    <col min="7690" max="7691" width="10.7109375" style="116" customWidth="1"/>
    <col min="7692" max="7692" width="6.7109375" style="116" customWidth="1"/>
    <col min="7693" max="7694" width="10.7109375" style="116" customWidth="1"/>
    <col min="7695" max="7695" width="6.7109375" style="116" customWidth="1"/>
    <col min="7696" max="7697" width="10.7109375" style="116" customWidth="1"/>
    <col min="7698" max="7698" width="6.7109375" style="116" customWidth="1"/>
    <col min="7699" max="7700" width="10.7109375" style="116" customWidth="1"/>
    <col min="7701" max="7701" width="6.7109375" style="116" customWidth="1"/>
    <col min="7702" max="7703" width="10.7109375" style="116" customWidth="1"/>
    <col min="7704" max="7704" width="6.7109375" style="116" customWidth="1"/>
    <col min="7705" max="7705" width="9.140625" style="116" customWidth="1"/>
    <col min="7706" max="7706" width="8.85546875" style="116"/>
    <col min="7707" max="7707" width="7.5703125" style="116" customWidth="1"/>
    <col min="7708" max="7708" width="9.85546875" style="116" customWidth="1"/>
    <col min="7709" max="7710" width="8.85546875" style="116"/>
    <col min="7711" max="7711" width="10.140625" style="116" bestFit="1" customWidth="1"/>
    <col min="7712" max="7938" width="8.85546875" style="116"/>
    <col min="7939" max="7939" width="4.42578125" style="116" customWidth="1"/>
    <col min="7940" max="7940" width="38.85546875" style="116" customWidth="1"/>
    <col min="7941" max="7941" width="16.85546875" style="116" customWidth="1"/>
    <col min="7942" max="7942" width="14" style="116" customWidth="1"/>
    <col min="7943" max="7943" width="13.5703125" style="116" customWidth="1"/>
    <col min="7944" max="7944" width="10.7109375" style="116" customWidth="1"/>
    <col min="7945" max="7945" width="6.7109375" style="116" customWidth="1"/>
    <col min="7946" max="7947" width="10.7109375" style="116" customWidth="1"/>
    <col min="7948" max="7948" width="6.7109375" style="116" customWidth="1"/>
    <col min="7949" max="7950" width="10.7109375" style="116" customWidth="1"/>
    <col min="7951" max="7951" width="6.7109375" style="116" customWidth="1"/>
    <col min="7952" max="7953" width="10.7109375" style="116" customWidth="1"/>
    <col min="7954" max="7954" width="6.7109375" style="116" customWidth="1"/>
    <col min="7955" max="7956" width="10.7109375" style="116" customWidth="1"/>
    <col min="7957" max="7957" width="6.7109375" style="116" customWidth="1"/>
    <col min="7958" max="7959" width="10.7109375" style="116" customWidth="1"/>
    <col min="7960" max="7960" width="6.7109375" style="116" customWidth="1"/>
    <col min="7961" max="7961" width="9.140625" style="116" customWidth="1"/>
    <col min="7962" max="7962" width="8.85546875" style="116"/>
    <col min="7963" max="7963" width="7.5703125" style="116" customWidth="1"/>
    <col min="7964" max="7964" width="9.85546875" style="116" customWidth="1"/>
    <col min="7965" max="7966" width="8.85546875" style="116"/>
    <col min="7967" max="7967" width="10.140625" style="116" bestFit="1" customWidth="1"/>
    <col min="7968" max="8194" width="8.85546875" style="116"/>
    <col min="8195" max="8195" width="4.42578125" style="116" customWidth="1"/>
    <col min="8196" max="8196" width="38.85546875" style="116" customWidth="1"/>
    <col min="8197" max="8197" width="16.85546875" style="116" customWidth="1"/>
    <col min="8198" max="8198" width="14" style="116" customWidth="1"/>
    <col min="8199" max="8199" width="13.5703125" style="116" customWidth="1"/>
    <col min="8200" max="8200" width="10.7109375" style="116" customWidth="1"/>
    <col min="8201" max="8201" width="6.7109375" style="116" customWidth="1"/>
    <col min="8202" max="8203" width="10.7109375" style="116" customWidth="1"/>
    <col min="8204" max="8204" width="6.7109375" style="116" customWidth="1"/>
    <col min="8205" max="8206" width="10.7109375" style="116" customWidth="1"/>
    <col min="8207" max="8207" width="6.7109375" style="116" customWidth="1"/>
    <col min="8208" max="8209" width="10.7109375" style="116" customWidth="1"/>
    <col min="8210" max="8210" width="6.7109375" style="116" customWidth="1"/>
    <col min="8211" max="8212" width="10.7109375" style="116" customWidth="1"/>
    <col min="8213" max="8213" width="6.7109375" style="116" customWidth="1"/>
    <col min="8214" max="8215" width="10.7109375" style="116" customWidth="1"/>
    <col min="8216" max="8216" width="6.7109375" style="116" customWidth="1"/>
    <col min="8217" max="8217" width="9.140625" style="116" customWidth="1"/>
    <col min="8218" max="8218" width="8.85546875" style="116"/>
    <col min="8219" max="8219" width="7.5703125" style="116" customWidth="1"/>
    <col min="8220" max="8220" width="9.85546875" style="116" customWidth="1"/>
    <col min="8221" max="8222" width="8.85546875" style="116"/>
    <col min="8223" max="8223" width="10.140625" style="116" bestFit="1" customWidth="1"/>
    <col min="8224" max="8450" width="8.85546875" style="116"/>
    <col min="8451" max="8451" width="4.42578125" style="116" customWidth="1"/>
    <col min="8452" max="8452" width="38.85546875" style="116" customWidth="1"/>
    <col min="8453" max="8453" width="16.85546875" style="116" customWidth="1"/>
    <col min="8454" max="8454" width="14" style="116" customWidth="1"/>
    <col min="8455" max="8455" width="13.5703125" style="116" customWidth="1"/>
    <col min="8456" max="8456" width="10.7109375" style="116" customWidth="1"/>
    <col min="8457" max="8457" width="6.7109375" style="116" customWidth="1"/>
    <col min="8458" max="8459" width="10.7109375" style="116" customWidth="1"/>
    <col min="8460" max="8460" width="6.7109375" style="116" customWidth="1"/>
    <col min="8461" max="8462" width="10.7109375" style="116" customWidth="1"/>
    <col min="8463" max="8463" width="6.7109375" style="116" customWidth="1"/>
    <col min="8464" max="8465" width="10.7109375" style="116" customWidth="1"/>
    <col min="8466" max="8466" width="6.7109375" style="116" customWidth="1"/>
    <col min="8467" max="8468" width="10.7109375" style="116" customWidth="1"/>
    <col min="8469" max="8469" width="6.7109375" style="116" customWidth="1"/>
    <col min="8470" max="8471" width="10.7109375" style="116" customWidth="1"/>
    <col min="8472" max="8472" width="6.7109375" style="116" customWidth="1"/>
    <col min="8473" max="8473" width="9.140625" style="116" customWidth="1"/>
    <col min="8474" max="8474" width="8.85546875" style="116"/>
    <col min="8475" max="8475" width="7.5703125" style="116" customWidth="1"/>
    <col min="8476" max="8476" width="9.85546875" style="116" customWidth="1"/>
    <col min="8477" max="8478" width="8.85546875" style="116"/>
    <col min="8479" max="8479" width="10.140625" style="116" bestFit="1" customWidth="1"/>
    <col min="8480" max="8706" width="8.85546875" style="116"/>
    <col min="8707" max="8707" width="4.42578125" style="116" customWidth="1"/>
    <col min="8708" max="8708" width="38.85546875" style="116" customWidth="1"/>
    <col min="8709" max="8709" width="16.85546875" style="116" customWidth="1"/>
    <col min="8710" max="8710" width="14" style="116" customWidth="1"/>
    <col min="8711" max="8711" width="13.5703125" style="116" customWidth="1"/>
    <col min="8712" max="8712" width="10.7109375" style="116" customWidth="1"/>
    <col min="8713" max="8713" width="6.7109375" style="116" customWidth="1"/>
    <col min="8714" max="8715" width="10.7109375" style="116" customWidth="1"/>
    <col min="8716" max="8716" width="6.7109375" style="116" customWidth="1"/>
    <col min="8717" max="8718" width="10.7109375" style="116" customWidth="1"/>
    <col min="8719" max="8719" width="6.7109375" style="116" customWidth="1"/>
    <col min="8720" max="8721" width="10.7109375" style="116" customWidth="1"/>
    <col min="8722" max="8722" width="6.7109375" style="116" customWidth="1"/>
    <col min="8723" max="8724" width="10.7109375" style="116" customWidth="1"/>
    <col min="8725" max="8725" width="6.7109375" style="116" customWidth="1"/>
    <col min="8726" max="8727" width="10.7109375" style="116" customWidth="1"/>
    <col min="8728" max="8728" width="6.7109375" style="116" customWidth="1"/>
    <col min="8729" max="8729" width="9.140625" style="116" customWidth="1"/>
    <col min="8730" max="8730" width="8.85546875" style="116"/>
    <col min="8731" max="8731" width="7.5703125" style="116" customWidth="1"/>
    <col min="8732" max="8732" width="9.85546875" style="116" customWidth="1"/>
    <col min="8733" max="8734" width="8.85546875" style="116"/>
    <col min="8735" max="8735" width="10.140625" style="116" bestFit="1" customWidth="1"/>
    <col min="8736" max="8962" width="8.85546875" style="116"/>
    <col min="8963" max="8963" width="4.42578125" style="116" customWidth="1"/>
    <col min="8964" max="8964" width="38.85546875" style="116" customWidth="1"/>
    <col min="8965" max="8965" width="16.85546875" style="116" customWidth="1"/>
    <col min="8966" max="8966" width="14" style="116" customWidth="1"/>
    <col min="8967" max="8967" width="13.5703125" style="116" customWidth="1"/>
    <col min="8968" max="8968" width="10.7109375" style="116" customWidth="1"/>
    <col min="8969" max="8969" width="6.7109375" style="116" customWidth="1"/>
    <col min="8970" max="8971" width="10.7109375" style="116" customWidth="1"/>
    <col min="8972" max="8972" width="6.7109375" style="116" customWidth="1"/>
    <col min="8973" max="8974" width="10.7109375" style="116" customWidth="1"/>
    <col min="8975" max="8975" width="6.7109375" style="116" customWidth="1"/>
    <col min="8976" max="8977" width="10.7109375" style="116" customWidth="1"/>
    <col min="8978" max="8978" width="6.7109375" style="116" customWidth="1"/>
    <col min="8979" max="8980" width="10.7109375" style="116" customWidth="1"/>
    <col min="8981" max="8981" width="6.7109375" style="116" customWidth="1"/>
    <col min="8982" max="8983" width="10.7109375" style="116" customWidth="1"/>
    <col min="8984" max="8984" width="6.7109375" style="116" customWidth="1"/>
    <col min="8985" max="8985" width="9.140625" style="116" customWidth="1"/>
    <col min="8986" max="8986" width="8.85546875" style="116"/>
    <col min="8987" max="8987" width="7.5703125" style="116" customWidth="1"/>
    <col min="8988" max="8988" width="9.85546875" style="116" customWidth="1"/>
    <col min="8989" max="8990" width="8.85546875" style="116"/>
    <col min="8991" max="8991" width="10.140625" style="116" bestFit="1" customWidth="1"/>
    <col min="8992" max="9218" width="8.85546875" style="116"/>
    <col min="9219" max="9219" width="4.42578125" style="116" customWidth="1"/>
    <col min="9220" max="9220" width="38.85546875" style="116" customWidth="1"/>
    <col min="9221" max="9221" width="16.85546875" style="116" customWidth="1"/>
    <col min="9222" max="9222" width="14" style="116" customWidth="1"/>
    <col min="9223" max="9223" width="13.5703125" style="116" customWidth="1"/>
    <col min="9224" max="9224" width="10.7109375" style="116" customWidth="1"/>
    <col min="9225" max="9225" width="6.7109375" style="116" customWidth="1"/>
    <col min="9226" max="9227" width="10.7109375" style="116" customWidth="1"/>
    <col min="9228" max="9228" width="6.7109375" style="116" customWidth="1"/>
    <col min="9229" max="9230" width="10.7109375" style="116" customWidth="1"/>
    <col min="9231" max="9231" width="6.7109375" style="116" customWidth="1"/>
    <col min="9232" max="9233" width="10.7109375" style="116" customWidth="1"/>
    <col min="9234" max="9234" width="6.7109375" style="116" customWidth="1"/>
    <col min="9235" max="9236" width="10.7109375" style="116" customWidth="1"/>
    <col min="9237" max="9237" width="6.7109375" style="116" customWidth="1"/>
    <col min="9238" max="9239" width="10.7109375" style="116" customWidth="1"/>
    <col min="9240" max="9240" width="6.7109375" style="116" customWidth="1"/>
    <col min="9241" max="9241" width="9.140625" style="116" customWidth="1"/>
    <col min="9242" max="9242" width="8.85546875" style="116"/>
    <col min="9243" max="9243" width="7.5703125" style="116" customWidth="1"/>
    <col min="9244" max="9244" width="9.85546875" style="116" customWidth="1"/>
    <col min="9245" max="9246" width="8.85546875" style="116"/>
    <col min="9247" max="9247" width="10.140625" style="116" bestFit="1" customWidth="1"/>
    <col min="9248" max="9474" width="8.85546875" style="116"/>
    <col min="9475" max="9475" width="4.42578125" style="116" customWidth="1"/>
    <col min="9476" max="9476" width="38.85546875" style="116" customWidth="1"/>
    <col min="9477" max="9477" width="16.85546875" style="116" customWidth="1"/>
    <col min="9478" max="9478" width="14" style="116" customWidth="1"/>
    <col min="9479" max="9479" width="13.5703125" style="116" customWidth="1"/>
    <col min="9480" max="9480" width="10.7109375" style="116" customWidth="1"/>
    <col min="9481" max="9481" width="6.7109375" style="116" customWidth="1"/>
    <col min="9482" max="9483" width="10.7109375" style="116" customWidth="1"/>
    <col min="9484" max="9484" width="6.7109375" style="116" customWidth="1"/>
    <col min="9485" max="9486" width="10.7109375" style="116" customWidth="1"/>
    <col min="9487" max="9487" width="6.7109375" style="116" customWidth="1"/>
    <col min="9488" max="9489" width="10.7109375" style="116" customWidth="1"/>
    <col min="9490" max="9490" width="6.7109375" style="116" customWidth="1"/>
    <col min="9491" max="9492" width="10.7109375" style="116" customWidth="1"/>
    <col min="9493" max="9493" width="6.7109375" style="116" customWidth="1"/>
    <col min="9494" max="9495" width="10.7109375" style="116" customWidth="1"/>
    <col min="9496" max="9496" width="6.7109375" style="116" customWidth="1"/>
    <col min="9497" max="9497" width="9.140625" style="116" customWidth="1"/>
    <col min="9498" max="9498" width="8.85546875" style="116"/>
    <col min="9499" max="9499" width="7.5703125" style="116" customWidth="1"/>
    <col min="9500" max="9500" width="9.85546875" style="116" customWidth="1"/>
    <col min="9501" max="9502" width="8.85546875" style="116"/>
    <col min="9503" max="9503" width="10.140625" style="116" bestFit="1" customWidth="1"/>
    <col min="9504" max="9730" width="8.85546875" style="116"/>
    <col min="9731" max="9731" width="4.42578125" style="116" customWidth="1"/>
    <col min="9732" max="9732" width="38.85546875" style="116" customWidth="1"/>
    <col min="9733" max="9733" width="16.85546875" style="116" customWidth="1"/>
    <col min="9734" max="9734" width="14" style="116" customWidth="1"/>
    <col min="9735" max="9735" width="13.5703125" style="116" customWidth="1"/>
    <col min="9736" max="9736" width="10.7109375" style="116" customWidth="1"/>
    <col min="9737" max="9737" width="6.7109375" style="116" customWidth="1"/>
    <col min="9738" max="9739" width="10.7109375" style="116" customWidth="1"/>
    <col min="9740" max="9740" width="6.7109375" style="116" customWidth="1"/>
    <col min="9741" max="9742" width="10.7109375" style="116" customWidth="1"/>
    <col min="9743" max="9743" width="6.7109375" style="116" customWidth="1"/>
    <col min="9744" max="9745" width="10.7109375" style="116" customWidth="1"/>
    <col min="9746" max="9746" width="6.7109375" style="116" customWidth="1"/>
    <col min="9747" max="9748" width="10.7109375" style="116" customWidth="1"/>
    <col min="9749" max="9749" width="6.7109375" style="116" customWidth="1"/>
    <col min="9750" max="9751" width="10.7109375" style="116" customWidth="1"/>
    <col min="9752" max="9752" width="6.7109375" style="116" customWidth="1"/>
    <col min="9753" max="9753" width="9.140625" style="116" customWidth="1"/>
    <col min="9754" max="9754" width="8.85546875" style="116"/>
    <col min="9755" max="9755" width="7.5703125" style="116" customWidth="1"/>
    <col min="9756" max="9756" width="9.85546875" style="116" customWidth="1"/>
    <col min="9757" max="9758" width="8.85546875" style="116"/>
    <col min="9759" max="9759" width="10.140625" style="116" bestFit="1" customWidth="1"/>
    <col min="9760" max="9986" width="8.85546875" style="116"/>
    <col min="9987" max="9987" width="4.42578125" style="116" customWidth="1"/>
    <col min="9988" max="9988" width="38.85546875" style="116" customWidth="1"/>
    <col min="9989" max="9989" width="16.85546875" style="116" customWidth="1"/>
    <col min="9990" max="9990" width="14" style="116" customWidth="1"/>
    <col min="9991" max="9991" width="13.5703125" style="116" customWidth="1"/>
    <col min="9992" max="9992" width="10.7109375" style="116" customWidth="1"/>
    <col min="9993" max="9993" width="6.7109375" style="116" customWidth="1"/>
    <col min="9994" max="9995" width="10.7109375" style="116" customWidth="1"/>
    <col min="9996" max="9996" width="6.7109375" style="116" customWidth="1"/>
    <col min="9997" max="9998" width="10.7109375" style="116" customWidth="1"/>
    <col min="9999" max="9999" width="6.7109375" style="116" customWidth="1"/>
    <col min="10000" max="10001" width="10.7109375" style="116" customWidth="1"/>
    <col min="10002" max="10002" width="6.7109375" style="116" customWidth="1"/>
    <col min="10003" max="10004" width="10.7109375" style="116" customWidth="1"/>
    <col min="10005" max="10005" width="6.7109375" style="116" customWidth="1"/>
    <col min="10006" max="10007" width="10.7109375" style="116" customWidth="1"/>
    <col min="10008" max="10008" width="6.7109375" style="116" customWidth="1"/>
    <col min="10009" max="10009" width="9.140625" style="116" customWidth="1"/>
    <col min="10010" max="10010" width="8.85546875" style="116"/>
    <col min="10011" max="10011" width="7.5703125" style="116" customWidth="1"/>
    <col min="10012" max="10012" width="9.85546875" style="116" customWidth="1"/>
    <col min="10013" max="10014" width="8.85546875" style="116"/>
    <col min="10015" max="10015" width="10.140625" style="116" bestFit="1" customWidth="1"/>
    <col min="10016" max="10242" width="8.85546875" style="116"/>
    <col min="10243" max="10243" width="4.42578125" style="116" customWidth="1"/>
    <col min="10244" max="10244" width="38.85546875" style="116" customWidth="1"/>
    <col min="10245" max="10245" width="16.85546875" style="116" customWidth="1"/>
    <col min="10246" max="10246" width="14" style="116" customWidth="1"/>
    <col min="10247" max="10247" width="13.5703125" style="116" customWidth="1"/>
    <col min="10248" max="10248" width="10.7109375" style="116" customWidth="1"/>
    <col min="10249" max="10249" width="6.7109375" style="116" customWidth="1"/>
    <col min="10250" max="10251" width="10.7109375" style="116" customWidth="1"/>
    <col min="10252" max="10252" width="6.7109375" style="116" customWidth="1"/>
    <col min="10253" max="10254" width="10.7109375" style="116" customWidth="1"/>
    <col min="10255" max="10255" width="6.7109375" style="116" customWidth="1"/>
    <col min="10256" max="10257" width="10.7109375" style="116" customWidth="1"/>
    <col min="10258" max="10258" width="6.7109375" style="116" customWidth="1"/>
    <col min="10259" max="10260" width="10.7109375" style="116" customWidth="1"/>
    <col min="10261" max="10261" width="6.7109375" style="116" customWidth="1"/>
    <col min="10262" max="10263" width="10.7109375" style="116" customWidth="1"/>
    <col min="10264" max="10264" width="6.7109375" style="116" customWidth="1"/>
    <col min="10265" max="10265" width="9.140625" style="116" customWidth="1"/>
    <col min="10266" max="10266" width="8.85546875" style="116"/>
    <col min="10267" max="10267" width="7.5703125" style="116" customWidth="1"/>
    <col min="10268" max="10268" width="9.85546875" style="116" customWidth="1"/>
    <col min="10269" max="10270" width="8.85546875" style="116"/>
    <col min="10271" max="10271" width="10.140625" style="116" bestFit="1" customWidth="1"/>
    <col min="10272" max="10498" width="8.85546875" style="116"/>
    <col min="10499" max="10499" width="4.42578125" style="116" customWidth="1"/>
    <col min="10500" max="10500" width="38.85546875" style="116" customWidth="1"/>
    <col min="10501" max="10501" width="16.85546875" style="116" customWidth="1"/>
    <col min="10502" max="10502" width="14" style="116" customWidth="1"/>
    <col min="10503" max="10503" width="13.5703125" style="116" customWidth="1"/>
    <col min="10504" max="10504" width="10.7109375" style="116" customWidth="1"/>
    <col min="10505" max="10505" width="6.7109375" style="116" customWidth="1"/>
    <col min="10506" max="10507" width="10.7109375" style="116" customWidth="1"/>
    <col min="10508" max="10508" width="6.7109375" style="116" customWidth="1"/>
    <col min="10509" max="10510" width="10.7109375" style="116" customWidth="1"/>
    <col min="10511" max="10511" width="6.7109375" style="116" customWidth="1"/>
    <col min="10512" max="10513" width="10.7109375" style="116" customWidth="1"/>
    <col min="10514" max="10514" width="6.7109375" style="116" customWidth="1"/>
    <col min="10515" max="10516" width="10.7109375" style="116" customWidth="1"/>
    <col min="10517" max="10517" width="6.7109375" style="116" customWidth="1"/>
    <col min="10518" max="10519" width="10.7109375" style="116" customWidth="1"/>
    <col min="10520" max="10520" width="6.7109375" style="116" customWidth="1"/>
    <col min="10521" max="10521" width="9.140625" style="116" customWidth="1"/>
    <col min="10522" max="10522" width="8.85546875" style="116"/>
    <col min="10523" max="10523" width="7.5703125" style="116" customWidth="1"/>
    <col min="10524" max="10524" width="9.85546875" style="116" customWidth="1"/>
    <col min="10525" max="10526" width="8.85546875" style="116"/>
    <col min="10527" max="10527" width="10.140625" style="116" bestFit="1" customWidth="1"/>
    <col min="10528" max="10754" width="8.85546875" style="116"/>
    <col min="10755" max="10755" width="4.42578125" style="116" customWidth="1"/>
    <col min="10756" max="10756" width="38.85546875" style="116" customWidth="1"/>
    <col min="10757" max="10757" width="16.85546875" style="116" customWidth="1"/>
    <col min="10758" max="10758" width="14" style="116" customWidth="1"/>
    <col min="10759" max="10759" width="13.5703125" style="116" customWidth="1"/>
    <col min="10760" max="10760" width="10.7109375" style="116" customWidth="1"/>
    <col min="10761" max="10761" width="6.7109375" style="116" customWidth="1"/>
    <col min="10762" max="10763" width="10.7109375" style="116" customWidth="1"/>
    <col min="10764" max="10764" width="6.7109375" style="116" customWidth="1"/>
    <col min="10765" max="10766" width="10.7109375" style="116" customWidth="1"/>
    <col min="10767" max="10767" width="6.7109375" style="116" customWidth="1"/>
    <col min="10768" max="10769" width="10.7109375" style="116" customWidth="1"/>
    <col min="10770" max="10770" width="6.7109375" style="116" customWidth="1"/>
    <col min="10771" max="10772" width="10.7109375" style="116" customWidth="1"/>
    <col min="10773" max="10773" width="6.7109375" style="116" customWidth="1"/>
    <col min="10774" max="10775" width="10.7109375" style="116" customWidth="1"/>
    <col min="10776" max="10776" width="6.7109375" style="116" customWidth="1"/>
    <col min="10777" max="10777" width="9.140625" style="116" customWidth="1"/>
    <col min="10778" max="10778" width="8.85546875" style="116"/>
    <col min="10779" max="10779" width="7.5703125" style="116" customWidth="1"/>
    <col min="10780" max="10780" width="9.85546875" style="116" customWidth="1"/>
    <col min="10781" max="10782" width="8.85546875" style="116"/>
    <col min="10783" max="10783" width="10.140625" style="116" bestFit="1" customWidth="1"/>
    <col min="10784" max="11010" width="8.85546875" style="116"/>
    <col min="11011" max="11011" width="4.42578125" style="116" customWidth="1"/>
    <col min="11012" max="11012" width="38.85546875" style="116" customWidth="1"/>
    <col min="11013" max="11013" width="16.85546875" style="116" customWidth="1"/>
    <col min="11014" max="11014" width="14" style="116" customWidth="1"/>
    <col min="11015" max="11015" width="13.5703125" style="116" customWidth="1"/>
    <col min="11016" max="11016" width="10.7109375" style="116" customWidth="1"/>
    <col min="11017" max="11017" width="6.7109375" style="116" customWidth="1"/>
    <col min="11018" max="11019" width="10.7109375" style="116" customWidth="1"/>
    <col min="11020" max="11020" width="6.7109375" style="116" customWidth="1"/>
    <col min="11021" max="11022" width="10.7109375" style="116" customWidth="1"/>
    <col min="11023" max="11023" width="6.7109375" style="116" customWidth="1"/>
    <col min="11024" max="11025" width="10.7109375" style="116" customWidth="1"/>
    <col min="11026" max="11026" width="6.7109375" style="116" customWidth="1"/>
    <col min="11027" max="11028" width="10.7109375" style="116" customWidth="1"/>
    <col min="11029" max="11029" width="6.7109375" style="116" customWidth="1"/>
    <col min="11030" max="11031" width="10.7109375" style="116" customWidth="1"/>
    <col min="11032" max="11032" width="6.7109375" style="116" customWidth="1"/>
    <col min="11033" max="11033" width="9.140625" style="116" customWidth="1"/>
    <col min="11034" max="11034" width="8.85546875" style="116"/>
    <col min="11035" max="11035" width="7.5703125" style="116" customWidth="1"/>
    <col min="11036" max="11036" width="9.85546875" style="116" customWidth="1"/>
    <col min="11037" max="11038" width="8.85546875" style="116"/>
    <col min="11039" max="11039" width="10.140625" style="116" bestFit="1" customWidth="1"/>
    <col min="11040" max="11266" width="8.85546875" style="116"/>
    <col min="11267" max="11267" width="4.42578125" style="116" customWidth="1"/>
    <col min="11268" max="11268" width="38.85546875" style="116" customWidth="1"/>
    <col min="11269" max="11269" width="16.85546875" style="116" customWidth="1"/>
    <col min="11270" max="11270" width="14" style="116" customWidth="1"/>
    <col min="11271" max="11271" width="13.5703125" style="116" customWidth="1"/>
    <col min="11272" max="11272" width="10.7109375" style="116" customWidth="1"/>
    <col min="11273" max="11273" width="6.7109375" style="116" customWidth="1"/>
    <col min="11274" max="11275" width="10.7109375" style="116" customWidth="1"/>
    <col min="11276" max="11276" width="6.7109375" style="116" customWidth="1"/>
    <col min="11277" max="11278" width="10.7109375" style="116" customWidth="1"/>
    <col min="11279" max="11279" width="6.7109375" style="116" customWidth="1"/>
    <col min="11280" max="11281" width="10.7109375" style="116" customWidth="1"/>
    <col min="11282" max="11282" width="6.7109375" style="116" customWidth="1"/>
    <col min="11283" max="11284" width="10.7109375" style="116" customWidth="1"/>
    <col min="11285" max="11285" width="6.7109375" style="116" customWidth="1"/>
    <col min="11286" max="11287" width="10.7109375" style="116" customWidth="1"/>
    <col min="11288" max="11288" width="6.7109375" style="116" customWidth="1"/>
    <col min="11289" max="11289" width="9.140625" style="116" customWidth="1"/>
    <col min="11290" max="11290" width="8.85546875" style="116"/>
    <col min="11291" max="11291" width="7.5703125" style="116" customWidth="1"/>
    <col min="11292" max="11292" width="9.85546875" style="116" customWidth="1"/>
    <col min="11293" max="11294" width="8.85546875" style="116"/>
    <col min="11295" max="11295" width="10.140625" style="116" bestFit="1" customWidth="1"/>
    <col min="11296" max="11522" width="8.85546875" style="116"/>
    <col min="11523" max="11523" width="4.42578125" style="116" customWidth="1"/>
    <col min="11524" max="11524" width="38.85546875" style="116" customWidth="1"/>
    <col min="11525" max="11525" width="16.85546875" style="116" customWidth="1"/>
    <col min="11526" max="11526" width="14" style="116" customWidth="1"/>
    <col min="11527" max="11527" width="13.5703125" style="116" customWidth="1"/>
    <col min="11528" max="11528" width="10.7109375" style="116" customWidth="1"/>
    <col min="11529" max="11529" width="6.7109375" style="116" customWidth="1"/>
    <col min="11530" max="11531" width="10.7109375" style="116" customWidth="1"/>
    <col min="11532" max="11532" width="6.7109375" style="116" customWidth="1"/>
    <col min="11533" max="11534" width="10.7109375" style="116" customWidth="1"/>
    <col min="11535" max="11535" width="6.7109375" style="116" customWidth="1"/>
    <col min="11536" max="11537" width="10.7109375" style="116" customWidth="1"/>
    <col min="11538" max="11538" width="6.7109375" style="116" customWidth="1"/>
    <col min="11539" max="11540" width="10.7109375" style="116" customWidth="1"/>
    <col min="11541" max="11541" width="6.7109375" style="116" customWidth="1"/>
    <col min="11542" max="11543" width="10.7109375" style="116" customWidth="1"/>
    <col min="11544" max="11544" width="6.7109375" style="116" customWidth="1"/>
    <col min="11545" max="11545" width="9.140625" style="116" customWidth="1"/>
    <col min="11546" max="11546" width="8.85546875" style="116"/>
    <col min="11547" max="11547" width="7.5703125" style="116" customWidth="1"/>
    <col min="11548" max="11548" width="9.85546875" style="116" customWidth="1"/>
    <col min="11549" max="11550" width="8.85546875" style="116"/>
    <col min="11551" max="11551" width="10.140625" style="116" bestFit="1" customWidth="1"/>
    <col min="11552" max="11778" width="8.85546875" style="116"/>
    <col min="11779" max="11779" width="4.42578125" style="116" customWidth="1"/>
    <col min="11780" max="11780" width="38.85546875" style="116" customWidth="1"/>
    <col min="11781" max="11781" width="16.85546875" style="116" customWidth="1"/>
    <col min="11782" max="11782" width="14" style="116" customWidth="1"/>
    <col min="11783" max="11783" width="13.5703125" style="116" customWidth="1"/>
    <col min="11784" max="11784" width="10.7109375" style="116" customWidth="1"/>
    <col min="11785" max="11785" width="6.7109375" style="116" customWidth="1"/>
    <col min="11786" max="11787" width="10.7109375" style="116" customWidth="1"/>
    <col min="11788" max="11788" width="6.7109375" style="116" customWidth="1"/>
    <col min="11789" max="11790" width="10.7109375" style="116" customWidth="1"/>
    <col min="11791" max="11791" width="6.7109375" style="116" customWidth="1"/>
    <col min="11792" max="11793" width="10.7109375" style="116" customWidth="1"/>
    <col min="11794" max="11794" width="6.7109375" style="116" customWidth="1"/>
    <col min="11795" max="11796" width="10.7109375" style="116" customWidth="1"/>
    <col min="11797" max="11797" width="6.7109375" style="116" customWidth="1"/>
    <col min="11798" max="11799" width="10.7109375" style="116" customWidth="1"/>
    <col min="11800" max="11800" width="6.7109375" style="116" customWidth="1"/>
    <col min="11801" max="11801" width="9.140625" style="116" customWidth="1"/>
    <col min="11802" max="11802" width="8.85546875" style="116"/>
    <col min="11803" max="11803" width="7.5703125" style="116" customWidth="1"/>
    <col min="11804" max="11804" width="9.85546875" style="116" customWidth="1"/>
    <col min="11805" max="11806" width="8.85546875" style="116"/>
    <col min="11807" max="11807" width="10.140625" style="116" bestFit="1" customWidth="1"/>
    <col min="11808" max="12034" width="8.85546875" style="116"/>
    <col min="12035" max="12035" width="4.42578125" style="116" customWidth="1"/>
    <col min="12036" max="12036" width="38.85546875" style="116" customWidth="1"/>
    <col min="12037" max="12037" width="16.85546875" style="116" customWidth="1"/>
    <col min="12038" max="12038" width="14" style="116" customWidth="1"/>
    <col min="12039" max="12039" width="13.5703125" style="116" customWidth="1"/>
    <col min="12040" max="12040" width="10.7109375" style="116" customWidth="1"/>
    <col min="12041" max="12041" width="6.7109375" style="116" customWidth="1"/>
    <col min="12042" max="12043" width="10.7109375" style="116" customWidth="1"/>
    <col min="12044" max="12044" width="6.7109375" style="116" customWidth="1"/>
    <col min="12045" max="12046" width="10.7109375" style="116" customWidth="1"/>
    <col min="12047" max="12047" width="6.7109375" style="116" customWidth="1"/>
    <col min="12048" max="12049" width="10.7109375" style="116" customWidth="1"/>
    <col min="12050" max="12050" width="6.7109375" style="116" customWidth="1"/>
    <col min="12051" max="12052" width="10.7109375" style="116" customWidth="1"/>
    <col min="12053" max="12053" width="6.7109375" style="116" customWidth="1"/>
    <col min="12054" max="12055" width="10.7109375" style="116" customWidth="1"/>
    <col min="12056" max="12056" width="6.7109375" style="116" customWidth="1"/>
    <col min="12057" max="12057" width="9.140625" style="116" customWidth="1"/>
    <col min="12058" max="12058" width="8.85546875" style="116"/>
    <col min="12059" max="12059" width="7.5703125" style="116" customWidth="1"/>
    <col min="12060" max="12060" width="9.85546875" style="116" customWidth="1"/>
    <col min="12061" max="12062" width="8.85546875" style="116"/>
    <col min="12063" max="12063" width="10.140625" style="116" bestFit="1" customWidth="1"/>
    <col min="12064" max="12290" width="8.85546875" style="116"/>
    <col min="12291" max="12291" width="4.42578125" style="116" customWidth="1"/>
    <col min="12292" max="12292" width="38.85546875" style="116" customWidth="1"/>
    <col min="12293" max="12293" width="16.85546875" style="116" customWidth="1"/>
    <col min="12294" max="12294" width="14" style="116" customWidth="1"/>
    <col min="12295" max="12295" width="13.5703125" style="116" customWidth="1"/>
    <col min="12296" max="12296" width="10.7109375" style="116" customWidth="1"/>
    <col min="12297" max="12297" width="6.7109375" style="116" customWidth="1"/>
    <col min="12298" max="12299" width="10.7109375" style="116" customWidth="1"/>
    <col min="12300" max="12300" width="6.7109375" style="116" customWidth="1"/>
    <col min="12301" max="12302" width="10.7109375" style="116" customWidth="1"/>
    <col min="12303" max="12303" width="6.7109375" style="116" customWidth="1"/>
    <col min="12304" max="12305" width="10.7109375" style="116" customWidth="1"/>
    <col min="12306" max="12306" width="6.7109375" style="116" customWidth="1"/>
    <col min="12307" max="12308" width="10.7109375" style="116" customWidth="1"/>
    <col min="12309" max="12309" width="6.7109375" style="116" customWidth="1"/>
    <col min="12310" max="12311" width="10.7109375" style="116" customWidth="1"/>
    <col min="12312" max="12312" width="6.7109375" style="116" customWidth="1"/>
    <col min="12313" max="12313" width="9.140625" style="116" customWidth="1"/>
    <col min="12314" max="12314" width="8.85546875" style="116"/>
    <col min="12315" max="12315" width="7.5703125" style="116" customWidth="1"/>
    <col min="12316" max="12316" width="9.85546875" style="116" customWidth="1"/>
    <col min="12317" max="12318" width="8.85546875" style="116"/>
    <col min="12319" max="12319" width="10.140625" style="116" bestFit="1" customWidth="1"/>
    <col min="12320" max="12546" width="8.85546875" style="116"/>
    <col min="12547" max="12547" width="4.42578125" style="116" customWidth="1"/>
    <col min="12548" max="12548" width="38.85546875" style="116" customWidth="1"/>
    <col min="12549" max="12549" width="16.85546875" style="116" customWidth="1"/>
    <col min="12550" max="12550" width="14" style="116" customWidth="1"/>
    <col min="12551" max="12551" width="13.5703125" style="116" customWidth="1"/>
    <col min="12552" max="12552" width="10.7109375" style="116" customWidth="1"/>
    <col min="12553" max="12553" width="6.7109375" style="116" customWidth="1"/>
    <col min="12554" max="12555" width="10.7109375" style="116" customWidth="1"/>
    <col min="12556" max="12556" width="6.7109375" style="116" customWidth="1"/>
    <col min="12557" max="12558" width="10.7109375" style="116" customWidth="1"/>
    <col min="12559" max="12559" width="6.7109375" style="116" customWidth="1"/>
    <col min="12560" max="12561" width="10.7109375" style="116" customWidth="1"/>
    <col min="12562" max="12562" width="6.7109375" style="116" customWidth="1"/>
    <col min="12563" max="12564" width="10.7109375" style="116" customWidth="1"/>
    <col min="12565" max="12565" width="6.7109375" style="116" customWidth="1"/>
    <col min="12566" max="12567" width="10.7109375" style="116" customWidth="1"/>
    <col min="12568" max="12568" width="6.7109375" style="116" customWidth="1"/>
    <col min="12569" max="12569" width="9.140625" style="116" customWidth="1"/>
    <col min="12570" max="12570" width="8.85546875" style="116"/>
    <col min="12571" max="12571" width="7.5703125" style="116" customWidth="1"/>
    <col min="12572" max="12572" width="9.85546875" style="116" customWidth="1"/>
    <col min="12573" max="12574" width="8.85546875" style="116"/>
    <col min="12575" max="12575" width="10.140625" style="116" bestFit="1" customWidth="1"/>
    <col min="12576" max="12802" width="8.85546875" style="116"/>
    <col min="12803" max="12803" width="4.42578125" style="116" customWidth="1"/>
    <col min="12804" max="12804" width="38.85546875" style="116" customWidth="1"/>
    <col min="12805" max="12805" width="16.85546875" style="116" customWidth="1"/>
    <col min="12806" max="12806" width="14" style="116" customWidth="1"/>
    <col min="12807" max="12807" width="13.5703125" style="116" customWidth="1"/>
    <col min="12808" max="12808" width="10.7109375" style="116" customWidth="1"/>
    <col min="12809" max="12809" width="6.7109375" style="116" customWidth="1"/>
    <col min="12810" max="12811" width="10.7109375" style="116" customWidth="1"/>
    <col min="12812" max="12812" width="6.7109375" style="116" customWidth="1"/>
    <col min="12813" max="12814" width="10.7109375" style="116" customWidth="1"/>
    <col min="12815" max="12815" width="6.7109375" style="116" customWidth="1"/>
    <col min="12816" max="12817" width="10.7109375" style="116" customWidth="1"/>
    <col min="12818" max="12818" width="6.7109375" style="116" customWidth="1"/>
    <col min="12819" max="12820" width="10.7109375" style="116" customWidth="1"/>
    <col min="12821" max="12821" width="6.7109375" style="116" customWidth="1"/>
    <col min="12822" max="12823" width="10.7109375" style="116" customWidth="1"/>
    <col min="12824" max="12824" width="6.7109375" style="116" customWidth="1"/>
    <col min="12825" max="12825" width="9.140625" style="116" customWidth="1"/>
    <col min="12826" max="12826" width="8.85546875" style="116"/>
    <col min="12827" max="12827" width="7.5703125" style="116" customWidth="1"/>
    <col min="12828" max="12828" width="9.85546875" style="116" customWidth="1"/>
    <col min="12829" max="12830" width="8.85546875" style="116"/>
    <col min="12831" max="12831" width="10.140625" style="116" bestFit="1" customWidth="1"/>
    <col min="12832" max="13058" width="8.85546875" style="116"/>
    <col min="13059" max="13059" width="4.42578125" style="116" customWidth="1"/>
    <col min="13060" max="13060" width="38.85546875" style="116" customWidth="1"/>
    <col min="13061" max="13061" width="16.85546875" style="116" customWidth="1"/>
    <col min="13062" max="13062" width="14" style="116" customWidth="1"/>
    <col min="13063" max="13063" width="13.5703125" style="116" customWidth="1"/>
    <col min="13064" max="13064" width="10.7109375" style="116" customWidth="1"/>
    <col min="13065" max="13065" width="6.7109375" style="116" customWidth="1"/>
    <col min="13066" max="13067" width="10.7109375" style="116" customWidth="1"/>
    <col min="13068" max="13068" width="6.7109375" style="116" customWidth="1"/>
    <col min="13069" max="13070" width="10.7109375" style="116" customWidth="1"/>
    <col min="13071" max="13071" width="6.7109375" style="116" customWidth="1"/>
    <col min="13072" max="13073" width="10.7109375" style="116" customWidth="1"/>
    <col min="13074" max="13074" width="6.7109375" style="116" customWidth="1"/>
    <col min="13075" max="13076" width="10.7109375" style="116" customWidth="1"/>
    <col min="13077" max="13077" width="6.7109375" style="116" customWidth="1"/>
    <col min="13078" max="13079" width="10.7109375" style="116" customWidth="1"/>
    <col min="13080" max="13080" width="6.7109375" style="116" customWidth="1"/>
    <col min="13081" max="13081" width="9.140625" style="116" customWidth="1"/>
    <col min="13082" max="13082" width="8.85546875" style="116"/>
    <col min="13083" max="13083" width="7.5703125" style="116" customWidth="1"/>
    <col min="13084" max="13084" width="9.85546875" style="116" customWidth="1"/>
    <col min="13085" max="13086" width="8.85546875" style="116"/>
    <col min="13087" max="13087" width="10.140625" style="116" bestFit="1" customWidth="1"/>
    <col min="13088" max="13314" width="8.85546875" style="116"/>
    <col min="13315" max="13315" width="4.42578125" style="116" customWidth="1"/>
    <col min="13316" max="13316" width="38.85546875" style="116" customWidth="1"/>
    <col min="13317" max="13317" width="16.85546875" style="116" customWidth="1"/>
    <col min="13318" max="13318" width="14" style="116" customWidth="1"/>
    <col min="13319" max="13319" width="13.5703125" style="116" customWidth="1"/>
    <col min="13320" max="13320" width="10.7109375" style="116" customWidth="1"/>
    <col min="13321" max="13321" width="6.7109375" style="116" customWidth="1"/>
    <col min="13322" max="13323" width="10.7109375" style="116" customWidth="1"/>
    <col min="13324" max="13324" width="6.7109375" style="116" customWidth="1"/>
    <col min="13325" max="13326" width="10.7109375" style="116" customWidth="1"/>
    <col min="13327" max="13327" width="6.7109375" style="116" customWidth="1"/>
    <col min="13328" max="13329" width="10.7109375" style="116" customWidth="1"/>
    <col min="13330" max="13330" width="6.7109375" style="116" customWidth="1"/>
    <col min="13331" max="13332" width="10.7109375" style="116" customWidth="1"/>
    <col min="13333" max="13333" width="6.7109375" style="116" customWidth="1"/>
    <col min="13334" max="13335" width="10.7109375" style="116" customWidth="1"/>
    <col min="13336" max="13336" width="6.7109375" style="116" customWidth="1"/>
    <col min="13337" max="13337" width="9.140625" style="116" customWidth="1"/>
    <col min="13338" max="13338" width="8.85546875" style="116"/>
    <col min="13339" max="13339" width="7.5703125" style="116" customWidth="1"/>
    <col min="13340" max="13340" width="9.85546875" style="116" customWidth="1"/>
    <col min="13341" max="13342" width="8.85546875" style="116"/>
    <col min="13343" max="13343" width="10.140625" style="116" bestFit="1" customWidth="1"/>
    <col min="13344" max="13570" width="8.85546875" style="116"/>
    <col min="13571" max="13571" width="4.42578125" style="116" customWidth="1"/>
    <col min="13572" max="13572" width="38.85546875" style="116" customWidth="1"/>
    <col min="13573" max="13573" width="16.85546875" style="116" customWidth="1"/>
    <col min="13574" max="13574" width="14" style="116" customWidth="1"/>
    <col min="13575" max="13575" width="13.5703125" style="116" customWidth="1"/>
    <col min="13576" max="13576" width="10.7109375" style="116" customWidth="1"/>
    <col min="13577" max="13577" width="6.7109375" style="116" customWidth="1"/>
    <col min="13578" max="13579" width="10.7109375" style="116" customWidth="1"/>
    <col min="13580" max="13580" width="6.7109375" style="116" customWidth="1"/>
    <col min="13581" max="13582" width="10.7109375" style="116" customWidth="1"/>
    <col min="13583" max="13583" width="6.7109375" style="116" customWidth="1"/>
    <col min="13584" max="13585" width="10.7109375" style="116" customWidth="1"/>
    <col min="13586" max="13586" width="6.7109375" style="116" customWidth="1"/>
    <col min="13587" max="13588" width="10.7109375" style="116" customWidth="1"/>
    <col min="13589" max="13589" width="6.7109375" style="116" customWidth="1"/>
    <col min="13590" max="13591" width="10.7109375" style="116" customWidth="1"/>
    <col min="13592" max="13592" width="6.7109375" style="116" customWidth="1"/>
    <col min="13593" max="13593" width="9.140625" style="116" customWidth="1"/>
    <col min="13594" max="13594" width="8.85546875" style="116"/>
    <col min="13595" max="13595" width="7.5703125" style="116" customWidth="1"/>
    <col min="13596" max="13596" width="9.85546875" style="116" customWidth="1"/>
    <col min="13597" max="13598" width="8.85546875" style="116"/>
    <col min="13599" max="13599" width="10.140625" style="116" bestFit="1" customWidth="1"/>
    <col min="13600" max="13826" width="8.85546875" style="116"/>
    <col min="13827" max="13827" width="4.42578125" style="116" customWidth="1"/>
    <col min="13828" max="13828" width="38.85546875" style="116" customWidth="1"/>
    <col min="13829" max="13829" width="16.85546875" style="116" customWidth="1"/>
    <col min="13830" max="13830" width="14" style="116" customWidth="1"/>
    <col min="13831" max="13831" width="13.5703125" style="116" customWidth="1"/>
    <col min="13832" max="13832" width="10.7109375" style="116" customWidth="1"/>
    <col min="13833" max="13833" width="6.7109375" style="116" customWidth="1"/>
    <col min="13834" max="13835" width="10.7109375" style="116" customWidth="1"/>
    <col min="13836" max="13836" width="6.7109375" style="116" customWidth="1"/>
    <col min="13837" max="13838" width="10.7109375" style="116" customWidth="1"/>
    <col min="13839" max="13839" width="6.7109375" style="116" customWidth="1"/>
    <col min="13840" max="13841" width="10.7109375" style="116" customWidth="1"/>
    <col min="13842" max="13842" width="6.7109375" style="116" customWidth="1"/>
    <col min="13843" max="13844" width="10.7109375" style="116" customWidth="1"/>
    <col min="13845" max="13845" width="6.7109375" style="116" customWidth="1"/>
    <col min="13846" max="13847" width="10.7109375" style="116" customWidth="1"/>
    <col min="13848" max="13848" width="6.7109375" style="116" customWidth="1"/>
    <col min="13849" max="13849" width="9.140625" style="116" customWidth="1"/>
    <col min="13850" max="13850" width="8.85546875" style="116"/>
    <col min="13851" max="13851" width="7.5703125" style="116" customWidth="1"/>
    <col min="13852" max="13852" width="9.85546875" style="116" customWidth="1"/>
    <col min="13853" max="13854" width="8.85546875" style="116"/>
    <col min="13855" max="13855" width="10.140625" style="116" bestFit="1" customWidth="1"/>
    <col min="13856" max="14082" width="8.85546875" style="116"/>
    <col min="14083" max="14083" width="4.42578125" style="116" customWidth="1"/>
    <col min="14084" max="14084" width="38.85546875" style="116" customWidth="1"/>
    <col min="14085" max="14085" width="16.85546875" style="116" customWidth="1"/>
    <col min="14086" max="14086" width="14" style="116" customWidth="1"/>
    <col min="14087" max="14087" width="13.5703125" style="116" customWidth="1"/>
    <col min="14088" max="14088" width="10.7109375" style="116" customWidth="1"/>
    <col min="14089" max="14089" width="6.7109375" style="116" customWidth="1"/>
    <col min="14090" max="14091" width="10.7109375" style="116" customWidth="1"/>
    <col min="14092" max="14092" width="6.7109375" style="116" customWidth="1"/>
    <col min="14093" max="14094" width="10.7109375" style="116" customWidth="1"/>
    <col min="14095" max="14095" width="6.7109375" style="116" customWidth="1"/>
    <col min="14096" max="14097" width="10.7109375" style="116" customWidth="1"/>
    <col min="14098" max="14098" width="6.7109375" style="116" customWidth="1"/>
    <col min="14099" max="14100" width="10.7109375" style="116" customWidth="1"/>
    <col min="14101" max="14101" width="6.7109375" style="116" customWidth="1"/>
    <col min="14102" max="14103" width="10.7109375" style="116" customWidth="1"/>
    <col min="14104" max="14104" width="6.7109375" style="116" customWidth="1"/>
    <col min="14105" max="14105" width="9.140625" style="116" customWidth="1"/>
    <col min="14106" max="14106" width="8.85546875" style="116"/>
    <col min="14107" max="14107" width="7.5703125" style="116" customWidth="1"/>
    <col min="14108" max="14108" width="9.85546875" style="116" customWidth="1"/>
    <col min="14109" max="14110" width="8.85546875" style="116"/>
    <col min="14111" max="14111" width="10.140625" style="116" bestFit="1" customWidth="1"/>
    <col min="14112" max="14338" width="8.85546875" style="116"/>
    <col min="14339" max="14339" width="4.42578125" style="116" customWidth="1"/>
    <col min="14340" max="14340" width="38.85546875" style="116" customWidth="1"/>
    <col min="14341" max="14341" width="16.85546875" style="116" customWidth="1"/>
    <col min="14342" max="14342" width="14" style="116" customWidth="1"/>
    <col min="14343" max="14343" width="13.5703125" style="116" customWidth="1"/>
    <col min="14344" max="14344" width="10.7109375" style="116" customWidth="1"/>
    <col min="14345" max="14345" width="6.7109375" style="116" customWidth="1"/>
    <col min="14346" max="14347" width="10.7109375" style="116" customWidth="1"/>
    <col min="14348" max="14348" width="6.7109375" style="116" customWidth="1"/>
    <col min="14349" max="14350" width="10.7109375" style="116" customWidth="1"/>
    <col min="14351" max="14351" width="6.7109375" style="116" customWidth="1"/>
    <col min="14352" max="14353" width="10.7109375" style="116" customWidth="1"/>
    <col min="14354" max="14354" width="6.7109375" style="116" customWidth="1"/>
    <col min="14355" max="14356" width="10.7109375" style="116" customWidth="1"/>
    <col min="14357" max="14357" width="6.7109375" style="116" customWidth="1"/>
    <col min="14358" max="14359" width="10.7109375" style="116" customWidth="1"/>
    <col min="14360" max="14360" width="6.7109375" style="116" customWidth="1"/>
    <col min="14361" max="14361" width="9.140625" style="116" customWidth="1"/>
    <col min="14362" max="14362" width="8.85546875" style="116"/>
    <col min="14363" max="14363" width="7.5703125" style="116" customWidth="1"/>
    <col min="14364" max="14364" width="9.85546875" style="116" customWidth="1"/>
    <col min="14365" max="14366" width="8.85546875" style="116"/>
    <col min="14367" max="14367" width="10.140625" style="116" bestFit="1" customWidth="1"/>
    <col min="14368" max="14594" width="8.85546875" style="116"/>
    <col min="14595" max="14595" width="4.42578125" style="116" customWidth="1"/>
    <col min="14596" max="14596" width="38.85546875" style="116" customWidth="1"/>
    <col min="14597" max="14597" width="16.85546875" style="116" customWidth="1"/>
    <col min="14598" max="14598" width="14" style="116" customWidth="1"/>
    <col min="14599" max="14599" width="13.5703125" style="116" customWidth="1"/>
    <col min="14600" max="14600" width="10.7109375" style="116" customWidth="1"/>
    <col min="14601" max="14601" width="6.7109375" style="116" customWidth="1"/>
    <col min="14602" max="14603" width="10.7109375" style="116" customWidth="1"/>
    <col min="14604" max="14604" width="6.7109375" style="116" customWidth="1"/>
    <col min="14605" max="14606" width="10.7109375" style="116" customWidth="1"/>
    <col min="14607" max="14607" width="6.7109375" style="116" customWidth="1"/>
    <col min="14608" max="14609" width="10.7109375" style="116" customWidth="1"/>
    <col min="14610" max="14610" width="6.7109375" style="116" customWidth="1"/>
    <col min="14611" max="14612" width="10.7109375" style="116" customWidth="1"/>
    <col min="14613" max="14613" width="6.7109375" style="116" customWidth="1"/>
    <col min="14614" max="14615" width="10.7109375" style="116" customWidth="1"/>
    <col min="14616" max="14616" width="6.7109375" style="116" customWidth="1"/>
    <col min="14617" max="14617" width="9.140625" style="116" customWidth="1"/>
    <col min="14618" max="14618" width="8.85546875" style="116"/>
    <col min="14619" max="14619" width="7.5703125" style="116" customWidth="1"/>
    <col min="14620" max="14620" width="9.85546875" style="116" customWidth="1"/>
    <col min="14621" max="14622" width="8.85546875" style="116"/>
    <col min="14623" max="14623" width="10.140625" style="116" bestFit="1" customWidth="1"/>
    <col min="14624" max="14850" width="8.85546875" style="116"/>
    <col min="14851" max="14851" width="4.42578125" style="116" customWidth="1"/>
    <col min="14852" max="14852" width="38.85546875" style="116" customWidth="1"/>
    <col min="14853" max="14853" width="16.85546875" style="116" customWidth="1"/>
    <col min="14854" max="14854" width="14" style="116" customWidth="1"/>
    <col min="14855" max="14855" width="13.5703125" style="116" customWidth="1"/>
    <col min="14856" max="14856" width="10.7109375" style="116" customWidth="1"/>
    <col min="14857" max="14857" width="6.7109375" style="116" customWidth="1"/>
    <col min="14858" max="14859" width="10.7109375" style="116" customWidth="1"/>
    <col min="14860" max="14860" width="6.7109375" style="116" customWidth="1"/>
    <col min="14861" max="14862" width="10.7109375" style="116" customWidth="1"/>
    <col min="14863" max="14863" width="6.7109375" style="116" customWidth="1"/>
    <col min="14864" max="14865" width="10.7109375" style="116" customWidth="1"/>
    <col min="14866" max="14866" width="6.7109375" style="116" customWidth="1"/>
    <col min="14867" max="14868" width="10.7109375" style="116" customWidth="1"/>
    <col min="14869" max="14869" width="6.7109375" style="116" customWidth="1"/>
    <col min="14870" max="14871" width="10.7109375" style="116" customWidth="1"/>
    <col min="14872" max="14872" width="6.7109375" style="116" customWidth="1"/>
    <col min="14873" max="14873" width="9.140625" style="116" customWidth="1"/>
    <col min="14874" max="14874" width="8.85546875" style="116"/>
    <col min="14875" max="14875" width="7.5703125" style="116" customWidth="1"/>
    <col min="14876" max="14876" width="9.85546875" style="116" customWidth="1"/>
    <col min="14877" max="14878" width="8.85546875" style="116"/>
    <col min="14879" max="14879" width="10.140625" style="116" bestFit="1" customWidth="1"/>
    <col min="14880" max="15106" width="8.85546875" style="116"/>
    <col min="15107" max="15107" width="4.42578125" style="116" customWidth="1"/>
    <col min="15108" max="15108" width="38.85546875" style="116" customWidth="1"/>
    <col min="15109" max="15109" width="16.85546875" style="116" customWidth="1"/>
    <col min="15110" max="15110" width="14" style="116" customWidth="1"/>
    <col min="15111" max="15111" width="13.5703125" style="116" customWidth="1"/>
    <col min="15112" max="15112" width="10.7109375" style="116" customWidth="1"/>
    <col min="15113" max="15113" width="6.7109375" style="116" customWidth="1"/>
    <col min="15114" max="15115" width="10.7109375" style="116" customWidth="1"/>
    <col min="15116" max="15116" width="6.7109375" style="116" customWidth="1"/>
    <col min="15117" max="15118" width="10.7109375" style="116" customWidth="1"/>
    <col min="15119" max="15119" width="6.7109375" style="116" customWidth="1"/>
    <col min="15120" max="15121" width="10.7109375" style="116" customWidth="1"/>
    <col min="15122" max="15122" width="6.7109375" style="116" customWidth="1"/>
    <col min="15123" max="15124" width="10.7109375" style="116" customWidth="1"/>
    <col min="15125" max="15125" width="6.7109375" style="116" customWidth="1"/>
    <col min="15126" max="15127" width="10.7109375" style="116" customWidth="1"/>
    <col min="15128" max="15128" width="6.7109375" style="116" customWidth="1"/>
    <col min="15129" max="15129" width="9.140625" style="116" customWidth="1"/>
    <col min="15130" max="15130" width="8.85546875" style="116"/>
    <col min="15131" max="15131" width="7.5703125" style="116" customWidth="1"/>
    <col min="15132" max="15132" width="9.85546875" style="116" customWidth="1"/>
    <col min="15133" max="15134" width="8.85546875" style="116"/>
    <col min="15135" max="15135" width="10.140625" style="116" bestFit="1" customWidth="1"/>
    <col min="15136" max="15362" width="8.85546875" style="116"/>
    <col min="15363" max="15363" width="4.42578125" style="116" customWidth="1"/>
    <col min="15364" max="15364" width="38.85546875" style="116" customWidth="1"/>
    <col min="15365" max="15365" width="16.85546875" style="116" customWidth="1"/>
    <col min="15366" max="15366" width="14" style="116" customWidth="1"/>
    <col min="15367" max="15367" width="13.5703125" style="116" customWidth="1"/>
    <col min="15368" max="15368" width="10.7109375" style="116" customWidth="1"/>
    <col min="15369" max="15369" width="6.7109375" style="116" customWidth="1"/>
    <col min="15370" max="15371" width="10.7109375" style="116" customWidth="1"/>
    <col min="15372" max="15372" width="6.7109375" style="116" customWidth="1"/>
    <col min="15373" max="15374" width="10.7109375" style="116" customWidth="1"/>
    <col min="15375" max="15375" width="6.7109375" style="116" customWidth="1"/>
    <col min="15376" max="15377" width="10.7109375" style="116" customWidth="1"/>
    <col min="15378" max="15378" width="6.7109375" style="116" customWidth="1"/>
    <col min="15379" max="15380" width="10.7109375" style="116" customWidth="1"/>
    <col min="15381" max="15381" width="6.7109375" style="116" customWidth="1"/>
    <col min="15382" max="15383" width="10.7109375" style="116" customWidth="1"/>
    <col min="15384" max="15384" width="6.7109375" style="116" customWidth="1"/>
    <col min="15385" max="15385" width="9.140625" style="116" customWidth="1"/>
    <col min="15386" max="15386" width="8.85546875" style="116"/>
    <col min="15387" max="15387" width="7.5703125" style="116" customWidth="1"/>
    <col min="15388" max="15388" width="9.85546875" style="116" customWidth="1"/>
    <col min="15389" max="15390" width="8.85546875" style="116"/>
    <col min="15391" max="15391" width="10.140625" style="116" bestFit="1" customWidth="1"/>
    <col min="15392" max="15618" width="8.85546875" style="116"/>
    <col min="15619" max="15619" width="4.42578125" style="116" customWidth="1"/>
    <col min="15620" max="15620" width="38.85546875" style="116" customWidth="1"/>
    <col min="15621" max="15621" width="16.85546875" style="116" customWidth="1"/>
    <col min="15622" max="15622" width="14" style="116" customWidth="1"/>
    <col min="15623" max="15623" width="13.5703125" style="116" customWidth="1"/>
    <col min="15624" max="15624" width="10.7109375" style="116" customWidth="1"/>
    <col min="15625" max="15625" width="6.7109375" style="116" customWidth="1"/>
    <col min="15626" max="15627" width="10.7109375" style="116" customWidth="1"/>
    <col min="15628" max="15628" width="6.7109375" style="116" customWidth="1"/>
    <col min="15629" max="15630" width="10.7109375" style="116" customWidth="1"/>
    <col min="15631" max="15631" width="6.7109375" style="116" customWidth="1"/>
    <col min="15632" max="15633" width="10.7109375" style="116" customWidth="1"/>
    <col min="15634" max="15634" width="6.7109375" style="116" customWidth="1"/>
    <col min="15635" max="15636" width="10.7109375" style="116" customWidth="1"/>
    <col min="15637" max="15637" width="6.7109375" style="116" customWidth="1"/>
    <col min="15638" max="15639" width="10.7109375" style="116" customWidth="1"/>
    <col min="15640" max="15640" width="6.7109375" style="116" customWidth="1"/>
    <col min="15641" max="15641" width="9.140625" style="116" customWidth="1"/>
    <col min="15642" max="15642" width="8.85546875" style="116"/>
    <col min="15643" max="15643" width="7.5703125" style="116" customWidth="1"/>
    <col min="15644" max="15644" width="9.85546875" style="116" customWidth="1"/>
    <col min="15645" max="15646" width="8.85546875" style="116"/>
    <col min="15647" max="15647" width="10.140625" style="116" bestFit="1" customWidth="1"/>
    <col min="15648" max="15874" width="8.85546875" style="116"/>
    <col min="15875" max="15875" width="4.42578125" style="116" customWidth="1"/>
    <col min="15876" max="15876" width="38.85546875" style="116" customWidth="1"/>
    <col min="15877" max="15877" width="16.85546875" style="116" customWidth="1"/>
    <col min="15878" max="15878" width="14" style="116" customWidth="1"/>
    <col min="15879" max="15879" width="13.5703125" style="116" customWidth="1"/>
    <col min="15880" max="15880" width="10.7109375" style="116" customWidth="1"/>
    <col min="15881" max="15881" width="6.7109375" style="116" customWidth="1"/>
    <col min="15882" max="15883" width="10.7109375" style="116" customWidth="1"/>
    <col min="15884" max="15884" width="6.7109375" style="116" customWidth="1"/>
    <col min="15885" max="15886" width="10.7109375" style="116" customWidth="1"/>
    <col min="15887" max="15887" width="6.7109375" style="116" customWidth="1"/>
    <col min="15888" max="15889" width="10.7109375" style="116" customWidth="1"/>
    <col min="15890" max="15890" width="6.7109375" style="116" customWidth="1"/>
    <col min="15891" max="15892" width="10.7109375" style="116" customWidth="1"/>
    <col min="15893" max="15893" width="6.7109375" style="116" customWidth="1"/>
    <col min="15894" max="15895" width="10.7109375" style="116" customWidth="1"/>
    <col min="15896" max="15896" width="6.7109375" style="116" customWidth="1"/>
    <col min="15897" max="15897" width="9.140625" style="116" customWidth="1"/>
    <col min="15898" max="15898" width="8.85546875" style="116"/>
    <col min="15899" max="15899" width="7.5703125" style="116" customWidth="1"/>
    <col min="15900" max="15900" width="9.85546875" style="116" customWidth="1"/>
    <col min="15901" max="15902" width="8.85546875" style="116"/>
    <col min="15903" max="15903" width="10.140625" style="116" bestFit="1" customWidth="1"/>
    <col min="15904" max="16130" width="8.85546875" style="116"/>
    <col min="16131" max="16131" width="4.42578125" style="116" customWidth="1"/>
    <col min="16132" max="16132" width="38.85546875" style="116" customWidth="1"/>
    <col min="16133" max="16133" width="16.85546875" style="116" customWidth="1"/>
    <col min="16134" max="16134" width="14" style="116" customWidth="1"/>
    <col min="16135" max="16135" width="13.5703125" style="116" customWidth="1"/>
    <col min="16136" max="16136" width="10.7109375" style="116" customWidth="1"/>
    <col min="16137" max="16137" width="6.7109375" style="116" customWidth="1"/>
    <col min="16138" max="16139" width="10.7109375" style="116" customWidth="1"/>
    <col min="16140" max="16140" width="6.7109375" style="116" customWidth="1"/>
    <col min="16141" max="16142" width="10.7109375" style="116" customWidth="1"/>
    <col min="16143" max="16143" width="6.7109375" style="116" customWidth="1"/>
    <col min="16144" max="16145" width="10.7109375" style="116" customWidth="1"/>
    <col min="16146" max="16146" width="6.7109375" style="116" customWidth="1"/>
    <col min="16147" max="16148" width="10.7109375" style="116" customWidth="1"/>
    <col min="16149" max="16149" width="6.7109375" style="116" customWidth="1"/>
    <col min="16150" max="16151" width="10.7109375" style="116" customWidth="1"/>
    <col min="16152" max="16152" width="6.7109375" style="116" customWidth="1"/>
    <col min="16153" max="16153" width="9.140625" style="116" customWidth="1"/>
    <col min="16154" max="16154" width="8.85546875" style="116"/>
    <col min="16155" max="16155" width="7.5703125" style="116" customWidth="1"/>
    <col min="16156" max="16156" width="9.85546875" style="116" customWidth="1"/>
    <col min="16157" max="16158" width="8.85546875" style="116"/>
    <col min="16159" max="16159" width="10.140625" style="116" bestFit="1" customWidth="1"/>
    <col min="16160" max="16384" width="8.85546875" style="116"/>
  </cols>
  <sheetData>
    <row r="1" spans="2:27" ht="40.5" customHeight="1" x14ac:dyDescent="0.5"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7"/>
      <c r="Q1" s="587"/>
    </row>
    <row r="2" spans="2:27" ht="45.75" customHeight="1" x14ac:dyDescent="0.5">
      <c r="C2" s="589"/>
      <c r="D2" s="589"/>
      <c r="E2" s="588" t="s">
        <v>115</v>
      </c>
      <c r="F2" s="588"/>
      <c r="G2" s="588"/>
      <c r="H2" s="588"/>
      <c r="I2" s="588"/>
      <c r="J2" s="588"/>
      <c r="K2" s="588"/>
      <c r="L2" s="588"/>
      <c r="M2" s="588"/>
      <c r="N2" s="589"/>
      <c r="O2" s="589"/>
      <c r="P2" s="587"/>
      <c r="Q2" s="587"/>
    </row>
    <row r="3" spans="2:27" ht="45.75" customHeight="1" x14ac:dyDescent="0.5">
      <c r="C3" s="589"/>
      <c r="D3" s="589"/>
      <c r="E3" s="588"/>
      <c r="F3" s="588" t="s">
        <v>491</v>
      </c>
      <c r="G3" s="377"/>
      <c r="H3" s="588"/>
      <c r="I3" s="588"/>
      <c r="J3" s="588"/>
      <c r="K3" s="588"/>
      <c r="L3" s="588"/>
      <c r="M3" s="588"/>
      <c r="N3" s="589"/>
      <c r="O3" s="589"/>
      <c r="P3" s="587"/>
      <c r="Q3" s="587"/>
    </row>
    <row r="4" spans="2:27" ht="46.5" customHeight="1" x14ac:dyDescent="0.5">
      <c r="C4" s="589"/>
      <c r="D4" s="589"/>
      <c r="E4" s="588"/>
      <c r="F4" s="588" t="s">
        <v>116</v>
      </c>
      <c r="G4" s="588"/>
      <c r="H4" s="588"/>
      <c r="I4" s="588"/>
      <c r="J4" s="588"/>
      <c r="K4" s="588"/>
      <c r="L4" s="588"/>
      <c r="M4" s="588"/>
      <c r="N4" s="589"/>
      <c r="O4" s="589"/>
      <c r="P4" s="587"/>
      <c r="Q4" s="587"/>
    </row>
    <row r="5" spans="2:27" ht="44.25" customHeight="1" thickBot="1" x14ac:dyDescent="0.25">
      <c r="B5" s="120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</row>
    <row r="6" spans="2:27" ht="31.5" customHeight="1" thickBot="1" x14ac:dyDescent="0.25">
      <c r="B6" s="1600" t="s">
        <v>4</v>
      </c>
      <c r="C6" s="1602" t="s">
        <v>5</v>
      </c>
      <c r="D6" s="1593" t="s">
        <v>6</v>
      </c>
      <c r="E6" s="1593"/>
      <c r="F6" s="1599" t="s">
        <v>7</v>
      </c>
      <c r="G6" s="1599"/>
      <c r="H6" s="1593" t="s">
        <v>8</v>
      </c>
      <c r="I6" s="1593"/>
      <c r="J6" s="1599" t="s">
        <v>9</v>
      </c>
      <c r="K6" s="1599"/>
      <c r="L6" s="1593" t="s">
        <v>10</v>
      </c>
      <c r="M6" s="1593"/>
      <c r="N6" s="1599" t="s">
        <v>11</v>
      </c>
      <c r="O6" s="1599"/>
      <c r="P6" s="1593" t="s">
        <v>12</v>
      </c>
      <c r="Q6" s="1593"/>
      <c r="R6" s="1595" t="s">
        <v>13</v>
      </c>
      <c r="S6" s="1595"/>
      <c r="T6" s="1593" t="s">
        <v>14</v>
      </c>
      <c r="U6" s="1593"/>
      <c r="V6" s="1593" t="s">
        <v>15</v>
      </c>
      <c r="W6" s="1593"/>
      <c r="X6" s="1595" t="s">
        <v>18</v>
      </c>
      <c r="Y6" s="1595"/>
      <c r="Z6" s="1596"/>
      <c r="AA6" s="121"/>
    </row>
    <row r="7" spans="2:27" ht="60.75" customHeight="1" thickTop="1" thickBot="1" x14ac:dyDescent="0.25">
      <c r="B7" s="1601"/>
      <c r="C7" s="1603"/>
      <c r="D7" s="1594" t="s">
        <v>482</v>
      </c>
      <c r="E7" s="1594"/>
      <c r="F7" s="1594" t="s">
        <v>483</v>
      </c>
      <c r="G7" s="1594"/>
      <c r="H7" s="1594" t="s">
        <v>484</v>
      </c>
      <c r="I7" s="1594"/>
      <c r="J7" s="1594" t="s">
        <v>485</v>
      </c>
      <c r="K7" s="1594"/>
      <c r="L7" s="1594" t="s">
        <v>486</v>
      </c>
      <c r="M7" s="1594"/>
      <c r="N7" s="1594" t="s">
        <v>487</v>
      </c>
      <c r="O7" s="1594"/>
      <c r="P7" s="1594" t="s">
        <v>489</v>
      </c>
      <c r="Q7" s="1594"/>
      <c r="R7" s="1594" t="s">
        <v>488</v>
      </c>
      <c r="S7" s="1594"/>
      <c r="T7" s="1594" t="s">
        <v>936</v>
      </c>
      <c r="U7" s="1594"/>
      <c r="V7" s="1594" t="s">
        <v>937</v>
      </c>
      <c r="W7" s="1594"/>
      <c r="X7" s="1597"/>
      <c r="Y7" s="1597"/>
      <c r="Z7" s="1598"/>
      <c r="AA7" s="121"/>
    </row>
    <row r="8" spans="2:27" ht="24.95" customHeight="1" thickTop="1" x14ac:dyDescent="0.2">
      <c r="B8" s="1601"/>
      <c r="C8" s="1603"/>
      <c r="D8" s="338"/>
      <c r="E8" s="339"/>
      <c r="F8" s="340"/>
      <c r="G8" s="341"/>
      <c r="H8" s="342"/>
      <c r="I8" s="343"/>
      <c r="J8" s="340"/>
      <c r="K8" s="341"/>
      <c r="L8" s="342"/>
      <c r="M8" s="343"/>
      <c r="N8" s="340"/>
      <c r="O8" s="341"/>
      <c r="P8" s="342"/>
      <c r="Q8" s="343"/>
      <c r="R8" s="340"/>
      <c r="S8" s="343"/>
      <c r="T8" s="342"/>
      <c r="U8" s="343"/>
      <c r="V8" s="342"/>
      <c r="W8" s="343"/>
      <c r="X8" s="342"/>
      <c r="Y8" s="344"/>
      <c r="Z8" s="345"/>
      <c r="AA8" s="121"/>
    </row>
    <row r="9" spans="2:27" ht="24.95" customHeight="1" x14ac:dyDescent="0.2">
      <c r="B9" s="346"/>
      <c r="C9" s="347"/>
      <c r="D9" s="338" t="s">
        <v>19</v>
      </c>
      <c r="E9" s="339" t="s">
        <v>20</v>
      </c>
      <c r="F9" s="348" t="s">
        <v>19</v>
      </c>
      <c r="G9" s="349" t="s">
        <v>20</v>
      </c>
      <c r="H9" s="338" t="s">
        <v>19</v>
      </c>
      <c r="I9" s="339" t="s">
        <v>20</v>
      </c>
      <c r="J9" s="348" t="s">
        <v>19</v>
      </c>
      <c r="K9" s="349" t="s">
        <v>20</v>
      </c>
      <c r="L9" s="338" t="s">
        <v>19</v>
      </c>
      <c r="M9" s="339" t="s">
        <v>20</v>
      </c>
      <c r="N9" s="348" t="s">
        <v>19</v>
      </c>
      <c r="O9" s="349" t="s">
        <v>20</v>
      </c>
      <c r="P9" s="338" t="s">
        <v>19</v>
      </c>
      <c r="Q9" s="339" t="s">
        <v>20</v>
      </c>
      <c r="R9" s="348" t="s">
        <v>19</v>
      </c>
      <c r="S9" s="339" t="s">
        <v>20</v>
      </c>
      <c r="T9" s="338" t="s">
        <v>19</v>
      </c>
      <c r="U9" s="339" t="s">
        <v>20</v>
      </c>
      <c r="V9" s="338" t="s">
        <v>19</v>
      </c>
      <c r="W9" s="339" t="s">
        <v>20</v>
      </c>
      <c r="X9" s="338" t="s">
        <v>19</v>
      </c>
      <c r="Y9" s="350" t="s">
        <v>21</v>
      </c>
      <c r="Z9" s="351" t="s">
        <v>22</v>
      </c>
      <c r="AA9" s="121"/>
    </row>
    <row r="10" spans="2:27" ht="24.95" customHeight="1" thickBot="1" x14ac:dyDescent="0.25">
      <c r="B10" s="352"/>
      <c r="C10" s="353"/>
      <c r="D10" s="354"/>
      <c r="E10" s="355"/>
      <c r="F10" s="354"/>
      <c r="G10" s="356"/>
      <c r="H10" s="354"/>
      <c r="I10" s="355"/>
      <c r="J10" s="354"/>
      <c r="K10" s="356"/>
      <c r="L10" s="354"/>
      <c r="M10" s="355"/>
      <c r="N10" s="354"/>
      <c r="O10" s="356"/>
      <c r="P10" s="354"/>
      <c r="Q10" s="355"/>
      <c r="R10" s="354"/>
      <c r="S10" s="355"/>
      <c r="T10" s="354"/>
      <c r="U10" s="355"/>
      <c r="V10" s="354"/>
      <c r="W10" s="355"/>
      <c r="X10" s="354"/>
      <c r="Y10" s="357"/>
      <c r="Z10" s="358"/>
      <c r="AA10" s="121"/>
    </row>
    <row r="11" spans="2:27" ht="51" customHeight="1" thickTop="1" x14ac:dyDescent="0.2">
      <c r="B11" s="359">
        <v>1</v>
      </c>
      <c r="C11" s="372" t="s">
        <v>79</v>
      </c>
      <c r="D11" s="360">
        <v>2</v>
      </c>
      <c r="E11" s="382">
        <v>35041</v>
      </c>
      <c r="F11" s="361">
        <v>1</v>
      </c>
      <c r="G11" s="380">
        <v>35475</v>
      </c>
      <c r="H11" s="360">
        <v>9</v>
      </c>
      <c r="I11" s="382">
        <v>8902</v>
      </c>
      <c r="J11" s="361">
        <v>3</v>
      </c>
      <c r="K11" s="362">
        <v>19462</v>
      </c>
      <c r="L11" s="360">
        <v>3</v>
      </c>
      <c r="M11" s="382">
        <v>10315</v>
      </c>
      <c r="N11" s="361">
        <v>2</v>
      </c>
      <c r="O11" s="380">
        <v>15179</v>
      </c>
      <c r="P11" s="360">
        <v>4</v>
      </c>
      <c r="Q11" s="382">
        <v>26846</v>
      </c>
      <c r="R11" s="361">
        <v>2</v>
      </c>
      <c r="S11" s="380">
        <v>47642</v>
      </c>
      <c r="T11" s="360">
        <v>1</v>
      </c>
      <c r="U11" s="382">
        <v>23755</v>
      </c>
      <c r="V11" s="360">
        <v>2</v>
      </c>
      <c r="W11" s="382">
        <v>20750</v>
      </c>
      <c r="X11" s="363">
        <f t="shared" ref="X11:X21" si="0">D11+F11+H11+J11+L11+N11+P11+R11+T11+V11</f>
        <v>29</v>
      </c>
      <c r="Y11" s="379">
        <f t="shared" ref="Y11:Y21" si="1">E11+G11+I11+K11+M11+O11+Q11+S11+U11+W11</f>
        <v>243367</v>
      </c>
      <c r="Z11" s="364">
        <v>1</v>
      </c>
      <c r="AA11" s="129"/>
    </row>
    <row r="12" spans="2:27" ht="51" customHeight="1" x14ac:dyDescent="0.2">
      <c r="B12" s="365">
        <v>2</v>
      </c>
      <c r="C12" s="372" t="s">
        <v>61</v>
      </c>
      <c r="D12" s="360">
        <v>4</v>
      </c>
      <c r="E12" s="382">
        <v>41272</v>
      </c>
      <c r="F12" s="361">
        <v>6</v>
      </c>
      <c r="G12" s="380">
        <v>35790</v>
      </c>
      <c r="H12" s="360">
        <v>3</v>
      </c>
      <c r="I12" s="382">
        <v>15206</v>
      </c>
      <c r="J12" s="361">
        <v>2</v>
      </c>
      <c r="K12" s="362">
        <v>17824</v>
      </c>
      <c r="L12" s="360">
        <v>1</v>
      </c>
      <c r="M12" s="382">
        <v>18242</v>
      </c>
      <c r="N12" s="361">
        <v>1</v>
      </c>
      <c r="O12" s="380">
        <v>15756</v>
      </c>
      <c r="P12" s="360">
        <v>3</v>
      </c>
      <c r="Q12" s="382">
        <v>36590</v>
      </c>
      <c r="R12" s="361">
        <v>4</v>
      </c>
      <c r="S12" s="380">
        <v>34187</v>
      </c>
      <c r="T12" s="360">
        <v>5</v>
      </c>
      <c r="U12" s="382">
        <v>15995</v>
      </c>
      <c r="V12" s="360">
        <v>1</v>
      </c>
      <c r="W12" s="382">
        <v>24620</v>
      </c>
      <c r="X12" s="363">
        <f t="shared" si="0"/>
        <v>30</v>
      </c>
      <c r="Y12" s="379">
        <f t="shared" si="1"/>
        <v>255482</v>
      </c>
      <c r="Z12" s="366">
        <v>2</v>
      </c>
      <c r="AA12" s="129"/>
    </row>
    <row r="13" spans="2:27" ht="51" customHeight="1" x14ac:dyDescent="0.2">
      <c r="B13" s="365">
        <v>3</v>
      </c>
      <c r="C13" s="372" t="s">
        <v>75</v>
      </c>
      <c r="D13" s="360">
        <v>5</v>
      </c>
      <c r="E13" s="382">
        <v>53198</v>
      </c>
      <c r="F13" s="361">
        <v>4</v>
      </c>
      <c r="G13" s="380">
        <v>35145</v>
      </c>
      <c r="H13" s="360">
        <v>2</v>
      </c>
      <c r="I13" s="382">
        <v>22756</v>
      </c>
      <c r="J13" s="361">
        <v>5</v>
      </c>
      <c r="K13" s="362">
        <v>17179</v>
      </c>
      <c r="L13" s="360">
        <v>2</v>
      </c>
      <c r="M13" s="382">
        <v>13293</v>
      </c>
      <c r="N13" s="361">
        <v>5</v>
      </c>
      <c r="O13" s="380">
        <v>11854</v>
      </c>
      <c r="P13" s="360">
        <v>1</v>
      </c>
      <c r="Q13" s="382">
        <v>71471</v>
      </c>
      <c r="R13" s="361">
        <v>5</v>
      </c>
      <c r="S13" s="380">
        <v>18956</v>
      </c>
      <c r="T13" s="360">
        <v>2</v>
      </c>
      <c r="U13" s="382">
        <v>19080</v>
      </c>
      <c r="V13" s="360">
        <v>3</v>
      </c>
      <c r="W13" s="382">
        <v>20090</v>
      </c>
      <c r="X13" s="363">
        <f t="shared" si="0"/>
        <v>34</v>
      </c>
      <c r="Y13" s="379">
        <f t="shared" si="1"/>
        <v>283022</v>
      </c>
      <c r="Z13" s="366">
        <v>3</v>
      </c>
      <c r="AA13" s="129"/>
    </row>
    <row r="14" spans="2:27" ht="51" customHeight="1" x14ac:dyDescent="0.2">
      <c r="B14" s="365">
        <v>4</v>
      </c>
      <c r="C14" s="372" t="s">
        <v>481</v>
      </c>
      <c r="D14" s="360">
        <v>3</v>
      </c>
      <c r="E14" s="382">
        <v>43769</v>
      </c>
      <c r="F14" s="361">
        <v>3</v>
      </c>
      <c r="G14" s="380">
        <v>40625</v>
      </c>
      <c r="H14" s="360">
        <v>1</v>
      </c>
      <c r="I14" s="382">
        <v>25052</v>
      </c>
      <c r="J14" s="361">
        <v>4</v>
      </c>
      <c r="K14" s="362">
        <v>16605</v>
      </c>
      <c r="L14" s="360">
        <v>11</v>
      </c>
      <c r="M14" s="382">
        <v>3664</v>
      </c>
      <c r="N14" s="361">
        <v>4</v>
      </c>
      <c r="O14" s="380">
        <v>14553</v>
      </c>
      <c r="P14" s="360">
        <v>8</v>
      </c>
      <c r="Q14" s="382">
        <v>12641</v>
      </c>
      <c r="R14" s="361">
        <v>1</v>
      </c>
      <c r="S14" s="380">
        <v>33285</v>
      </c>
      <c r="T14" s="360">
        <v>4</v>
      </c>
      <c r="U14" s="382">
        <v>16805</v>
      </c>
      <c r="V14" s="360">
        <v>7</v>
      </c>
      <c r="W14" s="382">
        <v>16380</v>
      </c>
      <c r="X14" s="363">
        <f t="shared" si="0"/>
        <v>46</v>
      </c>
      <c r="Y14" s="379">
        <f t="shared" si="1"/>
        <v>223379</v>
      </c>
      <c r="Z14" s="366">
        <v>4</v>
      </c>
      <c r="AA14" s="129"/>
    </row>
    <row r="15" spans="2:27" ht="51" customHeight="1" x14ac:dyDescent="0.2">
      <c r="B15" s="365">
        <v>5</v>
      </c>
      <c r="C15" s="372" t="s">
        <v>76</v>
      </c>
      <c r="D15" s="360">
        <v>1</v>
      </c>
      <c r="E15" s="382">
        <v>51822</v>
      </c>
      <c r="F15" s="361">
        <v>2</v>
      </c>
      <c r="G15" s="380">
        <v>42185</v>
      </c>
      <c r="H15" s="360">
        <v>7</v>
      </c>
      <c r="I15" s="382">
        <v>11169</v>
      </c>
      <c r="J15" s="361">
        <v>10</v>
      </c>
      <c r="K15" s="362">
        <v>9663</v>
      </c>
      <c r="L15" s="360">
        <v>8</v>
      </c>
      <c r="M15" s="382">
        <v>4780</v>
      </c>
      <c r="N15" s="361">
        <v>3</v>
      </c>
      <c r="O15" s="380">
        <v>14126</v>
      </c>
      <c r="P15" s="360">
        <v>2</v>
      </c>
      <c r="Q15" s="382">
        <v>47735</v>
      </c>
      <c r="R15" s="361">
        <v>3</v>
      </c>
      <c r="S15" s="380">
        <v>18665</v>
      </c>
      <c r="T15" s="360">
        <v>3</v>
      </c>
      <c r="U15" s="382">
        <v>17975</v>
      </c>
      <c r="V15" s="360">
        <v>9</v>
      </c>
      <c r="W15" s="382">
        <v>14565</v>
      </c>
      <c r="X15" s="363">
        <f t="shared" si="0"/>
        <v>48</v>
      </c>
      <c r="Y15" s="379">
        <f t="shared" si="1"/>
        <v>232685</v>
      </c>
      <c r="Z15" s="366">
        <v>5</v>
      </c>
      <c r="AA15" s="129"/>
    </row>
    <row r="16" spans="2:27" ht="51" customHeight="1" x14ac:dyDescent="0.2">
      <c r="B16" s="365">
        <v>6</v>
      </c>
      <c r="C16" s="372" t="s">
        <v>67</v>
      </c>
      <c r="D16" s="360">
        <v>8</v>
      </c>
      <c r="E16" s="382">
        <v>23957</v>
      </c>
      <c r="F16" s="361">
        <v>5</v>
      </c>
      <c r="G16" s="380">
        <v>36010</v>
      </c>
      <c r="H16" s="360">
        <v>5</v>
      </c>
      <c r="I16" s="382">
        <v>11984</v>
      </c>
      <c r="J16" s="361">
        <v>8</v>
      </c>
      <c r="K16" s="362">
        <v>10284</v>
      </c>
      <c r="L16" s="360">
        <v>4</v>
      </c>
      <c r="M16" s="382">
        <v>9884</v>
      </c>
      <c r="N16" s="361">
        <v>6</v>
      </c>
      <c r="O16" s="380">
        <v>10596</v>
      </c>
      <c r="P16" s="360">
        <v>7</v>
      </c>
      <c r="Q16" s="382">
        <v>21162</v>
      </c>
      <c r="R16" s="361">
        <v>6</v>
      </c>
      <c r="S16" s="380">
        <v>14261</v>
      </c>
      <c r="T16" s="360">
        <v>6</v>
      </c>
      <c r="U16" s="382">
        <v>15305</v>
      </c>
      <c r="V16" s="360">
        <v>6</v>
      </c>
      <c r="W16" s="382">
        <v>18520</v>
      </c>
      <c r="X16" s="363">
        <f t="shared" si="0"/>
        <v>61</v>
      </c>
      <c r="Y16" s="379">
        <f t="shared" si="1"/>
        <v>171963</v>
      </c>
      <c r="Z16" s="366">
        <v>6</v>
      </c>
      <c r="AA16" s="129"/>
    </row>
    <row r="17" spans="2:27" ht="52.5" customHeight="1" x14ac:dyDescent="0.2">
      <c r="B17" s="365">
        <v>7</v>
      </c>
      <c r="C17" s="372" t="s">
        <v>23</v>
      </c>
      <c r="D17" s="360">
        <v>6</v>
      </c>
      <c r="E17" s="382">
        <v>35781</v>
      </c>
      <c r="F17" s="361">
        <v>7</v>
      </c>
      <c r="G17" s="380">
        <v>35785</v>
      </c>
      <c r="H17" s="360">
        <v>4</v>
      </c>
      <c r="I17" s="382">
        <v>15694</v>
      </c>
      <c r="J17" s="361">
        <v>1</v>
      </c>
      <c r="K17" s="362">
        <v>23525</v>
      </c>
      <c r="L17" s="360">
        <v>9</v>
      </c>
      <c r="M17" s="382">
        <v>5195</v>
      </c>
      <c r="N17" s="361">
        <v>7</v>
      </c>
      <c r="O17" s="380">
        <v>11704</v>
      </c>
      <c r="P17" s="360">
        <v>10</v>
      </c>
      <c r="Q17" s="382">
        <v>12029</v>
      </c>
      <c r="R17" s="361">
        <v>9</v>
      </c>
      <c r="S17" s="380">
        <v>8800</v>
      </c>
      <c r="T17" s="360">
        <v>8</v>
      </c>
      <c r="U17" s="382">
        <v>11130</v>
      </c>
      <c r="V17" s="360">
        <v>5</v>
      </c>
      <c r="W17" s="382">
        <v>14445</v>
      </c>
      <c r="X17" s="363">
        <f t="shared" si="0"/>
        <v>66</v>
      </c>
      <c r="Y17" s="379">
        <f t="shared" si="1"/>
        <v>174088</v>
      </c>
      <c r="Z17" s="366">
        <v>7</v>
      </c>
      <c r="AA17" s="129"/>
    </row>
    <row r="18" spans="2:27" ht="51" customHeight="1" x14ac:dyDescent="0.2">
      <c r="B18" s="365">
        <v>8</v>
      </c>
      <c r="C18" s="372" t="s">
        <v>77</v>
      </c>
      <c r="D18" s="360">
        <v>9</v>
      </c>
      <c r="E18" s="382">
        <v>21635</v>
      </c>
      <c r="F18" s="361">
        <v>9</v>
      </c>
      <c r="G18" s="380">
        <v>24575</v>
      </c>
      <c r="H18" s="360">
        <v>6</v>
      </c>
      <c r="I18" s="382">
        <v>10475</v>
      </c>
      <c r="J18" s="361">
        <v>9</v>
      </c>
      <c r="K18" s="362">
        <v>10083</v>
      </c>
      <c r="L18" s="360">
        <v>5</v>
      </c>
      <c r="M18" s="382">
        <v>5767</v>
      </c>
      <c r="N18" s="361">
        <v>9</v>
      </c>
      <c r="O18" s="380">
        <v>6710</v>
      </c>
      <c r="P18" s="360">
        <v>11</v>
      </c>
      <c r="Q18" s="382">
        <v>5283</v>
      </c>
      <c r="R18" s="361">
        <v>8</v>
      </c>
      <c r="S18" s="380">
        <v>11078</v>
      </c>
      <c r="T18" s="360">
        <v>7</v>
      </c>
      <c r="U18" s="382">
        <v>15835</v>
      </c>
      <c r="V18" s="360">
        <v>4</v>
      </c>
      <c r="W18" s="382">
        <v>18610</v>
      </c>
      <c r="X18" s="363">
        <f t="shared" si="0"/>
        <v>77</v>
      </c>
      <c r="Y18" s="379">
        <f t="shared" si="1"/>
        <v>130051</v>
      </c>
      <c r="Z18" s="366">
        <v>8</v>
      </c>
      <c r="AA18" s="129"/>
    </row>
    <row r="19" spans="2:27" ht="51" customHeight="1" x14ac:dyDescent="0.2">
      <c r="B19" s="365">
        <v>9</v>
      </c>
      <c r="C19" s="372" t="s">
        <v>78</v>
      </c>
      <c r="D19" s="360">
        <v>7</v>
      </c>
      <c r="E19" s="382">
        <v>29612</v>
      </c>
      <c r="F19" s="361">
        <v>8</v>
      </c>
      <c r="G19" s="380">
        <v>31740</v>
      </c>
      <c r="H19" s="360">
        <v>11</v>
      </c>
      <c r="I19" s="382">
        <v>7624</v>
      </c>
      <c r="J19" s="361">
        <v>6</v>
      </c>
      <c r="K19" s="362">
        <v>16030</v>
      </c>
      <c r="L19" s="360">
        <v>7</v>
      </c>
      <c r="M19" s="382">
        <v>6270</v>
      </c>
      <c r="N19" s="361">
        <v>8</v>
      </c>
      <c r="O19" s="380">
        <v>8451</v>
      </c>
      <c r="P19" s="360">
        <v>6</v>
      </c>
      <c r="Q19" s="382">
        <v>20484</v>
      </c>
      <c r="R19" s="361">
        <v>10</v>
      </c>
      <c r="S19" s="380">
        <v>22150</v>
      </c>
      <c r="T19" s="360">
        <v>10</v>
      </c>
      <c r="U19" s="382">
        <v>10175</v>
      </c>
      <c r="V19" s="360">
        <v>8</v>
      </c>
      <c r="W19" s="382">
        <v>13285</v>
      </c>
      <c r="X19" s="363">
        <f t="shared" si="0"/>
        <v>81</v>
      </c>
      <c r="Y19" s="379">
        <f t="shared" si="1"/>
        <v>165821</v>
      </c>
      <c r="Z19" s="366">
        <v>9</v>
      </c>
      <c r="AA19" s="121"/>
    </row>
    <row r="20" spans="2:27" ht="51" customHeight="1" x14ac:dyDescent="0.2">
      <c r="B20" s="497">
        <v>10</v>
      </c>
      <c r="C20" s="498" t="s">
        <v>41</v>
      </c>
      <c r="D20" s="360">
        <v>11</v>
      </c>
      <c r="E20" s="382">
        <v>18069</v>
      </c>
      <c r="F20" s="361">
        <v>10</v>
      </c>
      <c r="G20" s="380">
        <v>19685</v>
      </c>
      <c r="H20" s="360">
        <v>8</v>
      </c>
      <c r="I20" s="382">
        <v>10955</v>
      </c>
      <c r="J20" s="361">
        <v>7</v>
      </c>
      <c r="K20" s="362">
        <v>15838</v>
      </c>
      <c r="L20" s="360">
        <v>6</v>
      </c>
      <c r="M20" s="382">
        <v>5860</v>
      </c>
      <c r="N20" s="361">
        <v>10</v>
      </c>
      <c r="O20" s="380">
        <v>5755</v>
      </c>
      <c r="P20" s="360">
        <v>9</v>
      </c>
      <c r="Q20" s="382">
        <v>11519</v>
      </c>
      <c r="R20" s="361">
        <v>7</v>
      </c>
      <c r="S20" s="380">
        <v>17000</v>
      </c>
      <c r="T20" s="360">
        <v>9</v>
      </c>
      <c r="U20" s="382">
        <v>11240</v>
      </c>
      <c r="V20" s="360">
        <v>10</v>
      </c>
      <c r="W20" s="382">
        <v>10500</v>
      </c>
      <c r="X20" s="363">
        <f t="shared" si="0"/>
        <v>87</v>
      </c>
      <c r="Y20" s="379">
        <f t="shared" si="1"/>
        <v>126421</v>
      </c>
      <c r="Z20" s="366">
        <v>10</v>
      </c>
      <c r="AA20" s="121"/>
    </row>
    <row r="21" spans="2:27" ht="43.5" customHeight="1" thickBot="1" x14ac:dyDescent="0.25">
      <c r="B21" s="367">
        <v>11</v>
      </c>
      <c r="C21" s="373" t="s">
        <v>480</v>
      </c>
      <c r="D21" s="368">
        <v>10</v>
      </c>
      <c r="E21" s="383">
        <v>22159</v>
      </c>
      <c r="F21" s="369">
        <v>11</v>
      </c>
      <c r="G21" s="381">
        <v>17885</v>
      </c>
      <c r="H21" s="368">
        <v>10</v>
      </c>
      <c r="I21" s="383">
        <v>6643</v>
      </c>
      <c r="J21" s="369">
        <v>11</v>
      </c>
      <c r="K21" s="370">
        <v>8428</v>
      </c>
      <c r="L21" s="368">
        <v>10</v>
      </c>
      <c r="M21" s="383">
        <v>4095</v>
      </c>
      <c r="N21" s="369">
        <v>11</v>
      </c>
      <c r="O21" s="381">
        <v>5277</v>
      </c>
      <c r="P21" s="368">
        <v>5</v>
      </c>
      <c r="Q21" s="383">
        <v>32713</v>
      </c>
      <c r="R21" s="369">
        <v>11</v>
      </c>
      <c r="S21" s="381">
        <v>1384</v>
      </c>
      <c r="T21" s="368">
        <v>11</v>
      </c>
      <c r="U21" s="383">
        <v>6395</v>
      </c>
      <c r="V21" s="368">
        <v>11</v>
      </c>
      <c r="W21" s="383">
        <v>7375</v>
      </c>
      <c r="X21" s="934">
        <f t="shared" si="0"/>
        <v>101</v>
      </c>
      <c r="Y21" s="935">
        <f t="shared" si="1"/>
        <v>112354</v>
      </c>
      <c r="Z21" s="371">
        <v>11</v>
      </c>
    </row>
    <row r="22" spans="2:27" ht="16.5" customHeight="1" x14ac:dyDescent="0.2"/>
    <row r="23" spans="2:27" ht="16.5" customHeight="1" x14ac:dyDescent="0.2"/>
  </sheetData>
  <sortState xmlns:xlrd2="http://schemas.microsoft.com/office/spreadsheetml/2017/richdata2" ref="C11:Y21">
    <sortCondition ref="X11:X21"/>
    <sortCondition descending="1" ref="Y11:Y21"/>
  </sortState>
  <mergeCells count="23">
    <mergeCell ref="B6:B8"/>
    <mergeCell ref="C6:C8"/>
    <mergeCell ref="H6:I6"/>
    <mergeCell ref="P6:Q6"/>
    <mergeCell ref="R6:S6"/>
    <mergeCell ref="P7:Q7"/>
    <mergeCell ref="R7:S7"/>
    <mergeCell ref="D6:E6"/>
    <mergeCell ref="F6:G6"/>
    <mergeCell ref="T6:U6"/>
    <mergeCell ref="T7:U7"/>
    <mergeCell ref="X6:Z7"/>
    <mergeCell ref="D7:E7"/>
    <mergeCell ref="F7:G7"/>
    <mergeCell ref="H7:I7"/>
    <mergeCell ref="J7:K7"/>
    <mergeCell ref="L7:M7"/>
    <mergeCell ref="N7:O7"/>
    <mergeCell ref="V7:W7"/>
    <mergeCell ref="J6:K6"/>
    <mergeCell ref="L6:M6"/>
    <mergeCell ref="N6:O6"/>
    <mergeCell ref="V6:W6"/>
  </mergeCells>
  <printOptions horizontalCentered="1" verticalCentered="1"/>
  <pageMargins left="0" right="0" top="0" bottom="0" header="0" footer="0"/>
  <pageSetup paperSize="9" scale="60" orientation="landscape" blackAndWhite="1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5" tint="0.79998168889431442"/>
  </sheetPr>
  <dimension ref="A1:Z57"/>
  <sheetViews>
    <sheetView zoomScale="75" zoomScaleNormal="75" workbookViewId="0">
      <selection activeCell="AC29" sqref="AC29"/>
    </sheetView>
  </sheetViews>
  <sheetFormatPr defaultColWidth="8.85546875" defaultRowHeight="12.75" x14ac:dyDescent="0.2"/>
  <cols>
    <col min="1" max="1" width="4.28515625" style="117" customWidth="1"/>
    <col min="2" max="2" width="20.85546875" style="117" customWidth="1"/>
    <col min="3" max="3" width="23.5703125" style="117" customWidth="1"/>
    <col min="4" max="4" width="6.5703125" style="117" customWidth="1"/>
    <col min="5" max="5" width="10.7109375" style="117" customWidth="1"/>
    <col min="6" max="6" width="6.7109375" style="117" customWidth="1"/>
    <col min="7" max="7" width="10.7109375" style="117" customWidth="1"/>
    <col min="8" max="8" width="6.5703125" style="117" customWidth="1"/>
    <col min="9" max="9" width="10.42578125" style="117" customWidth="1"/>
    <col min="10" max="10" width="6.7109375" style="117" customWidth="1"/>
    <col min="11" max="11" width="10.140625" style="117" customWidth="1"/>
    <col min="12" max="12" width="6.7109375" style="117" customWidth="1"/>
    <col min="13" max="13" width="10.140625" style="117" customWidth="1"/>
    <col min="14" max="14" width="6.28515625" style="117" customWidth="1"/>
    <col min="15" max="15" width="10.140625" style="117" customWidth="1"/>
    <col min="16" max="16" width="6.28515625" style="117" customWidth="1"/>
    <col min="17" max="17" width="11" style="117" customWidth="1"/>
    <col min="18" max="18" width="6.7109375" style="117" customWidth="1"/>
    <col min="19" max="19" width="10.85546875" style="117" customWidth="1"/>
    <col min="20" max="20" width="6.7109375" style="117" customWidth="1"/>
    <col min="21" max="21" width="11.140625" style="117" customWidth="1"/>
    <col min="22" max="22" width="7.140625" style="117" customWidth="1"/>
    <col min="23" max="23" width="8.28515625" style="117" customWidth="1"/>
    <col min="24" max="24" width="9" style="117" customWidth="1"/>
    <col min="25" max="25" width="10" style="117" customWidth="1"/>
    <col min="26" max="26" width="10.7109375" style="117" customWidth="1"/>
    <col min="27" max="254" width="8.85546875" style="117"/>
    <col min="255" max="255" width="4.28515625" style="117" customWidth="1"/>
    <col min="256" max="256" width="4.85546875" style="117" customWidth="1"/>
    <col min="257" max="257" width="5.42578125" style="117" customWidth="1"/>
    <col min="258" max="258" width="34.5703125" style="117" customWidth="1"/>
    <col min="259" max="259" width="16.28515625" style="117" customWidth="1"/>
    <col min="260" max="261" width="12.5703125" style="117" customWidth="1"/>
    <col min="262" max="263" width="8.140625" style="117" customWidth="1"/>
    <col min="264" max="264" width="4.7109375" style="117" customWidth="1"/>
    <col min="265" max="265" width="8.140625" style="117" customWidth="1"/>
    <col min="266" max="266" width="4.7109375" style="117" customWidth="1"/>
    <col min="267" max="267" width="8" style="117" customWidth="1"/>
    <col min="268" max="268" width="4.7109375" style="117" customWidth="1"/>
    <col min="269" max="269" width="8.140625" style="117" customWidth="1"/>
    <col min="270" max="270" width="4.7109375" style="117" customWidth="1"/>
    <col min="271" max="271" width="8.140625" style="117" customWidth="1"/>
    <col min="272" max="272" width="4.7109375" style="117" customWidth="1"/>
    <col min="273" max="273" width="8.140625" style="117" customWidth="1"/>
    <col min="274" max="274" width="4.7109375" style="117" customWidth="1"/>
    <col min="275" max="275" width="8.140625" style="117" customWidth="1"/>
    <col min="276" max="276" width="4.7109375" style="117" customWidth="1"/>
    <col min="277" max="277" width="8.140625" style="117" customWidth="1"/>
    <col min="278" max="278" width="4.7109375" style="117" customWidth="1"/>
    <col min="279" max="510" width="8.85546875" style="117"/>
    <col min="511" max="511" width="4.28515625" style="117" customWidth="1"/>
    <col min="512" max="512" width="4.85546875" style="117" customWidth="1"/>
    <col min="513" max="513" width="5.42578125" style="117" customWidth="1"/>
    <col min="514" max="514" width="34.5703125" style="117" customWidth="1"/>
    <col min="515" max="515" width="16.28515625" style="117" customWidth="1"/>
    <col min="516" max="517" width="12.5703125" style="117" customWidth="1"/>
    <col min="518" max="519" width="8.140625" style="117" customWidth="1"/>
    <col min="520" max="520" width="4.7109375" style="117" customWidth="1"/>
    <col min="521" max="521" width="8.140625" style="117" customWidth="1"/>
    <col min="522" max="522" width="4.7109375" style="117" customWidth="1"/>
    <col min="523" max="523" width="8" style="117" customWidth="1"/>
    <col min="524" max="524" width="4.7109375" style="117" customWidth="1"/>
    <col min="525" max="525" width="8.140625" style="117" customWidth="1"/>
    <col min="526" max="526" width="4.7109375" style="117" customWidth="1"/>
    <col min="527" max="527" width="8.140625" style="117" customWidth="1"/>
    <col min="528" max="528" width="4.7109375" style="117" customWidth="1"/>
    <col min="529" max="529" width="8.140625" style="117" customWidth="1"/>
    <col min="530" max="530" width="4.7109375" style="117" customWidth="1"/>
    <col min="531" max="531" width="8.140625" style="117" customWidth="1"/>
    <col min="532" max="532" width="4.7109375" style="117" customWidth="1"/>
    <col min="533" max="533" width="8.140625" style="117" customWidth="1"/>
    <col min="534" max="534" width="4.7109375" style="117" customWidth="1"/>
    <col min="535" max="766" width="8.85546875" style="117"/>
    <col min="767" max="767" width="4.28515625" style="117" customWidth="1"/>
    <col min="768" max="768" width="4.85546875" style="117" customWidth="1"/>
    <col min="769" max="769" width="5.42578125" style="117" customWidth="1"/>
    <col min="770" max="770" width="34.5703125" style="117" customWidth="1"/>
    <col min="771" max="771" width="16.28515625" style="117" customWidth="1"/>
    <col min="772" max="773" width="12.5703125" style="117" customWidth="1"/>
    <col min="774" max="775" width="8.140625" style="117" customWidth="1"/>
    <col min="776" max="776" width="4.7109375" style="117" customWidth="1"/>
    <col min="777" max="777" width="8.140625" style="117" customWidth="1"/>
    <col min="778" max="778" width="4.7109375" style="117" customWidth="1"/>
    <col min="779" max="779" width="8" style="117" customWidth="1"/>
    <col min="780" max="780" width="4.7109375" style="117" customWidth="1"/>
    <col min="781" max="781" width="8.140625" style="117" customWidth="1"/>
    <col min="782" max="782" width="4.7109375" style="117" customWidth="1"/>
    <col min="783" max="783" width="8.140625" style="117" customWidth="1"/>
    <col min="784" max="784" width="4.7109375" style="117" customWidth="1"/>
    <col min="785" max="785" width="8.140625" style="117" customWidth="1"/>
    <col min="786" max="786" width="4.7109375" style="117" customWidth="1"/>
    <col min="787" max="787" width="8.140625" style="117" customWidth="1"/>
    <col min="788" max="788" width="4.7109375" style="117" customWidth="1"/>
    <col min="789" max="789" width="8.140625" style="117" customWidth="1"/>
    <col min="790" max="790" width="4.7109375" style="117" customWidth="1"/>
    <col min="791" max="1022" width="8.85546875" style="117"/>
    <col min="1023" max="1023" width="4.28515625" style="117" customWidth="1"/>
    <col min="1024" max="1024" width="4.85546875" style="117" customWidth="1"/>
    <col min="1025" max="1025" width="5.42578125" style="117" customWidth="1"/>
    <col min="1026" max="1026" width="34.5703125" style="117" customWidth="1"/>
    <col min="1027" max="1027" width="16.28515625" style="117" customWidth="1"/>
    <col min="1028" max="1029" width="12.5703125" style="117" customWidth="1"/>
    <col min="1030" max="1031" width="8.140625" style="117" customWidth="1"/>
    <col min="1032" max="1032" width="4.7109375" style="117" customWidth="1"/>
    <col min="1033" max="1033" width="8.140625" style="117" customWidth="1"/>
    <col min="1034" max="1034" width="4.7109375" style="117" customWidth="1"/>
    <col min="1035" max="1035" width="8" style="117" customWidth="1"/>
    <col min="1036" max="1036" width="4.7109375" style="117" customWidth="1"/>
    <col min="1037" max="1037" width="8.140625" style="117" customWidth="1"/>
    <col min="1038" max="1038" width="4.7109375" style="117" customWidth="1"/>
    <col min="1039" max="1039" width="8.140625" style="117" customWidth="1"/>
    <col min="1040" max="1040" width="4.7109375" style="117" customWidth="1"/>
    <col min="1041" max="1041" width="8.140625" style="117" customWidth="1"/>
    <col min="1042" max="1042" width="4.7109375" style="117" customWidth="1"/>
    <col min="1043" max="1043" width="8.140625" style="117" customWidth="1"/>
    <col min="1044" max="1044" width="4.7109375" style="117" customWidth="1"/>
    <col min="1045" max="1045" width="8.140625" style="117" customWidth="1"/>
    <col min="1046" max="1046" width="4.7109375" style="117" customWidth="1"/>
    <col min="1047" max="1278" width="8.85546875" style="117"/>
    <col min="1279" max="1279" width="4.28515625" style="117" customWidth="1"/>
    <col min="1280" max="1280" width="4.85546875" style="117" customWidth="1"/>
    <col min="1281" max="1281" width="5.42578125" style="117" customWidth="1"/>
    <col min="1282" max="1282" width="34.5703125" style="117" customWidth="1"/>
    <col min="1283" max="1283" width="16.28515625" style="117" customWidth="1"/>
    <col min="1284" max="1285" width="12.5703125" style="117" customWidth="1"/>
    <col min="1286" max="1287" width="8.140625" style="117" customWidth="1"/>
    <col min="1288" max="1288" width="4.7109375" style="117" customWidth="1"/>
    <col min="1289" max="1289" width="8.140625" style="117" customWidth="1"/>
    <col min="1290" max="1290" width="4.7109375" style="117" customWidth="1"/>
    <col min="1291" max="1291" width="8" style="117" customWidth="1"/>
    <col min="1292" max="1292" width="4.7109375" style="117" customWidth="1"/>
    <col min="1293" max="1293" width="8.140625" style="117" customWidth="1"/>
    <col min="1294" max="1294" width="4.7109375" style="117" customWidth="1"/>
    <col min="1295" max="1295" width="8.140625" style="117" customWidth="1"/>
    <col min="1296" max="1296" width="4.7109375" style="117" customWidth="1"/>
    <col min="1297" max="1297" width="8.140625" style="117" customWidth="1"/>
    <col min="1298" max="1298" width="4.7109375" style="117" customWidth="1"/>
    <col min="1299" max="1299" width="8.140625" style="117" customWidth="1"/>
    <col min="1300" max="1300" width="4.7109375" style="117" customWidth="1"/>
    <col min="1301" max="1301" width="8.140625" style="117" customWidth="1"/>
    <col min="1302" max="1302" width="4.7109375" style="117" customWidth="1"/>
    <col min="1303" max="1534" width="8.85546875" style="117"/>
    <col min="1535" max="1535" width="4.28515625" style="117" customWidth="1"/>
    <col min="1536" max="1536" width="4.85546875" style="117" customWidth="1"/>
    <col min="1537" max="1537" width="5.42578125" style="117" customWidth="1"/>
    <col min="1538" max="1538" width="34.5703125" style="117" customWidth="1"/>
    <col min="1539" max="1539" width="16.28515625" style="117" customWidth="1"/>
    <col min="1540" max="1541" width="12.5703125" style="117" customWidth="1"/>
    <col min="1542" max="1543" width="8.140625" style="117" customWidth="1"/>
    <col min="1544" max="1544" width="4.7109375" style="117" customWidth="1"/>
    <col min="1545" max="1545" width="8.140625" style="117" customWidth="1"/>
    <col min="1546" max="1546" width="4.7109375" style="117" customWidth="1"/>
    <col min="1547" max="1547" width="8" style="117" customWidth="1"/>
    <col min="1548" max="1548" width="4.7109375" style="117" customWidth="1"/>
    <col min="1549" max="1549" width="8.140625" style="117" customWidth="1"/>
    <col min="1550" max="1550" width="4.7109375" style="117" customWidth="1"/>
    <col min="1551" max="1551" width="8.140625" style="117" customWidth="1"/>
    <col min="1552" max="1552" width="4.7109375" style="117" customWidth="1"/>
    <col min="1553" max="1553" width="8.140625" style="117" customWidth="1"/>
    <col min="1554" max="1554" width="4.7109375" style="117" customWidth="1"/>
    <col min="1555" max="1555" width="8.140625" style="117" customWidth="1"/>
    <col min="1556" max="1556" width="4.7109375" style="117" customWidth="1"/>
    <col min="1557" max="1557" width="8.140625" style="117" customWidth="1"/>
    <col min="1558" max="1558" width="4.7109375" style="117" customWidth="1"/>
    <col min="1559" max="1790" width="8.85546875" style="117"/>
    <col min="1791" max="1791" width="4.28515625" style="117" customWidth="1"/>
    <col min="1792" max="1792" width="4.85546875" style="117" customWidth="1"/>
    <col min="1793" max="1793" width="5.42578125" style="117" customWidth="1"/>
    <col min="1794" max="1794" width="34.5703125" style="117" customWidth="1"/>
    <col min="1795" max="1795" width="16.28515625" style="117" customWidth="1"/>
    <col min="1796" max="1797" width="12.5703125" style="117" customWidth="1"/>
    <col min="1798" max="1799" width="8.140625" style="117" customWidth="1"/>
    <col min="1800" max="1800" width="4.7109375" style="117" customWidth="1"/>
    <col min="1801" max="1801" width="8.140625" style="117" customWidth="1"/>
    <col min="1802" max="1802" width="4.7109375" style="117" customWidth="1"/>
    <col min="1803" max="1803" width="8" style="117" customWidth="1"/>
    <col min="1804" max="1804" width="4.7109375" style="117" customWidth="1"/>
    <col min="1805" max="1805" width="8.140625" style="117" customWidth="1"/>
    <col min="1806" max="1806" width="4.7109375" style="117" customWidth="1"/>
    <col min="1807" max="1807" width="8.140625" style="117" customWidth="1"/>
    <col min="1808" max="1808" width="4.7109375" style="117" customWidth="1"/>
    <col min="1809" max="1809" width="8.140625" style="117" customWidth="1"/>
    <col min="1810" max="1810" width="4.7109375" style="117" customWidth="1"/>
    <col min="1811" max="1811" width="8.140625" style="117" customWidth="1"/>
    <col min="1812" max="1812" width="4.7109375" style="117" customWidth="1"/>
    <col min="1813" max="1813" width="8.140625" style="117" customWidth="1"/>
    <col min="1814" max="1814" width="4.7109375" style="117" customWidth="1"/>
    <col min="1815" max="2046" width="8.85546875" style="117"/>
    <col min="2047" max="2047" width="4.28515625" style="117" customWidth="1"/>
    <col min="2048" max="2048" width="4.85546875" style="117" customWidth="1"/>
    <col min="2049" max="2049" width="5.42578125" style="117" customWidth="1"/>
    <col min="2050" max="2050" width="34.5703125" style="117" customWidth="1"/>
    <col min="2051" max="2051" width="16.28515625" style="117" customWidth="1"/>
    <col min="2052" max="2053" width="12.5703125" style="117" customWidth="1"/>
    <col min="2054" max="2055" width="8.140625" style="117" customWidth="1"/>
    <col min="2056" max="2056" width="4.7109375" style="117" customWidth="1"/>
    <col min="2057" max="2057" width="8.140625" style="117" customWidth="1"/>
    <col min="2058" max="2058" width="4.7109375" style="117" customWidth="1"/>
    <col min="2059" max="2059" width="8" style="117" customWidth="1"/>
    <col min="2060" max="2060" width="4.7109375" style="117" customWidth="1"/>
    <col min="2061" max="2061" width="8.140625" style="117" customWidth="1"/>
    <col min="2062" max="2062" width="4.7109375" style="117" customWidth="1"/>
    <col min="2063" max="2063" width="8.140625" style="117" customWidth="1"/>
    <col min="2064" max="2064" width="4.7109375" style="117" customWidth="1"/>
    <col min="2065" max="2065" width="8.140625" style="117" customWidth="1"/>
    <col min="2066" max="2066" width="4.7109375" style="117" customWidth="1"/>
    <col min="2067" max="2067" width="8.140625" style="117" customWidth="1"/>
    <col min="2068" max="2068" width="4.7109375" style="117" customWidth="1"/>
    <col min="2069" max="2069" width="8.140625" style="117" customWidth="1"/>
    <col min="2070" max="2070" width="4.7109375" style="117" customWidth="1"/>
    <col min="2071" max="2302" width="8.85546875" style="117"/>
    <col min="2303" max="2303" width="4.28515625" style="117" customWidth="1"/>
    <col min="2304" max="2304" width="4.85546875" style="117" customWidth="1"/>
    <col min="2305" max="2305" width="5.42578125" style="117" customWidth="1"/>
    <col min="2306" max="2306" width="34.5703125" style="117" customWidth="1"/>
    <col min="2307" max="2307" width="16.28515625" style="117" customWidth="1"/>
    <col min="2308" max="2309" width="12.5703125" style="117" customWidth="1"/>
    <col min="2310" max="2311" width="8.140625" style="117" customWidth="1"/>
    <col min="2312" max="2312" width="4.7109375" style="117" customWidth="1"/>
    <col min="2313" max="2313" width="8.140625" style="117" customWidth="1"/>
    <col min="2314" max="2314" width="4.7109375" style="117" customWidth="1"/>
    <col min="2315" max="2315" width="8" style="117" customWidth="1"/>
    <col min="2316" max="2316" width="4.7109375" style="117" customWidth="1"/>
    <col min="2317" max="2317" width="8.140625" style="117" customWidth="1"/>
    <col min="2318" max="2318" width="4.7109375" style="117" customWidth="1"/>
    <col min="2319" max="2319" width="8.140625" style="117" customWidth="1"/>
    <col min="2320" max="2320" width="4.7109375" style="117" customWidth="1"/>
    <col min="2321" max="2321" width="8.140625" style="117" customWidth="1"/>
    <col min="2322" max="2322" width="4.7109375" style="117" customWidth="1"/>
    <col min="2323" max="2323" width="8.140625" style="117" customWidth="1"/>
    <col min="2324" max="2324" width="4.7109375" style="117" customWidth="1"/>
    <col min="2325" max="2325" width="8.140625" style="117" customWidth="1"/>
    <col min="2326" max="2326" width="4.7109375" style="117" customWidth="1"/>
    <col min="2327" max="2558" width="8.85546875" style="117"/>
    <col min="2559" max="2559" width="4.28515625" style="117" customWidth="1"/>
    <col min="2560" max="2560" width="4.85546875" style="117" customWidth="1"/>
    <col min="2561" max="2561" width="5.42578125" style="117" customWidth="1"/>
    <col min="2562" max="2562" width="34.5703125" style="117" customWidth="1"/>
    <col min="2563" max="2563" width="16.28515625" style="117" customWidth="1"/>
    <col min="2564" max="2565" width="12.5703125" style="117" customWidth="1"/>
    <col min="2566" max="2567" width="8.140625" style="117" customWidth="1"/>
    <col min="2568" max="2568" width="4.7109375" style="117" customWidth="1"/>
    <col min="2569" max="2569" width="8.140625" style="117" customWidth="1"/>
    <col min="2570" max="2570" width="4.7109375" style="117" customWidth="1"/>
    <col min="2571" max="2571" width="8" style="117" customWidth="1"/>
    <col min="2572" max="2572" width="4.7109375" style="117" customWidth="1"/>
    <col min="2573" max="2573" width="8.140625" style="117" customWidth="1"/>
    <col min="2574" max="2574" width="4.7109375" style="117" customWidth="1"/>
    <col min="2575" max="2575" width="8.140625" style="117" customWidth="1"/>
    <col min="2576" max="2576" width="4.7109375" style="117" customWidth="1"/>
    <col min="2577" max="2577" width="8.140625" style="117" customWidth="1"/>
    <col min="2578" max="2578" width="4.7109375" style="117" customWidth="1"/>
    <col min="2579" max="2579" width="8.140625" style="117" customWidth="1"/>
    <col min="2580" max="2580" width="4.7109375" style="117" customWidth="1"/>
    <col min="2581" max="2581" width="8.140625" style="117" customWidth="1"/>
    <col min="2582" max="2582" width="4.7109375" style="117" customWidth="1"/>
    <col min="2583" max="2814" width="8.85546875" style="117"/>
    <col min="2815" max="2815" width="4.28515625" style="117" customWidth="1"/>
    <col min="2816" max="2816" width="4.85546875" style="117" customWidth="1"/>
    <col min="2817" max="2817" width="5.42578125" style="117" customWidth="1"/>
    <col min="2818" max="2818" width="34.5703125" style="117" customWidth="1"/>
    <col min="2819" max="2819" width="16.28515625" style="117" customWidth="1"/>
    <col min="2820" max="2821" width="12.5703125" style="117" customWidth="1"/>
    <col min="2822" max="2823" width="8.140625" style="117" customWidth="1"/>
    <col min="2824" max="2824" width="4.7109375" style="117" customWidth="1"/>
    <col min="2825" max="2825" width="8.140625" style="117" customWidth="1"/>
    <col min="2826" max="2826" width="4.7109375" style="117" customWidth="1"/>
    <col min="2827" max="2827" width="8" style="117" customWidth="1"/>
    <col min="2828" max="2828" width="4.7109375" style="117" customWidth="1"/>
    <col min="2829" max="2829" width="8.140625" style="117" customWidth="1"/>
    <col min="2830" max="2830" width="4.7109375" style="117" customWidth="1"/>
    <col min="2831" max="2831" width="8.140625" style="117" customWidth="1"/>
    <col min="2832" max="2832" width="4.7109375" style="117" customWidth="1"/>
    <col min="2833" max="2833" width="8.140625" style="117" customWidth="1"/>
    <col min="2834" max="2834" width="4.7109375" style="117" customWidth="1"/>
    <col min="2835" max="2835" width="8.140625" style="117" customWidth="1"/>
    <col min="2836" max="2836" width="4.7109375" style="117" customWidth="1"/>
    <col min="2837" max="2837" width="8.140625" style="117" customWidth="1"/>
    <col min="2838" max="2838" width="4.7109375" style="117" customWidth="1"/>
    <col min="2839" max="3070" width="8.85546875" style="117"/>
    <col min="3071" max="3071" width="4.28515625" style="117" customWidth="1"/>
    <col min="3072" max="3072" width="4.85546875" style="117" customWidth="1"/>
    <col min="3073" max="3073" width="5.42578125" style="117" customWidth="1"/>
    <col min="3074" max="3074" width="34.5703125" style="117" customWidth="1"/>
    <col min="3075" max="3075" width="16.28515625" style="117" customWidth="1"/>
    <col min="3076" max="3077" width="12.5703125" style="117" customWidth="1"/>
    <col min="3078" max="3079" width="8.140625" style="117" customWidth="1"/>
    <col min="3080" max="3080" width="4.7109375" style="117" customWidth="1"/>
    <col min="3081" max="3081" width="8.140625" style="117" customWidth="1"/>
    <col min="3082" max="3082" width="4.7109375" style="117" customWidth="1"/>
    <col min="3083" max="3083" width="8" style="117" customWidth="1"/>
    <col min="3084" max="3084" width="4.7109375" style="117" customWidth="1"/>
    <col min="3085" max="3085" width="8.140625" style="117" customWidth="1"/>
    <col min="3086" max="3086" width="4.7109375" style="117" customWidth="1"/>
    <col min="3087" max="3087" width="8.140625" style="117" customWidth="1"/>
    <col min="3088" max="3088" width="4.7109375" style="117" customWidth="1"/>
    <col min="3089" max="3089" width="8.140625" style="117" customWidth="1"/>
    <col min="3090" max="3090" width="4.7109375" style="117" customWidth="1"/>
    <col min="3091" max="3091" width="8.140625" style="117" customWidth="1"/>
    <col min="3092" max="3092" width="4.7109375" style="117" customWidth="1"/>
    <col min="3093" max="3093" width="8.140625" style="117" customWidth="1"/>
    <col min="3094" max="3094" width="4.7109375" style="117" customWidth="1"/>
    <col min="3095" max="3326" width="8.85546875" style="117"/>
    <col min="3327" max="3327" width="4.28515625" style="117" customWidth="1"/>
    <col min="3328" max="3328" width="4.85546875" style="117" customWidth="1"/>
    <col min="3329" max="3329" width="5.42578125" style="117" customWidth="1"/>
    <col min="3330" max="3330" width="34.5703125" style="117" customWidth="1"/>
    <col min="3331" max="3331" width="16.28515625" style="117" customWidth="1"/>
    <col min="3332" max="3333" width="12.5703125" style="117" customWidth="1"/>
    <col min="3334" max="3335" width="8.140625" style="117" customWidth="1"/>
    <col min="3336" max="3336" width="4.7109375" style="117" customWidth="1"/>
    <col min="3337" max="3337" width="8.140625" style="117" customWidth="1"/>
    <col min="3338" max="3338" width="4.7109375" style="117" customWidth="1"/>
    <col min="3339" max="3339" width="8" style="117" customWidth="1"/>
    <col min="3340" max="3340" width="4.7109375" style="117" customWidth="1"/>
    <col min="3341" max="3341" width="8.140625" style="117" customWidth="1"/>
    <col min="3342" max="3342" width="4.7109375" style="117" customWidth="1"/>
    <col min="3343" max="3343" width="8.140625" style="117" customWidth="1"/>
    <col min="3344" max="3344" width="4.7109375" style="117" customWidth="1"/>
    <col min="3345" max="3345" width="8.140625" style="117" customWidth="1"/>
    <col min="3346" max="3346" width="4.7109375" style="117" customWidth="1"/>
    <col min="3347" max="3347" width="8.140625" style="117" customWidth="1"/>
    <col min="3348" max="3348" width="4.7109375" style="117" customWidth="1"/>
    <col min="3349" max="3349" width="8.140625" style="117" customWidth="1"/>
    <col min="3350" max="3350" width="4.7109375" style="117" customWidth="1"/>
    <col min="3351" max="3582" width="8.85546875" style="117"/>
    <col min="3583" max="3583" width="4.28515625" style="117" customWidth="1"/>
    <col min="3584" max="3584" width="4.85546875" style="117" customWidth="1"/>
    <col min="3585" max="3585" width="5.42578125" style="117" customWidth="1"/>
    <col min="3586" max="3586" width="34.5703125" style="117" customWidth="1"/>
    <col min="3587" max="3587" width="16.28515625" style="117" customWidth="1"/>
    <col min="3588" max="3589" width="12.5703125" style="117" customWidth="1"/>
    <col min="3590" max="3591" width="8.140625" style="117" customWidth="1"/>
    <col min="3592" max="3592" width="4.7109375" style="117" customWidth="1"/>
    <col min="3593" max="3593" width="8.140625" style="117" customWidth="1"/>
    <col min="3594" max="3594" width="4.7109375" style="117" customWidth="1"/>
    <col min="3595" max="3595" width="8" style="117" customWidth="1"/>
    <col min="3596" max="3596" width="4.7109375" style="117" customWidth="1"/>
    <col min="3597" max="3597" width="8.140625" style="117" customWidth="1"/>
    <col min="3598" max="3598" width="4.7109375" style="117" customWidth="1"/>
    <col min="3599" max="3599" width="8.140625" style="117" customWidth="1"/>
    <col min="3600" max="3600" width="4.7109375" style="117" customWidth="1"/>
    <col min="3601" max="3601" width="8.140625" style="117" customWidth="1"/>
    <col min="3602" max="3602" width="4.7109375" style="117" customWidth="1"/>
    <col min="3603" max="3603" width="8.140625" style="117" customWidth="1"/>
    <col min="3604" max="3604" width="4.7109375" style="117" customWidth="1"/>
    <col min="3605" max="3605" width="8.140625" style="117" customWidth="1"/>
    <col min="3606" max="3606" width="4.7109375" style="117" customWidth="1"/>
    <col min="3607" max="3838" width="8.85546875" style="117"/>
    <col min="3839" max="3839" width="4.28515625" style="117" customWidth="1"/>
    <col min="3840" max="3840" width="4.85546875" style="117" customWidth="1"/>
    <col min="3841" max="3841" width="5.42578125" style="117" customWidth="1"/>
    <col min="3842" max="3842" width="34.5703125" style="117" customWidth="1"/>
    <col min="3843" max="3843" width="16.28515625" style="117" customWidth="1"/>
    <col min="3844" max="3845" width="12.5703125" style="117" customWidth="1"/>
    <col min="3846" max="3847" width="8.140625" style="117" customWidth="1"/>
    <col min="3848" max="3848" width="4.7109375" style="117" customWidth="1"/>
    <col min="3849" max="3849" width="8.140625" style="117" customWidth="1"/>
    <col min="3850" max="3850" width="4.7109375" style="117" customWidth="1"/>
    <col min="3851" max="3851" width="8" style="117" customWidth="1"/>
    <col min="3852" max="3852" width="4.7109375" style="117" customWidth="1"/>
    <col min="3853" max="3853" width="8.140625" style="117" customWidth="1"/>
    <col min="3854" max="3854" width="4.7109375" style="117" customWidth="1"/>
    <col min="3855" max="3855" width="8.140625" style="117" customWidth="1"/>
    <col min="3856" max="3856" width="4.7109375" style="117" customWidth="1"/>
    <col min="3857" max="3857" width="8.140625" style="117" customWidth="1"/>
    <col min="3858" max="3858" width="4.7109375" style="117" customWidth="1"/>
    <col min="3859" max="3859" width="8.140625" style="117" customWidth="1"/>
    <col min="3860" max="3860" width="4.7109375" style="117" customWidth="1"/>
    <col min="3861" max="3861" width="8.140625" style="117" customWidth="1"/>
    <col min="3862" max="3862" width="4.7109375" style="117" customWidth="1"/>
    <col min="3863" max="4094" width="8.85546875" style="117"/>
    <col min="4095" max="4095" width="4.28515625" style="117" customWidth="1"/>
    <col min="4096" max="4096" width="4.85546875" style="117" customWidth="1"/>
    <col min="4097" max="4097" width="5.42578125" style="117" customWidth="1"/>
    <col min="4098" max="4098" width="34.5703125" style="117" customWidth="1"/>
    <col min="4099" max="4099" width="16.28515625" style="117" customWidth="1"/>
    <col min="4100" max="4101" width="12.5703125" style="117" customWidth="1"/>
    <col min="4102" max="4103" width="8.140625" style="117" customWidth="1"/>
    <col min="4104" max="4104" width="4.7109375" style="117" customWidth="1"/>
    <col min="4105" max="4105" width="8.140625" style="117" customWidth="1"/>
    <col min="4106" max="4106" width="4.7109375" style="117" customWidth="1"/>
    <col min="4107" max="4107" width="8" style="117" customWidth="1"/>
    <col min="4108" max="4108" width="4.7109375" style="117" customWidth="1"/>
    <col min="4109" max="4109" width="8.140625" style="117" customWidth="1"/>
    <col min="4110" max="4110" width="4.7109375" style="117" customWidth="1"/>
    <col min="4111" max="4111" width="8.140625" style="117" customWidth="1"/>
    <col min="4112" max="4112" width="4.7109375" style="117" customWidth="1"/>
    <col min="4113" max="4113" width="8.140625" style="117" customWidth="1"/>
    <col min="4114" max="4114" width="4.7109375" style="117" customWidth="1"/>
    <col min="4115" max="4115" width="8.140625" style="117" customWidth="1"/>
    <col min="4116" max="4116" width="4.7109375" style="117" customWidth="1"/>
    <col min="4117" max="4117" width="8.140625" style="117" customWidth="1"/>
    <col min="4118" max="4118" width="4.7109375" style="117" customWidth="1"/>
    <col min="4119" max="4350" width="8.85546875" style="117"/>
    <col min="4351" max="4351" width="4.28515625" style="117" customWidth="1"/>
    <col min="4352" max="4352" width="4.85546875" style="117" customWidth="1"/>
    <col min="4353" max="4353" width="5.42578125" style="117" customWidth="1"/>
    <col min="4354" max="4354" width="34.5703125" style="117" customWidth="1"/>
    <col min="4355" max="4355" width="16.28515625" style="117" customWidth="1"/>
    <col min="4356" max="4357" width="12.5703125" style="117" customWidth="1"/>
    <col min="4358" max="4359" width="8.140625" style="117" customWidth="1"/>
    <col min="4360" max="4360" width="4.7109375" style="117" customWidth="1"/>
    <col min="4361" max="4361" width="8.140625" style="117" customWidth="1"/>
    <col min="4362" max="4362" width="4.7109375" style="117" customWidth="1"/>
    <col min="4363" max="4363" width="8" style="117" customWidth="1"/>
    <col min="4364" max="4364" width="4.7109375" style="117" customWidth="1"/>
    <col min="4365" max="4365" width="8.140625" style="117" customWidth="1"/>
    <col min="4366" max="4366" width="4.7109375" style="117" customWidth="1"/>
    <col min="4367" max="4367" width="8.140625" style="117" customWidth="1"/>
    <col min="4368" max="4368" width="4.7109375" style="117" customWidth="1"/>
    <col min="4369" max="4369" width="8.140625" style="117" customWidth="1"/>
    <col min="4370" max="4370" width="4.7109375" style="117" customWidth="1"/>
    <col min="4371" max="4371" width="8.140625" style="117" customWidth="1"/>
    <col min="4372" max="4372" width="4.7109375" style="117" customWidth="1"/>
    <col min="4373" max="4373" width="8.140625" style="117" customWidth="1"/>
    <col min="4374" max="4374" width="4.7109375" style="117" customWidth="1"/>
    <col min="4375" max="4606" width="8.85546875" style="117"/>
    <col min="4607" max="4607" width="4.28515625" style="117" customWidth="1"/>
    <col min="4608" max="4608" width="4.85546875" style="117" customWidth="1"/>
    <col min="4609" max="4609" width="5.42578125" style="117" customWidth="1"/>
    <col min="4610" max="4610" width="34.5703125" style="117" customWidth="1"/>
    <col min="4611" max="4611" width="16.28515625" style="117" customWidth="1"/>
    <col min="4612" max="4613" width="12.5703125" style="117" customWidth="1"/>
    <col min="4614" max="4615" width="8.140625" style="117" customWidth="1"/>
    <col min="4616" max="4616" width="4.7109375" style="117" customWidth="1"/>
    <col min="4617" max="4617" width="8.140625" style="117" customWidth="1"/>
    <col min="4618" max="4618" width="4.7109375" style="117" customWidth="1"/>
    <col min="4619" max="4619" width="8" style="117" customWidth="1"/>
    <col min="4620" max="4620" width="4.7109375" style="117" customWidth="1"/>
    <col min="4621" max="4621" width="8.140625" style="117" customWidth="1"/>
    <col min="4622" max="4622" width="4.7109375" style="117" customWidth="1"/>
    <col min="4623" max="4623" width="8.140625" style="117" customWidth="1"/>
    <col min="4624" max="4624" width="4.7109375" style="117" customWidth="1"/>
    <col min="4625" max="4625" width="8.140625" style="117" customWidth="1"/>
    <col min="4626" max="4626" width="4.7109375" style="117" customWidth="1"/>
    <col min="4627" max="4627" width="8.140625" style="117" customWidth="1"/>
    <col min="4628" max="4628" width="4.7109375" style="117" customWidth="1"/>
    <col min="4629" max="4629" width="8.140625" style="117" customWidth="1"/>
    <col min="4630" max="4630" width="4.7109375" style="117" customWidth="1"/>
    <col min="4631" max="4862" width="8.85546875" style="117"/>
    <col min="4863" max="4863" width="4.28515625" style="117" customWidth="1"/>
    <col min="4864" max="4864" width="4.85546875" style="117" customWidth="1"/>
    <col min="4865" max="4865" width="5.42578125" style="117" customWidth="1"/>
    <col min="4866" max="4866" width="34.5703125" style="117" customWidth="1"/>
    <col min="4867" max="4867" width="16.28515625" style="117" customWidth="1"/>
    <col min="4868" max="4869" width="12.5703125" style="117" customWidth="1"/>
    <col min="4870" max="4871" width="8.140625" style="117" customWidth="1"/>
    <col min="4872" max="4872" width="4.7109375" style="117" customWidth="1"/>
    <col min="4873" max="4873" width="8.140625" style="117" customWidth="1"/>
    <col min="4874" max="4874" width="4.7109375" style="117" customWidth="1"/>
    <col min="4875" max="4875" width="8" style="117" customWidth="1"/>
    <col min="4876" max="4876" width="4.7109375" style="117" customWidth="1"/>
    <col min="4877" max="4877" width="8.140625" style="117" customWidth="1"/>
    <col min="4878" max="4878" width="4.7109375" style="117" customWidth="1"/>
    <col min="4879" max="4879" width="8.140625" style="117" customWidth="1"/>
    <col min="4880" max="4880" width="4.7109375" style="117" customWidth="1"/>
    <col min="4881" max="4881" width="8.140625" style="117" customWidth="1"/>
    <col min="4882" max="4882" width="4.7109375" style="117" customWidth="1"/>
    <col min="4883" max="4883" width="8.140625" style="117" customWidth="1"/>
    <col min="4884" max="4884" width="4.7109375" style="117" customWidth="1"/>
    <col min="4885" max="4885" width="8.140625" style="117" customWidth="1"/>
    <col min="4886" max="4886" width="4.7109375" style="117" customWidth="1"/>
    <col min="4887" max="5118" width="8.85546875" style="117"/>
    <col min="5119" max="5119" width="4.28515625" style="117" customWidth="1"/>
    <col min="5120" max="5120" width="4.85546875" style="117" customWidth="1"/>
    <col min="5121" max="5121" width="5.42578125" style="117" customWidth="1"/>
    <col min="5122" max="5122" width="34.5703125" style="117" customWidth="1"/>
    <col min="5123" max="5123" width="16.28515625" style="117" customWidth="1"/>
    <col min="5124" max="5125" width="12.5703125" style="117" customWidth="1"/>
    <col min="5126" max="5127" width="8.140625" style="117" customWidth="1"/>
    <col min="5128" max="5128" width="4.7109375" style="117" customWidth="1"/>
    <col min="5129" max="5129" width="8.140625" style="117" customWidth="1"/>
    <col min="5130" max="5130" width="4.7109375" style="117" customWidth="1"/>
    <col min="5131" max="5131" width="8" style="117" customWidth="1"/>
    <col min="5132" max="5132" width="4.7109375" style="117" customWidth="1"/>
    <col min="5133" max="5133" width="8.140625" style="117" customWidth="1"/>
    <col min="5134" max="5134" width="4.7109375" style="117" customWidth="1"/>
    <col min="5135" max="5135" width="8.140625" style="117" customWidth="1"/>
    <col min="5136" max="5136" width="4.7109375" style="117" customWidth="1"/>
    <col min="5137" max="5137" width="8.140625" style="117" customWidth="1"/>
    <col min="5138" max="5138" width="4.7109375" style="117" customWidth="1"/>
    <col min="5139" max="5139" width="8.140625" style="117" customWidth="1"/>
    <col min="5140" max="5140" width="4.7109375" style="117" customWidth="1"/>
    <col min="5141" max="5141" width="8.140625" style="117" customWidth="1"/>
    <col min="5142" max="5142" width="4.7109375" style="117" customWidth="1"/>
    <col min="5143" max="5374" width="8.85546875" style="117"/>
    <col min="5375" max="5375" width="4.28515625" style="117" customWidth="1"/>
    <col min="5376" max="5376" width="4.85546875" style="117" customWidth="1"/>
    <col min="5377" max="5377" width="5.42578125" style="117" customWidth="1"/>
    <col min="5378" max="5378" width="34.5703125" style="117" customWidth="1"/>
    <col min="5379" max="5379" width="16.28515625" style="117" customWidth="1"/>
    <col min="5380" max="5381" width="12.5703125" style="117" customWidth="1"/>
    <col min="5382" max="5383" width="8.140625" style="117" customWidth="1"/>
    <col min="5384" max="5384" width="4.7109375" style="117" customWidth="1"/>
    <col min="5385" max="5385" width="8.140625" style="117" customWidth="1"/>
    <col min="5386" max="5386" width="4.7109375" style="117" customWidth="1"/>
    <col min="5387" max="5387" width="8" style="117" customWidth="1"/>
    <col min="5388" max="5388" width="4.7109375" style="117" customWidth="1"/>
    <col min="5389" max="5389" width="8.140625" style="117" customWidth="1"/>
    <col min="5390" max="5390" width="4.7109375" style="117" customWidth="1"/>
    <col min="5391" max="5391" width="8.140625" style="117" customWidth="1"/>
    <col min="5392" max="5392" width="4.7109375" style="117" customWidth="1"/>
    <col min="5393" max="5393" width="8.140625" style="117" customWidth="1"/>
    <col min="5394" max="5394" width="4.7109375" style="117" customWidth="1"/>
    <col min="5395" max="5395" width="8.140625" style="117" customWidth="1"/>
    <col min="5396" max="5396" width="4.7109375" style="117" customWidth="1"/>
    <col min="5397" max="5397" width="8.140625" style="117" customWidth="1"/>
    <col min="5398" max="5398" width="4.7109375" style="117" customWidth="1"/>
    <col min="5399" max="5630" width="8.85546875" style="117"/>
    <col min="5631" max="5631" width="4.28515625" style="117" customWidth="1"/>
    <col min="5632" max="5632" width="4.85546875" style="117" customWidth="1"/>
    <col min="5633" max="5633" width="5.42578125" style="117" customWidth="1"/>
    <col min="5634" max="5634" width="34.5703125" style="117" customWidth="1"/>
    <col min="5635" max="5635" width="16.28515625" style="117" customWidth="1"/>
    <col min="5636" max="5637" width="12.5703125" style="117" customWidth="1"/>
    <col min="5638" max="5639" width="8.140625" style="117" customWidth="1"/>
    <col min="5640" max="5640" width="4.7109375" style="117" customWidth="1"/>
    <col min="5641" max="5641" width="8.140625" style="117" customWidth="1"/>
    <col min="5642" max="5642" width="4.7109375" style="117" customWidth="1"/>
    <col min="5643" max="5643" width="8" style="117" customWidth="1"/>
    <col min="5644" max="5644" width="4.7109375" style="117" customWidth="1"/>
    <col min="5645" max="5645" width="8.140625" style="117" customWidth="1"/>
    <col min="5646" max="5646" width="4.7109375" style="117" customWidth="1"/>
    <col min="5647" max="5647" width="8.140625" style="117" customWidth="1"/>
    <col min="5648" max="5648" width="4.7109375" style="117" customWidth="1"/>
    <col min="5649" max="5649" width="8.140625" style="117" customWidth="1"/>
    <col min="5650" max="5650" width="4.7109375" style="117" customWidth="1"/>
    <col min="5651" max="5651" width="8.140625" style="117" customWidth="1"/>
    <col min="5652" max="5652" width="4.7109375" style="117" customWidth="1"/>
    <col min="5653" max="5653" width="8.140625" style="117" customWidth="1"/>
    <col min="5654" max="5654" width="4.7109375" style="117" customWidth="1"/>
    <col min="5655" max="5886" width="8.85546875" style="117"/>
    <col min="5887" max="5887" width="4.28515625" style="117" customWidth="1"/>
    <col min="5888" max="5888" width="4.85546875" style="117" customWidth="1"/>
    <col min="5889" max="5889" width="5.42578125" style="117" customWidth="1"/>
    <col min="5890" max="5890" width="34.5703125" style="117" customWidth="1"/>
    <col min="5891" max="5891" width="16.28515625" style="117" customWidth="1"/>
    <col min="5892" max="5893" width="12.5703125" style="117" customWidth="1"/>
    <col min="5894" max="5895" width="8.140625" style="117" customWidth="1"/>
    <col min="5896" max="5896" width="4.7109375" style="117" customWidth="1"/>
    <col min="5897" max="5897" width="8.140625" style="117" customWidth="1"/>
    <col min="5898" max="5898" width="4.7109375" style="117" customWidth="1"/>
    <col min="5899" max="5899" width="8" style="117" customWidth="1"/>
    <col min="5900" max="5900" width="4.7109375" style="117" customWidth="1"/>
    <col min="5901" max="5901" width="8.140625" style="117" customWidth="1"/>
    <col min="5902" max="5902" width="4.7109375" style="117" customWidth="1"/>
    <col min="5903" max="5903" width="8.140625" style="117" customWidth="1"/>
    <col min="5904" max="5904" width="4.7109375" style="117" customWidth="1"/>
    <col min="5905" max="5905" width="8.140625" style="117" customWidth="1"/>
    <col min="5906" max="5906" width="4.7109375" style="117" customWidth="1"/>
    <col min="5907" max="5907" width="8.140625" style="117" customWidth="1"/>
    <col min="5908" max="5908" width="4.7109375" style="117" customWidth="1"/>
    <col min="5909" max="5909" width="8.140625" style="117" customWidth="1"/>
    <col min="5910" max="5910" width="4.7109375" style="117" customWidth="1"/>
    <col min="5911" max="6142" width="8.85546875" style="117"/>
    <col min="6143" max="6143" width="4.28515625" style="117" customWidth="1"/>
    <col min="6144" max="6144" width="4.85546875" style="117" customWidth="1"/>
    <col min="6145" max="6145" width="5.42578125" style="117" customWidth="1"/>
    <col min="6146" max="6146" width="34.5703125" style="117" customWidth="1"/>
    <col min="6147" max="6147" width="16.28515625" style="117" customWidth="1"/>
    <col min="6148" max="6149" width="12.5703125" style="117" customWidth="1"/>
    <col min="6150" max="6151" width="8.140625" style="117" customWidth="1"/>
    <col min="6152" max="6152" width="4.7109375" style="117" customWidth="1"/>
    <col min="6153" max="6153" width="8.140625" style="117" customWidth="1"/>
    <col min="6154" max="6154" width="4.7109375" style="117" customWidth="1"/>
    <col min="6155" max="6155" width="8" style="117" customWidth="1"/>
    <col min="6156" max="6156" width="4.7109375" style="117" customWidth="1"/>
    <col min="6157" max="6157" width="8.140625" style="117" customWidth="1"/>
    <col min="6158" max="6158" width="4.7109375" style="117" customWidth="1"/>
    <col min="6159" max="6159" width="8.140625" style="117" customWidth="1"/>
    <col min="6160" max="6160" width="4.7109375" style="117" customWidth="1"/>
    <col min="6161" max="6161" width="8.140625" style="117" customWidth="1"/>
    <col min="6162" max="6162" width="4.7109375" style="117" customWidth="1"/>
    <col min="6163" max="6163" width="8.140625" style="117" customWidth="1"/>
    <col min="6164" max="6164" width="4.7109375" style="117" customWidth="1"/>
    <col min="6165" max="6165" width="8.140625" style="117" customWidth="1"/>
    <col min="6166" max="6166" width="4.7109375" style="117" customWidth="1"/>
    <col min="6167" max="6398" width="8.85546875" style="117"/>
    <col min="6399" max="6399" width="4.28515625" style="117" customWidth="1"/>
    <col min="6400" max="6400" width="4.85546875" style="117" customWidth="1"/>
    <col min="6401" max="6401" width="5.42578125" style="117" customWidth="1"/>
    <col min="6402" max="6402" width="34.5703125" style="117" customWidth="1"/>
    <col min="6403" max="6403" width="16.28515625" style="117" customWidth="1"/>
    <col min="6404" max="6405" width="12.5703125" style="117" customWidth="1"/>
    <col min="6406" max="6407" width="8.140625" style="117" customWidth="1"/>
    <col min="6408" max="6408" width="4.7109375" style="117" customWidth="1"/>
    <col min="6409" max="6409" width="8.140625" style="117" customWidth="1"/>
    <col min="6410" max="6410" width="4.7109375" style="117" customWidth="1"/>
    <col min="6411" max="6411" width="8" style="117" customWidth="1"/>
    <col min="6412" max="6412" width="4.7109375" style="117" customWidth="1"/>
    <col min="6413" max="6413" width="8.140625" style="117" customWidth="1"/>
    <col min="6414" max="6414" width="4.7109375" style="117" customWidth="1"/>
    <col min="6415" max="6415" width="8.140625" style="117" customWidth="1"/>
    <col min="6416" max="6416" width="4.7109375" style="117" customWidth="1"/>
    <col min="6417" max="6417" width="8.140625" style="117" customWidth="1"/>
    <col min="6418" max="6418" width="4.7109375" style="117" customWidth="1"/>
    <col min="6419" max="6419" width="8.140625" style="117" customWidth="1"/>
    <col min="6420" max="6420" width="4.7109375" style="117" customWidth="1"/>
    <col min="6421" max="6421" width="8.140625" style="117" customWidth="1"/>
    <col min="6422" max="6422" width="4.7109375" style="117" customWidth="1"/>
    <col min="6423" max="6654" width="8.85546875" style="117"/>
    <col min="6655" max="6655" width="4.28515625" style="117" customWidth="1"/>
    <col min="6656" max="6656" width="4.85546875" style="117" customWidth="1"/>
    <col min="6657" max="6657" width="5.42578125" style="117" customWidth="1"/>
    <col min="6658" max="6658" width="34.5703125" style="117" customWidth="1"/>
    <col min="6659" max="6659" width="16.28515625" style="117" customWidth="1"/>
    <col min="6660" max="6661" width="12.5703125" style="117" customWidth="1"/>
    <col min="6662" max="6663" width="8.140625" style="117" customWidth="1"/>
    <col min="6664" max="6664" width="4.7109375" style="117" customWidth="1"/>
    <col min="6665" max="6665" width="8.140625" style="117" customWidth="1"/>
    <col min="6666" max="6666" width="4.7109375" style="117" customWidth="1"/>
    <col min="6667" max="6667" width="8" style="117" customWidth="1"/>
    <col min="6668" max="6668" width="4.7109375" style="117" customWidth="1"/>
    <col min="6669" max="6669" width="8.140625" style="117" customWidth="1"/>
    <col min="6670" max="6670" width="4.7109375" style="117" customWidth="1"/>
    <col min="6671" max="6671" width="8.140625" style="117" customWidth="1"/>
    <col min="6672" max="6672" width="4.7109375" style="117" customWidth="1"/>
    <col min="6673" max="6673" width="8.140625" style="117" customWidth="1"/>
    <col min="6674" max="6674" width="4.7109375" style="117" customWidth="1"/>
    <col min="6675" max="6675" width="8.140625" style="117" customWidth="1"/>
    <col min="6676" max="6676" width="4.7109375" style="117" customWidth="1"/>
    <col min="6677" max="6677" width="8.140625" style="117" customWidth="1"/>
    <col min="6678" max="6678" width="4.7109375" style="117" customWidth="1"/>
    <col min="6679" max="6910" width="8.85546875" style="117"/>
    <col min="6911" max="6911" width="4.28515625" style="117" customWidth="1"/>
    <col min="6912" max="6912" width="4.85546875" style="117" customWidth="1"/>
    <col min="6913" max="6913" width="5.42578125" style="117" customWidth="1"/>
    <col min="6914" max="6914" width="34.5703125" style="117" customWidth="1"/>
    <col min="6915" max="6915" width="16.28515625" style="117" customWidth="1"/>
    <col min="6916" max="6917" width="12.5703125" style="117" customWidth="1"/>
    <col min="6918" max="6919" width="8.140625" style="117" customWidth="1"/>
    <col min="6920" max="6920" width="4.7109375" style="117" customWidth="1"/>
    <col min="6921" max="6921" width="8.140625" style="117" customWidth="1"/>
    <col min="6922" max="6922" width="4.7109375" style="117" customWidth="1"/>
    <col min="6923" max="6923" width="8" style="117" customWidth="1"/>
    <col min="6924" max="6924" width="4.7109375" style="117" customWidth="1"/>
    <col min="6925" max="6925" width="8.140625" style="117" customWidth="1"/>
    <col min="6926" max="6926" width="4.7109375" style="117" customWidth="1"/>
    <col min="6927" max="6927" width="8.140625" style="117" customWidth="1"/>
    <col min="6928" max="6928" width="4.7109375" style="117" customWidth="1"/>
    <col min="6929" max="6929" width="8.140625" style="117" customWidth="1"/>
    <col min="6930" max="6930" width="4.7109375" style="117" customWidth="1"/>
    <col min="6931" max="6931" width="8.140625" style="117" customWidth="1"/>
    <col min="6932" max="6932" width="4.7109375" style="117" customWidth="1"/>
    <col min="6933" max="6933" width="8.140625" style="117" customWidth="1"/>
    <col min="6934" max="6934" width="4.7109375" style="117" customWidth="1"/>
    <col min="6935" max="7166" width="8.85546875" style="117"/>
    <col min="7167" max="7167" width="4.28515625" style="117" customWidth="1"/>
    <col min="7168" max="7168" width="4.85546875" style="117" customWidth="1"/>
    <col min="7169" max="7169" width="5.42578125" style="117" customWidth="1"/>
    <col min="7170" max="7170" width="34.5703125" style="117" customWidth="1"/>
    <col min="7171" max="7171" width="16.28515625" style="117" customWidth="1"/>
    <col min="7172" max="7173" width="12.5703125" style="117" customWidth="1"/>
    <col min="7174" max="7175" width="8.140625" style="117" customWidth="1"/>
    <col min="7176" max="7176" width="4.7109375" style="117" customWidth="1"/>
    <col min="7177" max="7177" width="8.140625" style="117" customWidth="1"/>
    <col min="7178" max="7178" width="4.7109375" style="117" customWidth="1"/>
    <col min="7179" max="7179" width="8" style="117" customWidth="1"/>
    <col min="7180" max="7180" width="4.7109375" style="117" customWidth="1"/>
    <col min="7181" max="7181" width="8.140625" style="117" customWidth="1"/>
    <col min="7182" max="7182" width="4.7109375" style="117" customWidth="1"/>
    <col min="7183" max="7183" width="8.140625" style="117" customWidth="1"/>
    <col min="7184" max="7184" width="4.7109375" style="117" customWidth="1"/>
    <col min="7185" max="7185" width="8.140625" style="117" customWidth="1"/>
    <col min="7186" max="7186" width="4.7109375" style="117" customWidth="1"/>
    <col min="7187" max="7187" width="8.140625" style="117" customWidth="1"/>
    <col min="7188" max="7188" width="4.7109375" style="117" customWidth="1"/>
    <col min="7189" max="7189" width="8.140625" style="117" customWidth="1"/>
    <col min="7190" max="7190" width="4.7109375" style="117" customWidth="1"/>
    <col min="7191" max="7422" width="8.85546875" style="117"/>
    <col min="7423" max="7423" width="4.28515625" style="117" customWidth="1"/>
    <col min="7424" max="7424" width="4.85546875" style="117" customWidth="1"/>
    <col min="7425" max="7425" width="5.42578125" style="117" customWidth="1"/>
    <col min="7426" max="7426" width="34.5703125" style="117" customWidth="1"/>
    <col min="7427" max="7427" width="16.28515625" style="117" customWidth="1"/>
    <col min="7428" max="7429" width="12.5703125" style="117" customWidth="1"/>
    <col min="7430" max="7431" width="8.140625" style="117" customWidth="1"/>
    <col min="7432" max="7432" width="4.7109375" style="117" customWidth="1"/>
    <col min="7433" max="7433" width="8.140625" style="117" customWidth="1"/>
    <col min="7434" max="7434" width="4.7109375" style="117" customWidth="1"/>
    <col min="7435" max="7435" width="8" style="117" customWidth="1"/>
    <col min="7436" max="7436" width="4.7109375" style="117" customWidth="1"/>
    <col min="7437" max="7437" width="8.140625" style="117" customWidth="1"/>
    <col min="7438" max="7438" width="4.7109375" style="117" customWidth="1"/>
    <col min="7439" max="7439" width="8.140625" style="117" customWidth="1"/>
    <col min="7440" max="7440" width="4.7109375" style="117" customWidth="1"/>
    <col min="7441" max="7441" width="8.140625" style="117" customWidth="1"/>
    <col min="7442" max="7442" width="4.7109375" style="117" customWidth="1"/>
    <col min="7443" max="7443" width="8.140625" style="117" customWidth="1"/>
    <col min="7444" max="7444" width="4.7109375" style="117" customWidth="1"/>
    <col min="7445" max="7445" width="8.140625" style="117" customWidth="1"/>
    <col min="7446" max="7446" width="4.7109375" style="117" customWidth="1"/>
    <col min="7447" max="7678" width="8.85546875" style="117"/>
    <col min="7679" max="7679" width="4.28515625" style="117" customWidth="1"/>
    <col min="7680" max="7680" width="4.85546875" style="117" customWidth="1"/>
    <col min="7681" max="7681" width="5.42578125" style="117" customWidth="1"/>
    <col min="7682" max="7682" width="34.5703125" style="117" customWidth="1"/>
    <col min="7683" max="7683" width="16.28515625" style="117" customWidth="1"/>
    <col min="7684" max="7685" width="12.5703125" style="117" customWidth="1"/>
    <col min="7686" max="7687" width="8.140625" style="117" customWidth="1"/>
    <col min="7688" max="7688" width="4.7109375" style="117" customWidth="1"/>
    <col min="7689" max="7689" width="8.140625" style="117" customWidth="1"/>
    <col min="7690" max="7690" width="4.7109375" style="117" customWidth="1"/>
    <col min="7691" max="7691" width="8" style="117" customWidth="1"/>
    <col min="7692" max="7692" width="4.7109375" style="117" customWidth="1"/>
    <col min="7693" max="7693" width="8.140625" style="117" customWidth="1"/>
    <col min="7694" max="7694" width="4.7109375" style="117" customWidth="1"/>
    <col min="7695" max="7695" width="8.140625" style="117" customWidth="1"/>
    <col min="7696" max="7696" width="4.7109375" style="117" customWidth="1"/>
    <col min="7697" max="7697" width="8.140625" style="117" customWidth="1"/>
    <col min="7698" max="7698" width="4.7109375" style="117" customWidth="1"/>
    <col min="7699" max="7699" width="8.140625" style="117" customWidth="1"/>
    <col min="7700" max="7700" width="4.7109375" style="117" customWidth="1"/>
    <col min="7701" max="7701" width="8.140625" style="117" customWidth="1"/>
    <col min="7702" max="7702" width="4.7109375" style="117" customWidth="1"/>
    <col min="7703" max="7934" width="8.85546875" style="117"/>
    <col min="7935" max="7935" width="4.28515625" style="117" customWidth="1"/>
    <col min="7936" max="7936" width="4.85546875" style="117" customWidth="1"/>
    <col min="7937" max="7937" width="5.42578125" style="117" customWidth="1"/>
    <col min="7938" max="7938" width="34.5703125" style="117" customWidth="1"/>
    <col min="7939" max="7939" width="16.28515625" style="117" customWidth="1"/>
    <col min="7940" max="7941" width="12.5703125" style="117" customWidth="1"/>
    <col min="7942" max="7943" width="8.140625" style="117" customWidth="1"/>
    <col min="7944" max="7944" width="4.7109375" style="117" customWidth="1"/>
    <col min="7945" max="7945" width="8.140625" style="117" customWidth="1"/>
    <col min="7946" max="7946" width="4.7109375" style="117" customWidth="1"/>
    <col min="7947" max="7947" width="8" style="117" customWidth="1"/>
    <col min="7948" max="7948" width="4.7109375" style="117" customWidth="1"/>
    <col min="7949" max="7949" width="8.140625" style="117" customWidth="1"/>
    <col min="7950" max="7950" width="4.7109375" style="117" customWidth="1"/>
    <col min="7951" max="7951" width="8.140625" style="117" customWidth="1"/>
    <col min="7952" max="7952" width="4.7109375" style="117" customWidth="1"/>
    <col min="7953" max="7953" width="8.140625" style="117" customWidth="1"/>
    <col min="7954" max="7954" width="4.7109375" style="117" customWidth="1"/>
    <col min="7955" max="7955" width="8.140625" style="117" customWidth="1"/>
    <col min="7956" max="7956" width="4.7109375" style="117" customWidth="1"/>
    <col min="7957" max="7957" width="8.140625" style="117" customWidth="1"/>
    <col min="7958" max="7958" width="4.7109375" style="117" customWidth="1"/>
    <col min="7959" max="8190" width="8.85546875" style="117"/>
    <col min="8191" max="8191" width="4.28515625" style="117" customWidth="1"/>
    <col min="8192" max="8192" width="4.85546875" style="117" customWidth="1"/>
    <col min="8193" max="8193" width="5.42578125" style="117" customWidth="1"/>
    <col min="8194" max="8194" width="34.5703125" style="117" customWidth="1"/>
    <col min="8195" max="8195" width="16.28515625" style="117" customWidth="1"/>
    <col min="8196" max="8197" width="12.5703125" style="117" customWidth="1"/>
    <col min="8198" max="8199" width="8.140625" style="117" customWidth="1"/>
    <col min="8200" max="8200" width="4.7109375" style="117" customWidth="1"/>
    <col min="8201" max="8201" width="8.140625" style="117" customWidth="1"/>
    <col min="8202" max="8202" width="4.7109375" style="117" customWidth="1"/>
    <col min="8203" max="8203" width="8" style="117" customWidth="1"/>
    <col min="8204" max="8204" width="4.7109375" style="117" customWidth="1"/>
    <col min="8205" max="8205" width="8.140625" style="117" customWidth="1"/>
    <col min="8206" max="8206" width="4.7109375" style="117" customWidth="1"/>
    <col min="8207" max="8207" width="8.140625" style="117" customWidth="1"/>
    <col min="8208" max="8208" width="4.7109375" style="117" customWidth="1"/>
    <col min="8209" max="8209" width="8.140625" style="117" customWidth="1"/>
    <col min="8210" max="8210" width="4.7109375" style="117" customWidth="1"/>
    <col min="8211" max="8211" width="8.140625" style="117" customWidth="1"/>
    <col min="8212" max="8212" width="4.7109375" style="117" customWidth="1"/>
    <col min="8213" max="8213" width="8.140625" style="117" customWidth="1"/>
    <col min="8214" max="8214" width="4.7109375" style="117" customWidth="1"/>
    <col min="8215" max="8446" width="8.85546875" style="117"/>
    <col min="8447" max="8447" width="4.28515625" style="117" customWidth="1"/>
    <col min="8448" max="8448" width="4.85546875" style="117" customWidth="1"/>
    <col min="8449" max="8449" width="5.42578125" style="117" customWidth="1"/>
    <col min="8450" max="8450" width="34.5703125" style="117" customWidth="1"/>
    <col min="8451" max="8451" width="16.28515625" style="117" customWidth="1"/>
    <col min="8452" max="8453" width="12.5703125" style="117" customWidth="1"/>
    <col min="8454" max="8455" width="8.140625" style="117" customWidth="1"/>
    <col min="8456" max="8456" width="4.7109375" style="117" customWidth="1"/>
    <col min="8457" max="8457" width="8.140625" style="117" customWidth="1"/>
    <col min="8458" max="8458" width="4.7109375" style="117" customWidth="1"/>
    <col min="8459" max="8459" width="8" style="117" customWidth="1"/>
    <col min="8460" max="8460" width="4.7109375" style="117" customWidth="1"/>
    <col min="8461" max="8461" width="8.140625" style="117" customWidth="1"/>
    <col min="8462" max="8462" width="4.7109375" style="117" customWidth="1"/>
    <col min="8463" max="8463" width="8.140625" style="117" customWidth="1"/>
    <col min="8464" max="8464" width="4.7109375" style="117" customWidth="1"/>
    <col min="8465" max="8465" width="8.140625" style="117" customWidth="1"/>
    <col min="8466" max="8466" width="4.7109375" style="117" customWidth="1"/>
    <col min="8467" max="8467" width="8.140625" style="117" customWidth="1"/>
    <col min="8468" max="8468" width="4.7109375" style="117" customWidth="1"/>
    <col min="8469" max="8469" width="8.140625" style="117" customWidth="1"/>
    <col min="8470" max="8470" width="4.7109375" style="117" customWidth="1"/>
    <col min="8471" max="8702" width="8.85546875" style="117"/>
    <col min="8703" max="8703" width="4.28515625" style="117" customWidth="1"/>
    <col min="8704" max="8704" width="4.85546875" style="117" customWidth="1"/>
    <col min="8705" max="8705" width="5.42578125" style="117" customWidth="1"/>
    <col min="8706" max="8706" width="34.5703125" style="117" customWidth="1"/>
    <col min="8707" max="8707" width="16.28515625" style="117" customWidth="1"/>
    <col min="8708" max="8709" width="12.5703125" style="117" customWidth="1"/>
    <col min="8710" max="8711" width="8.140625" style="117" customWidth="1"/>
    <col min="8712" max="8712" width="4.7109375" style="117" customWidth="1"/>
    <col min="8713" max="8713" width="8.140625" style="117" customWidth="1"/>
    <col min="8714" max="8714" width="4.7109375" style="117" customWidth="1"/>
    <col min="8715" max="8715" width="8" style="117" customWidth="1"/>
    <col min="8716" max="8716" width="4.7109375" style="117" customWidth="1"/>
    <col min="8717" max="8717" width="8.140625" style="117" customWidth="1"/>
    <col min="8718" max="8718" width="4.7109375" style="117" customWidth="1"/>
    <col min="8719" max="8719" width="8.140625" style="117" customWidth="1"/>
    <col min="8720" max="8720" width="4.7109375" style="117" customWidth="1"/>
    <col min="8721" max="8721" width="8.140625" style="117" customWidth="1"/>
    <col min="8722" max="8722" width="4.7109375" style="117" customWidth="1"/>
    <col min="8723" max="8723" width="8.140625" style="117" customWidth="1"/>
    <col min="8724" max="8724" width="4.7109375" style="117" customWidth="1"/>
    <col min="8725" max="8725" width="8.140625" style="117" customWidth="1"/>
    <col min="8726" max="8726" width="4.7109375" style="117" customWidth="1"/>
    <col min="8727" max="8958" width="8.85546875" style="117"/>
    <col min="8959" max="8959" width="4.28515625" style="117" customWidth="1"/>
    <col min="8960" max="8960" width="4.85546875" style="117" customWidth="1"/>
    <col min="8961" max="8961" width="5.42578125" style="117" customWidth="1"/>
    <col min="8962" max="8962" width="34.5703125" style="117" customWidth="1"/>
    <col min="8963" max="8963" width="16.28515625" style="117" customWidth="1"/>
    <col min="8964" max="8965" width="12.5703125" style="117" customWidth="1"/>
    <col min="8966" max="8967" width="8.140625" style="117" customWidth="1"/>
    <col min="8968" max="8968" width="4.7109375" style="117" customWidth="1"/>
    <col min="8969" max="8969" width="8.140625" style="117" customWidth="1"/>
    <col min="8970" max="8970" width="4.7109375" style="117" customWidth="1"/>
    <col min="8971" max="8971" width="8" style="117" customWidth="1"/>
    <col min="8972" max="8972" width="4.7109375" style="117" customWidth="1"/>
    <col min="8973" max="8973" width="8.140625" style="117" customWidth="1"/>
    <col min="8974" max="8974" width="4.7109375" style="117" customWidth="1"/>
    <col min="8975" max="8975" width="8.140625" style="117" customWidth="1"/>
    <col min="8976" max="8976" width="4.7109375" style="117" customWidth="1"/>
    <col min="8977" max="8977" width="8.140625" style="117" customWidth="1"/>
    <col min="8978" max="8978" width="4.7109375" style="117" customWidth="1"/>
    <col min="8979" max="8979" width="8.140625" style="117" customWidth="1"/>
    <col min="8980" max="8980" width="4.7109375" style="117" customWidth="1"/>
    <col min="8981" max="8981" width="8.140625" style="117" customWidth="1"/>
    <col min="8982" max="8982" width="4.7109375" style="117" customWidth="1"/>
    <col min="8983" max="9214" width="8.85546875" style="117"/>
    <col min="9215" max="9215" width="4.28515625" style="117" customWidth="1"/>
    <col min="9216" max="9216" width="4.85546875" style="117" customWidth="1"/>
    <col min="9217" max="9217" width="5.42578125" style="117" customWidth="1"/>
    <col min="9218" max="9218" width="34.5703125" style="117" customWidth="1"/>
    <col min="9219" max="9219" width="16.28515625" style="117" customWidth="1"/>
    <col min="9220" max="9221" width="12.5703125" style="117" customWidth="1"/>
    <col min="9222" max="9223" width="8.140625" style="117" customWidth="1"/>
    <col min="9224" max="9224" width="4.7109375" style="117" customWidth="1"/>
    <col min="9225" max="9225" width="8.140625" style="117" customWidth="1"/>
    <col min="9226" max="9226" width="4.7109375" style="117" customWidth="1"/>
    <col min="9227" max="9227" width="8" style="117" customWidth="1"/>
    <col min="9228" max="9228" width="4.7109375" style="117" customWidth="1"/>
    <col min="9229" max="9229" width="8.140625" style="117" customWidth="1"/>
    <col min="9230" max="9230" width="4.7109375" style="117" customWidth="1"/>
    <col min="9231" max="9231" width="8.140625" style="117" customWidth="1"/>
    <col min="9232" max="9232" width="4.7109375" style="117" customWidth="1"/>
    <col min="9233" max="9233" width="8.140625" style="117" customWidth="1"/>
    <col min="9234" max="9234" width="4.7109375" style="117" customWidth="1"/>
    <col min="9235" max="9235" width="8.140625" style="117" customWidth="1"/>
    <col min="9236" max="9236" width="4.7109375" style="117" customWidth="1"/>
    <col min="9237" max="9237" width="8.140625" style="117" customWidth="1"/>
    <col min="9238" max="9238" width="4.7109375" style="117" customWidth="1"/>
    <col min="9239" max="9470" width="8.85546875" style="117"/>
    <col min="9471" max="9471" width="4.28515625" style="117" customWidth="1"/>
    <col min="9472" max="9472" width="4.85546875" style="117" customWidth="1"/>
    <col min="9473" max="9473" width="5.42578125" style="117" customWidth="1"/>
    <col min="9474" max="9474" width="34.5703125" style="117" customWidth="1"/>
    <col min="9475" max="9475" width="16.28515625" style="117" customWidth="1"/>
    <col min="9476" max="9477" width="12.5703125" style="117" customWidth="1"/>
    <col min="9478" max="9479" width="8.140625" style="117" customWidth="1"/>
    <col min="9480" max="9480" width="4.7109375" style="117" customWidth="1"/>
    <col min="9481" max="9481" width="8.140625" style="117" customWidth="1"/>
    <col min="9482" max="9482" width="4.7109375" style="117" customWidth="1"/>
    <col min="9483" max="9483" width="8" style="117" customWidth="1"/>
    <col min="9484" max="9484" width="4.7109375" style="117" customWidth="1"/>
    <col min="9485" max="9485" width="8.140625" style="117" customWidth="1"/>
    <col min="9486" max="9486" width="4.7109375" style="117" customWidth="1"/>
    <col min="9487" max="9487" width="8.140625" style="117" customWidth="1"/>
    <col min="9488" max="9488" width="4.7109375" style="117" customWidth="1"/>
    <col min="9489" max="9489" width="8.140625" style="117" customWidth="1"/>
    <col min="9490" max="9490" width="4.7109375" style="117" customWidth="1"/>
    <col min="9491" max="9491" width="8.140625" style="117" customWidth="1"/>
    <col min="9492" max="9492" width="4.7109375" style="117" customWidth="1"/>
    <col min="9493" max="9493" width="8.140625" style="117" customWidth="1"/>
    <col min="9494" max="9494" width="4.7109375" style="117" customWidth="1"/>
    <col min="9495" max="9726" width="8.85546875" style="117"/>
    <col min="9727" max="9727" width="4.28515625" style="117" customWidth="1"/>
    <col min="9728" max="9728" width="4.85546875" style="117" customWidth="1"/>
    <col min="9729" max="9729" width="5.42578125" style="117" customWidth="1"/>
    <col min="9730" max="9730" width="34.5703125" style="117" customWidth="1"/>
    <col min="9731" max="9731" width="16.28515625" style="117" customWidth="1"/>
    <col min="9732" max="9733" width="12.5703125" style="117" customWidth="1"/>
    <col min="9734" max="9735" width="8.140625" style="117" customWidth="1"/>
    <col min="9736" max="9736" width="4.7109375" style="117" customWidth="1"/>
    <col min="9737" max="9737" width="8.140625" style="117" customWidth="1"/>
    <col min="9738" max="9738" width="4.7109375" style="117" customWidth="1"/>
    <col min="9739" max="9739" width="8" style="117" customWidth="1"/>
    <col min="9740" max="9740" width="4.7109375" style="117" customWidth="1"/>
    <col min="9741" max="9741" width="8.140625" style="117" customWidth="1"/>
    <col min="9742" max="9742" width="4.7109375" style="117" customWidth="1"/>
    <col min="9743" max="9743" width="8.140625" style="117" customWidth="1"/>
    <col min="9744" max="9744" width="4.7109375" style="117" customWidth="1"/>
    <col min="9745" max="9745" width="8.140625" style="117" customWidth="1"/>
    <col min="9746" max="9746" width="4.7109375" style="117" customWidth="1"/>
    <col min="9747" max="9747" width="8.140625" style="117" customWidth="1"/>
    <col min="9748" max="9748" width="4.7109375" style="117" customWidth="1"/>
    <col min="9749" max="9749" width="8.140625" style="117" customWidth="1"/>
    <col min="9750" max="9750" width="4.7109375" style="117" customWidth="1"/>
    <col min="9751" max="9982" width="8.85546875" style="117"/>
    <col min="9983" max="9983" width="4.28515625" style="117" customWidth="1"/>
    <col min="9984" max="9984" width="4.85546875" style="117" customWidth="1"/>
    <col min="9985" max="9985" width="5.42578125" style="117" customWidth="1"/>
    <col min="9986" max="9986" width="34.5703125" style="117" customWidth="1"/>
    <col min="9987" max="9987" width="16.28515625" style="117" customWidth="1"/>
    <col min="9988" max="9989" width="12.5703125" style="117" customWidth="1"/>
    <col min="9990" max="9991" width="8.140625" style="117" customWidth="1"/>
    <col min="9992" max="9992" width="4.7109375" style="117" customWidth="1"/>
    <col min="9993" max="9993" width="8.140625" style="117" customWidth="1"/>
    <col min="9994" max="9994" width="4.7109375" style="117" customWidth="1"/>
    <col min="9995" max="9995" width="8" style="117" customWidth="1"/>
    <col min="9996" max="9996" width="4.7109375" style="117" customWidth="1"/>
    <col min="9997" max="9997" width="8.140625" style="117" customWidth="1"/>
    <col min="9998" max="9998" width="4.7109375" style="117" customWidth="1"/>
    <col min="9999" max="9999" width="8.140625" style="117" customWidth="1"/>
    <col min="10000" max="10000" width="4.7109375" style="117" customWidth="1"/>
    <col min="10001" max="10001" width="8.140625" style="117" customWidth="1"/>
    <col min="10002" max="10002" width="4.7109375" style="117" customWidth="1"/>
    <col min="10003" max="10003" width="8.140625" style="117" customWidth="1"/>
    <col min="10004" max="10004" width="4.7109375" style="117" customWidth="1"/>
    <col min="10005" max="10005" width="8.140625" style="117" customWidth="1"/>
    <col min="10006" max="10006" width="4.7109375" style="117" customWidth="1"/>
    <col min="10007" max="10238" width="8.85546875" style="117"/>
    <col min="10239" max="10239" width="4.28515625" style="117" customWidth="1"/>
    <col min="10240" max="10240" width="4.85546875" style="117" customWidth="1"/>
    <col min="10241" max="10241" width="5.42578125" style="117" customWidth="1"/>
    <col min="10242" max="10242" width="34.5703125" style="117" customWidth="1"/>
    <col min="10243" max="10243" width="16.28515625" style="117" customWidth="1"/>
    <col min="10244" max="10245" width="12.5703125" style="117" customWidth="1"/>
    <col min="10246" max="10247" width="8.140625" style="117" customWidth="1"/>
    <col min="10248" max="10248" width="4.7109375" style="117" customWidth="1"/>
    <col min="10249" max="10249" width="8.140625" style="117" customWidth="1"/>
    <col min="10250" max="10250" width="4.7109375" style="117" customWidth="1"/>
    <col min="10251" max="10251" width="8" style="117" customWidth="1"/>
    <col min="10252" max="10252" width="4.7109375" style="117" customWidth="1"/>
    <col min="10253" max="10253" width="8.140625" style="117" customWidth="1"/>
    <col min="10254" max="10254" width="4.7109375" style="117" customWidth="1"/>
    <col min="10255" max="10255" width="8.140625" style="117" customWidth="1"/>
    <col min="10256" max="10256" width="4.7109375" style="117" customWidth="1"/>
    <col min="10257" max="10257" width="8.140625" style="117" customWidth="1"/>
    <col min="10258" max="10258" width="4.7109375" style="117" customWidth="1"/>
    <col min="10259" max="10259" width="8.140625" style="117" customWidth="1"/>
    <col min="10260" max="10260" width="4.7109375" style="117" customWidth="1"/>
    <col min="10261" max="10261" width="8.140625" style="117" customWidth="1"/>
    <col min="10262" max="10262" width="4.7109375" style="117" customWidth="1"/>
    <col min="10263" max="10494" width="8.85546875" style="117"/>
    <col min="10495" max="10495" width="4.28515625" style="117" customWidth="1"/>
    <col min="10496" max="10496" width="4.85546875" style="117" customWidth="1"/>
    <col min="10497" max="10497" width="5.42578125" style="117" customWidth="1"/>
    <col min="10498" max="10498" width="34.5703125" style="117" customWidth="1"/>
    <col min="10499" max="10499" width="16.28515625" style="117" customWidth="1"/>
    <col min="10500" max="10501" width="12.5703125" style="117" customWidth="1"/>
    <col min="10502" max="10503" width="8.140625" style="117" customWidth="1"/>
    <col min="10504" max="10504" width="4.7109375" style="117" customWidth="1"/>
    <col min="10505" max="10505" width="8.140625" style="117" customWidth="1"/>
    <col min="10506" max="10506" width="4.7109375" style="117" customWidth="1"/>
    <col min="10507" max="10507" width="8" style="117" customWidth="1"/>
    <col min="10508" max="10508" width="4.7109375" style="117" customWidth="1"/>
    <col min="10509" max="10509" width="8.140625" style="117" customWidth="1"/>
    <col min="10510" max="10510" width="4.7109375" style="117" customWidth="1"/>
    <col min="10511" max="10511" width="8.140625" style="117" customWidth="1"/>
    <col min="10512" max="10512" width="4.7109375" style="117" customWidth="1"/>
    <col min="10513" max="10513" width="8.140625" style="117" customWidth="1"/>
    <col min="10514" max="10514" width="4.7109375" style="117" customWidth="1"/>
    <col min="10515" max="10515" width="8.140625" style="117" customWidth="1"/>
    <col min="10516" max="10516" width="4.7109375" style="117" customWidth="1"/>
    <col min="10517" max="10517" width="8.140625" style="117" customWidth="1"/>
    <col min="10518" max="10518" width="4.7109375" style="117" customWidth="1"/>
    <col min="10519" max="10750" width="8.85546875" style="117"/>
    <col min="10751" max="10751" width="4.28515625" style="117" customWidth="1"/>
    <col min="10752" max="10752" width="4.85546875" style="117" customWidth="1"/>
    <col min="10753" max="10753" width="5.42578125" style="117" customWidth="1"/>
    <col min="10754" max="10754" width="34.5703125" style="117" customWidth="1"/>
    <col min="10755" max="10755" width="16.28515625" style="117" customWidth="1"/>
    <col min="10756" max="10757" width="12.5703125" style="117" customWidth="1"/>
    <col min="10758" max="10759" width="8.140625" style="117" customWidth="1"/>
    <col min="10760" max="10760" width="4.7109375" style="117" customWidth="1"/>
    <col min="10761" max="10761" width="8.140625" style="117" customWidth="1"/>
    <col min="10762" max="10762" width="4.7109375" style="117" customWidth="1"/>
    <col min="10763" max="10763" width="8" style="117" customWidth="1"/>
    <col min="10764" max="10764" width="4.7109375" style="117" customWidth="1"/>
    <col min="10765" max="10765" width="8.140625" style="117" customWidth="1"/>
    <col min="10766" max="10766" width="4.7109375" style="117" customWidth="1"/>
    <col min="10767" max="10767" width="8.140625" style="117" customWidth="1"/>
    <col min="10768" max="10768" width="4.7109375" style="117" customWidth="1"/>
    <col min="10769" max="10769" width="8.140625" style="117" customWidth="1"/>
    <col min="10770" max="10770" width="4.7109375" style="117" customWidth="1"/>
    <col min="10771" max="10771" width="8.140625" style="117" customWidth="1"/>
    <col min="10772" max="10772" width="4.7109375" style="117" customWidth="1"/>
    <col min="10773" max="10773" width="8.140625" style="117" customWidth="1"/>
    <col min="10774" max="10774" width="4.7109375" style="117" customWidth="1"/>
    <col min="10775" max="11006" width="8.85546875" style="117"/>
    <col min="11007" max="11007" width="4.28515625" style="117" customWidth="1"/>
    <col min="11008" max="11008" width="4.85546875" style="117" customWidth="1"/>
    <col min="11009" max="11009" width="5.42578125" style="117" customWidth="1"/>
    <col min="11010" max="11010" width="34.5703125" style="117" customWidth="1"/>
    <col min="11011" max="11011" width="16.28515625" style="117" customWidth="1"/>
    <col min="11012" max="11013" width="12.5703125" style="117" customWidth="1"/>
    <col min="11014" max="11015" width="8.140625" style="117" customWidth="1"/>
    <col min="11016" max="11016" width="4.7109375" style="117" customWidth="1"/>
    <col min="11017" max="11017" width="8.140625" style="117" customWidth="1"/>
    <col min="11018" max="11018" width="4.7109375" style="117" customWidth="1"/>
    <col min="11019" max="11019" width="8" style="117" customWidth="1"/>
    <col min="11020" max="11020" width="4.7109375" style="117" customWidth="1"/>
    <col min="11021" max="11021" width="8.140625" style="117" customWidth="1"/>
    <col min="11022" max="11022" width="4.7109375" style="117" customWidth="1"/>
    <col min="11023" max="11023" width="8.140625" style="117" customWidth="1"/>
    <col min="11024" max="11024" width="4.7109375" style="117" customWidth="1"/>
    <col min="11025" max="11025" width="8.140625" style="117" customWidth="1"/>
    <col min="11026" max="11026" width="4.7109375" style="117" customWidth="1"/>
    <col min="11027" max="11027" width="8.140625" style="117" customWidth="1"/>
    <col min="11028" max="11028" width="4.7109375" style="117" customWidth="1"/>
    <col min="11029" max="11029" width="8.140625" style="117" customWidth="1"/>
    <col min="11030" max="11030" width="4.7109375" style="117" customWidth="1"/>
    <col min="11031" max="11262" width="8.85546875" style="117"/>
    <col min="11263" max="11263" width="4.28515625" style="117" customWidth="1"/>
    <col min="11264" max="11264" width="4.85546875" style="117" customWidth="1"/>
    <col min="11265" max="11265" width="5.42578125" style="117" customWidth="1"/>
    <col min="11266" max="11266" width="34.5703125" style="117" customWidth="1"/>
    <col min="11267" max="11267" width="16.28515625" style="117" customWidth="1"/>
    <col min="11268" max="11269" width="12.5703125" style="117" customWidth="1"/>
    <col min="11270" max="11271" width="8.140625" style="117" customWidth="1"/>
    <col min="11272" max="11272" width="4.7109375" style="117" customWidth="1"/>
    <col min="11273" max="11273" width="8.140625" style="117" customWidth="1"/>
    <col min="11274" max="11274" width="4.7109375" style="117" customWidth="1"/>
    <col min="11275" max="11275" width="8" style="117" customWidth="1"/>
    <col min="11276" max="11276" width="4.7109375" style="117" customWidth="1"/>
    <col min="11277" max="11277" width="8.140625" style="117" customWidth="1"/>
    <col min="11278" max="11278" width="4.7109375" style="117" customWidth="1"/>
    <col min="11279" max="11279" width="8.140625" style="117" customWidth="1"/>
    <col min="11280" max="11280" width="4.7109375" style="117" customWidth="1"/>
    <col min="11281" max="11281" width="8.140625" style="117" customWidth="1"/>
    <col min="11282" max="11282" width="4.7109375" style="117" customWidth="1"/>
    <col min="11283" max="11283" width="8.140625" style="117" customWidth="1"/>
    <col min="11284" max="11284" width="4.7109375" style="117" customWidth="1"/>
    <col min="11285" max="11285" width="8.140625" style="117" customWidth="1"/>
    <col min="11286" max="11286" width="4.7109375" style="117" customWidth="1"/>
    <col min="11287" max="11518" width="8.85546875" style="117"/>
    <col min="11519" max="11519" width="4.28515625" style="117" customWidth="1"/>
    <col min="11520" max="11520" width="4.85546875" style="117" customWidth="1"/>
    <col min="11521" max="11521" width="5.42578125" style="117" customWidth="1"/>
    <col min="11522" max="11522" width="34.5703125" style="117" customWidth="1"/>
    <col min="11523" max="11523" width="16.28515625" style="117" customWidth="1"/>
    <col min="11524" max="11525" width="12.5703125" style="117" customWidth="1"/>
    <col min="11526" max="11527" width="8.140625" style="117" customWidth="1"/>
    <col min="11528" max="11528" width="4.7109375" style="117" customWidth="1"/>
    <col min="11529" max="11529" width="8.140625" style="117" customWidth="1"/>
    <col min="11530" max="11530" width="4.7109375" style="117" customWidth="1"/>
    <col min="11531" max="11531" width="8" style="117" customWidth="1"/>
    <col min="11532" max="11532" width="4.7109375" style="117" customWidth="1"/>
    <col min="11533" max="11533" width="8.140625" style="117" customWidth="1"/>
    <col min="11534" max="11534" width="4.7109375" style="117" customWidth="1"/>
    <col min="11535" max="11535" width="8.140625" style="117" customWidth="1"/>
    <col min="11536" max="11536" width="4.7109375" style="117" customWidth="1"/>
    <col min="11537" max="11537" width="8.140625" style="117" customWidth="1"/>
    <col min="11538" max="11538" width="4.7109375" style="117" customWidth="1"/>
    <col min="11539" max="11539" width="8.140625" style="117" customWidth="1"/>
    <col min="11540" max="11540" width="4.7109375" style="117" customWidth="1"/>
    <col min="11541" max="11541" width="8.140625" style="117" customWidth="1"/>
    <col min="11542" max="11542" width="4.7109375" style="117" customWidth="1"/>
    <col min="11543" max="11774" width="8.85546875" style="117"/>
    <col min="11775" max="11775" width="4.28515625" style="117" customWidth="1"/>
    <col min="11776" max="11776" width="4.85546875" style="117" customWidth="1"/>
    <col min="11777" max="11777" width="5.42578125" style="117" customWidth="1"/>
    <col min="11778" max="11778" width="34.5703125" style="117" customWidth="1"/>
    <col min="11779" max="11779" width="16.28515625" style="117" customWidth="1"/>
    <col min="11780" max="11781" width="12.5703125" style="117" customWidth="1"/>
    <col min="11782" max="11783" width="8.140625" style="117" customWidth="1"/>
    <col min="11784" max="11784" width="4.7109375" style="117" customWidth="1"/>
    <col min="11785" max="11785" width="8.140625" style="117" customWidth="1"/>
    <col min="11786" max="11786" width="4.7109375" style="117" customWidth="1"/>
    <col min="11787" max="11787" width="8" style="117" customWidth="1"/>
    <col min="11788" max="11788" width="4.7109375" style="117" customWidth="1"/>
    <col min="11789" max="11789" width="8.140625" style="117" customWidth="1"/>
    <col min="11790" max="11790" width="4.7109375" style="117" customWidth="1"/>
    <col min="11791" max="11791" width="8.140625" style="117" customWidth="1"/>
    <col min="11792" max="11792" width="4.7109375" style="117" customWidth="1"/>
    <col min="11793" max="11793" width="8.140625" style="117" customWidth="1"/>
    <col min="11794" max="11794" width="4.7109375" style="117" customWidth="1"/>
    <col min="11795" max="11795" width="8.140625" style="117" customWidth="1"/>
    <col min="11796" max="11796" width="4.7109375" style="117" customWidth="1"/>
    <col min="11797" max="11797" width="8.140625" style="117" customWidth="1"/>
    <col min="11798" max="11798" width="4.7109375" style="117" customWidth="1"/>
    <col min="11799" max="12030" width="8.85546875" style="117"/>
    <col min="12031" max="12031" width="4.28515625" style="117" customWidth="1"/>
    <col min="12032" max="12032" width="4.85546875" style="117" customWidth="1"/>
    <col min="12033" max="12033" width="5.42578125" style="117" customWidth="1"/>
    <col min="12034" max="12034" width="34.5703125" style="117" customWidth="1"/>
    <col min="12035" max="12035" width="16.28515625" style="117" customWidth="1"/>
    <col min="12036" max="12037" width="12.5703125" style="117" customWidth="1"/>
    <col min="12038" max="12039" width="8.140625" style="117" customWidth="1"/>
    <col min="12040" max="12040" width="4.7109375" style="117" customWidth="1"/>
    <col min="12041" max="12041" width="8.140625" style="117" customWidth="1"/>
    <col min="12042" max="12042" width="4.7109375" style="117" customWidth="1"/>
    <col min="12043" max="12043" width="8" style="117" customWidth="1"/>
    <col min="12044" max="12044" width="4.7109375" style="117" customWidth="1"/>
    <col min="12045" max="12045" width="8.140625" style="117" customWidth="1"/>
    <col min="12046" max="12046" width="4.7109375" style="117" customWidth="1"/>
    <col min="12047" max="12047" width="8.140625" style="117" customWidth="1"/>
    <col min="12048" max="12048" width="4.7109375" style="117" customWidth="1"/>
    <col min="12049" max="12049" width="8.140625" style="117" customWidth="1"/>
    <col min="12050" max="12050" width="4.7109375" style="117" customWidth="1"/>
    <col min="12051" max="12051" width="8.140625" style="117" customWidth="1"/>
    <col min="12052" max="12052" width="4.7109375" style="117" customWidth="1"/>
    <col min="12053" max="12053" width="8.140625" style="117" customWidth="1"/>
    <col min="12054" max="12054" width="4.7109375" style="117" customWidth="1"/>
    <col min="12055" max="12286" width="8.85546875" style="117"/>
    <col min="12287" max="12287" width="4.28515625" style="117" customWidth="1"/>
    <col min="12288" max="12288" width="4.85546875" style="117" customWidth="1"/>
    <col min="12289" max="12289" width="5.42578125" style="117" customWidth="1"/>
    <col min="12290" max="12290" width="34.5703125" style="117" customWidth="1"/>
    <col min="12291" max="12291" width="16.28515625" style="117" customWidth="1"/>
    <col min="12292" max="12293" width="12.5703125" style="117" customWidth="1"/>
    <col min="12294" max="12295" width="8.140625" style="117" customWidth="1"/>
    <col min="12296" max="12296" width="4.7109375" style="117" customWidth="1"/>
    <col min="12297" max="12297" width="8.140625" style="117" customWidth="1"/>
    <col min="12298" max="12298" width="4.7109375" style="117" customWidth="1"/>
    <col min="12299" max="12299" width="8" style="117" customWidth="1"/>
    <col min="12300" max="12300" width="4.7109375" style="117" customWidth="1"/>
    <col min="12301" max="12301" width="8.140625" style="117" customWidth="1"/>
    <col min="12302" max="12302" width="4.7109375" style="117" customWidth="1"/>
    <col min="12303" max="12303" width="8.140625" style="117" customWidth="1"/>
    <col min="12304" max="12304" width="4.7109375" style="117" customWidth="1"/>
    <col min="12305" max="12305" width="8.140625" style="117" customWidth="1"/>
    <col min="12306" max="12306" width="4.7109375" style="117" customWidth="1"/>
    <col min="12307" max="12307" width="8.140625" style="117" customWidth="1"/>
    <col min="12308" max="12308" width="4.7109375" style="117" customWidth="1"/>
    <col min="12309" max="12309" width="8.140625" style="117" customWidth="1"/>
    <col min="12310" max="12310" width="4.7109375" style="117" customWidth="1"/>
    <col min="12311" max="12542" width="8.85546875" style="117"/>
    <col min="12543" max="12543" width="4.28515625" style="117" customWidth="1"/>
    <col min="12544" max="12544" width="4.85546875" style="117" customWidth="1"/>
    <col min="12545" max="12545" width="5.42578125" style="117" customWidth="1"/>
    <col min="12546" max="12546" width="34.5703125" style="117" customWidth="1"/>
    <col min="12547" max="12547" width="16.28515625" style="117" customWidth="1"/>
    <col min="12548" max="12549" width="12.5703125" style="117" customWidth="1"/>
    <col min="12550" max="12551" width="8.140625" style="117" customWidth="1"/>
    <col min="12552" max="12552" width="4.7109375" style="117" customWidth="1"/>
    <col min="12553" max="12553" width="8.140625" style="117" customWidth="1"/>
    <col min="12554" max="12554" width="4.7109375" style="117" customWidth="1"/>
    <col min="12555" max="12555" width="8" style="117" customWidth="1"/>
    <col min="12556" max="12556" width="4.7109375" style="117" customWidth="1"/>
    <col min="12557" max="12557" width="8.140625" style="117" customWidth="1"/>
    <col min="12558" max="12558" width="4.7109375" style="117" customWidth="1"/>
    <col min="12559" max="12559" width="8.140625" style="117" customWidth="1"/>
    <col min="12560" max="12560" width="4.7109375" style="117" customWidth="1"/>
    <col min="12561" max="12561" width="8.140625" style="117" customWidth="1"/>
    <col min="12562" max="12562" width="4.7109375" style="117" customWidth="1"/>
    <col min="12563" max="12563" width="8.140625" style="117" customWidth="1"/>
    <col min="12564" max="12564" width="4.7109375" style="117" customWidth="1"/>
    <col min="12565" max="12565" width="8.140625" style="117" customWidth="1"/>
    <col min="12566" max="12566" width="4.7109375" style="117" customWidth="1"/>
    <col min="12567" max="12798" width="8.85546875" style="117"/>
    <col min="12799" max="12799" width="4.28515625" style="117" customWidth="1"/>
    <col min="12800" max="12800" width="4.85546875" style="117" customWidth="1"/>
    <col min="12801" max="12801" width="5.42578125" style="117" customWidth="1"/>
    <col min="12802" max="12802" width="34.5703125" style="117" customWidth="1"/>
    <col min="12803" max="12803" width="16.28515625" style="117" customWidth="1"/>
    <col min="12804" max="12805" width="12.5703125" style="117" customWidth="1"/>
    <col min="12806" max="12807" width="8.140625" style="117" customWidth="1"/>
    <col min="12808" max="12808" width="4.7109375" style="117" customWidth="1"/>
    <col min="12809" max="12809" width="8.140625" style="117" customWidth="1"/>
    <col min="12810" max="12810" width="4.7109375" style="117" customWidth="1"/>
    <col min="12811" max="12811" width="8" style="117" customWidth="1"/>
    <col min="12812" max="12812" width="4.7109375" style="117" customWidth="1"/>
    <col min="12813" max="12813" width="8.140625" style="117" customWidth="1"/>
    <col min="12814" max="12814" width="4.7109375" style="117" customWidth="1"/>
    <col min="12815" max="12815" width="8.140625" style="117" customWidth="1"/>
    <col min="12816" max="12816" width="4.7109375" style="117" customWidth="1"/>
    <col min="12817" max="12817" width="8.140625" style="117" customWidth="1"/>
    <col min="12818" max="12818" width="4.7109375" style="117" customWidth="1"/>
    <col min="12819" max="12819" width="8.140625" style="117" customWidth="1"/>
    <col min="12820" max="12820" width="4.7109375" style="117" customWidth="1"/>
    <col min="12821" max="12821" width="8.140625" style="117" customWidth="1"/>
    <col min="12822" max="12822" width="4.7109375" style="117" customWidth="1"/>
    <col min="12823" max="13054" width="8.85546875" style="117"/>
    <col min="13055" max="13055" width="4.28515625" style="117" customWidth="1"/>
    <col min="13056" max="13056" width="4.85546875" style="117" customWidth="1"/>
    <col min="13057" max="13057" width="5.42578125" style="117" customWidth="1"/>
    <col min="13058" max="13058" width="34.5703125" style="117" customWidth="1"/>
    <col min="13059" max="13059" width="16.28515625" style="117" customWidth="1"/>
    <col min="13060" max="13061" width="12.5703125" style="117" customWidth="1"/>
    <col min="13062" max="13063" width="8.140625" style="117" customWidth="1"/>
    <col min="13064" max="13064" width="4.7109375" style="117" customWidth="1"/>
    <col min="13065" max="13065" width="8.140625" style="117" customWidth="1"/>
    <col min="13066" max="13066" width="4.7109375" style="117" customWidth="1"/>
    <col min="13067" max="13067" width="8" style="117" customWidth="1"/>
    <col min="13068" max="13068" width="4.7109375" style="117" customWidth="1"/>
    <col min="13069" max="13069" width="8.140625" style="117" customWidth="1"/>
    <col min="13070" max="13070" width="4.7109375" style="117" customWidth="1"/>
    <col min="13071" max="13071" width="8.140625" style="117" customWidth="1"/>
    <col min="13072" max="13072" width="4.7109375" style="117" customWidth="1"/>
    <col min="13073" max="13073" width="8.140625" style="117" customWidth="1"/>
    <col min="13074" max="13074" width="4.7109375" style="117" customWidth="1"/>
    <col min="13075" max="13075" width="8.140625" style="117" customWidth="1"/>
    <col min="13076" max="13076" width="4.7109375" style="117" customWidth="1"/>
    <col min="13077" max="13077" width="8.140625" style="117" customWidth="1"/>
    <col min="13078" max="13078" width="4.7109375" style="117" customWidth="1"/>
    <col min="13079" max="13310" width="8.85546875" style="117"/>
    <col min="13311" max="13311" width="4.28515625" style="117" customWidth="1"/>
    <col min="13312" max="13312" width="4.85546875" style="117" customWidth="1"/>
    <col min="13313" max="13313" width="5.42578125" style="117" customWidth="1"/>
    <col min="13314" max="13314" width="34.5703125" style="117" customWidth="1"/>
    <col min="13315" max="13315" width="16.28515625" style="117" customWidth="1"/>
    <col min="13316" max="13317" width="12.5703125" style="117" customWidth="1"/>
    <col min="13318" max="13319" width="8.140625" style="117" customWidth="1"/>
    <col min="13320" max="13320" width="4.7109375" style="117" customWidth="1"/>
    <col min="13321" max="13321" width="8.140625" style="117" customWidth="1"/>
    <col min="13322" max="13322" width="4.7109375" style="117" customWidth="1"/>
    <col min="13323" max="13323" width="8" style="117" customWidth="1"/>
    <col min="13324" max="13324" width="4.7109375" style="117" customWidth="1"/>
    <col min="13325" max="13325" width="8.140625" style="117" customWidth="1"/>
    <col min="13326" max="13326" width="4.7109375" style="117" customWidth="1"/>
    <col min="13327" max="13327" width="8.140625" style="117" customWidth="1"/>
    <col min="13328" max="13328" width="4.7109375" style="117" customWidth="1"/>
    <col min="13329" max="13329" width="8.140625" style="117" customWidth="1"/>
    <col min="13330" max="13330" width="4.7109375" style="117" customWidth="1"/>
    <col min="13331" max="13331" width="8.140625" style="117" customWidth="1"/>
    <col min="13332" max="13332" width="4.7109375" style="117" customWidth="1"/>
    <col min="13333" max="13333" width="8.140625" style="117" customWidth="1"/>
    <col min="13334" max="13334" width="4.7109375" style="117" customWidth="1"/>
    <col min="13335" max="13566" width="8.85546875" style="117"/>
    <col min="13567" max="13567" width="4.28515625" style="117" customWidth="1"/>
    <col min="13568" max="13568" width="4.85546875" style="117" customWidth="1"/>
    <col min="13569" max="13569" width="5.42578125" style="117" customWidth="1"/>
    <col min="13570" max="13570" width="34.5703125" style="117" customWidth="1"/>
    <col min="13571" max="13571" width="16.28515625" style="117" customWidth="1"/>
    <col min="13572" max="13573" width="12.5703125" style="117" customWidth="1"/>
    <col min="13574" max="13575" width="8.140625" style="117" customWidth="1"/>
    <col min="13576" max="13576" width="4.7109375" style="117" customWidth="1"/>
    <col min="13577" max="13577" width="8.140625" style="117" customWidth="1"/>
    <col min="13578" max="13578" width="4.7109375" style="117" customWidth="1"/>
    <col min="13579" max="13579" width="8" style="117" customWidth="1"/>
    <col min="13580" max="13580" width="4.7109375" style="117" customWidth="1"/>
    <col min="13581" max="13581" width="8.140625" style="117" customWidth="1"/>
    <col min="13582" max="13582" width="4.7109375" style="117" customWidth="1"/>
    <col min="13583" max="13583" width="8.140625" style="117" customWidth="1"/>
    <col min="13584" max="13584" width="4.7109375" style="117" customWidth="1"/>
    <col min="13585" max="13585" width="8.140625" style="117" customWidth="1"/>
    <col min="13586" max="13586" width="4.7109375" style="117" customWidth="1"/>
    <col min="13587" max="13587" width="8.140625" style="117" customWidth="1"/>
    <col min="13588" max="13588" width="4.7109375" style="117" customWidth="1"/>
    <col min="13589" max="13589" width="8.140625" style="117" customWidth="1"/>
    <col min="13590" max="13590" width="4.7109375" style="117" customWidth="1"/>
    <col min="13591" max="13822" width="8.85546875" style="117"/>
    <col min="13823" max="13823" width="4.28515625" style="117" customWidth="1"/>
    <col min="13824" max="13824" width="4.85546875" style="117" customWidth="1"/>
    <col min="13825" max="13825" width="5.42578125" style="117" customWidth="1"/>
    <col min="13826" max="13826" width="34.5703125" style="117" customWidth="1"/>
    <col min="13827" max="13827" width="16.28515625" style="117" customWidth="1"/>
    <col min="13828" max="13829" width="12.5703125" style="117" customWidth="1"/>
    <col min="13830" max="13831" width="8.140625" style="117" customWidth="1"/>
    <col min="13832" max="13832" width="4.7109375" style="117" customWidth="1"/>
    <col min="13833" max="13833" width="8.140625" style="117" customWidth="1"/>
    <col min="13834" max="13834" width="4.7109375" style="117" customWidth="1"/>
    <col min="13835" max="13835" width="8" style="117" customWidth="1"/>
    <col min="13836" max="13836" width="4.7109375" style="117" customWidth="1"/>
    <col min="13837" max="13837" width="8.140625" style="117" customWidth="1"/>
    <col min="13838" max="13838" width="4.7109375" style="117" customWidth="1"/>
    <col min="13839" max="13839" width="8.140625" style="117" customWidth="1"/>
    <col min="13840" max="13840" width="4.7109375" style="117" customWidth="1"/>
    <col min="13841" max="13841" width="8.140625" style="117" customWidth="1"/>
    <col min="13842" max="13842" width="4.7109375" style="117" customWidth="1"/>
    <col min="13843" max="13843" width="8.140625" style="117" customWidth="1"/>
    <col min="13844" max="13844" width="4.7109375" style="117" customWidth="1"/>
    <col min="13845" max="13845" width="8.140625" style="117" customWidth="1"/>
    <col min="13846" max="13846" width="4.7109375" style="117" customWidth="1"/>
    <col min="13847" max="14078" width="8.85546875" style="117"/>
    <col min="14079" max="14079" width="4.28515625" style="117" customWidth="1"/>
    <col min="14080" max="14080" width="4.85546875" style="117" customWidth="1"/>
    <col min="14081" max="14081" width="5.42578125" style="117" customWidth="1"/>
    <col min="14082" max="14082" width="34.5703125" style="117" customWidth="1"/>
    <col min="14083" max="14083" width="16.28515625" style="117" customWidth="1"/>
    <col min="14084" max="14085" width="12.5703125" style="117" customWidth="1"/>
    <col min="14086" max="14087" width="8.140625" style="117" customWidth="1"/>
    <col min="14088" max="14088" width="4.7109375" style="117" customWidth="1"/>
    <col min="14089" max="14089" width="8.140625" style="117" customWidth="1"/>
    <col min="14090" max="14090" width="4.7109375" style="117" customWidth="1"/>
    <col min="14091" max="14091" width="8" style="117" customWidth="1"/>
    <col min="14092" max="14092" width="4.7109375" style="117" customWidth="1"/>
    <col min="14093" max="14093" width="8.140625" style="117" customWidth="1"/>
    <col min="14094" max="14094" width="4.7109375" style="117" customWidth="1"/>
    <col min="14095" max="14095" width="8.140625" style="117" customWidth="1"/>
    <col min="14096" max="14096" width="4.7109375" style="117" customWidth="1"/>
    <col min="14097" max="14097" width="8.140625" style="117" customWidth="1"/>
    <col min="14098" max="14098" width="4.7109375" style="117" customWidth="1"/>
    <col min="14099" max="14099" width="8.140625" style="117" customWidth="1"/>
    <col min="14100" max="14100" width="4.7109375" style="117" customWidth="1"/>
    <col min="14101" max="14101" width="8.140625" style="117" customWidth="1"/>
    <col min="14102" max="14102" width="4.7109375" style="117" customWidth="1"/>
    <col min="14103" max="14334" width="8.85546875" style="117"/>
    <col min="14335" max="14335" width="4.28515625" style="117" customWidth="1"/>
    <col min="14336" max="14336" width="4.85546875" style="117" customWidth="1"/>
    <col min="14337" max="14337" width="5.42578125" style="117" customWidth="1"/>
    <col min="14338" max="14338" width="34.5703125" style="117" customWidth="1"/>
    <col min="14339" max="14339" width="16.28515625" style="117" customWidth="1"/>
    <col min="14340" max="14341" width="12.5703125" style="117" customWidth="1"/>
    <col min="14342" max="14343" width="8.140625" style="117" customWidth="1"/>
    <col min="14344" max="14344" width="4.7109375" style="117" customWidth="1"/>
    <col min="14345" max="14345" width="8.140625" style="117" customWidth="1"/>
    <col min="14346" max="14346" width="4.7109375" style="117" customWidth="1"/>
    <col min="14347" max="14347" width="8" style="117" customWidth="1"/>
    <col min="14348" max="14348" width="4.7109375" style="117" customWidth="1"/>
    <col min="14349" max="14349" width="8.140625" style="117" customWidth="1"/>
    <col min="14350" max="14350" width="4.7109375" style="117" customWidth="1"/>
    <col min="14351" max="14351" width="8.140625" style="117" customWidth="1"/>
    <col min="14352" max="14352" width="4.7109375" style="117" customWidth="1"/>
    <col min="14353" max="14353" width="8.140625" style="117" customWidth="1"/>
    <col min="14354" max="14354" width="4.7109375" style="117" customWidth="1"/>
    <col min="14355" max="14355" width="8.140625" style="117" customWidth="1"/>
    <col min="14356" max="14356" width="4.7109375" style="117" customWidth="1"/>
    <col min="14357" max="14357" width="8.140625" style="117" customWidth="1"/>
    <col min="14358" max="14358" width="4.7109375" style="117" customWidth="1"/>
    <col min="14359" max="14590" width="8.85546875" style="117"/>
    <col min="14591" max="14591" width="4.28515625" style="117" customWidth="1"/>
    <col min="14592" max="14592" width="4.85546875" style="117" customWidth="1"/>
    <col min="14593" max="14593" width="5.42578125" style="117" customWidth="1"/>
    <col min="14594" max="14594" width="34.5703125" style="117" customWidth="1"/>
    <col min="14595" max="14595" width="16.28515625" style="117" customWidth="1"/>
    <col min="14596" max="14597" width="12.5703125" style="117" customWidth="1"/>
    <col min="14598" max="14599" width="8.140625" style="117" customWidth="1"/>
    <col min="14600" max="14600" width="4.7109375" style="117" customWidth="1"/>
    <col min="14601" max="14601" width="8.140625" style="117" customWidth="1"/>
    <col min="14602" max="14602" width="4.7109375" style="117" customWidth="1"/>
    <col min="14603" max="14603" width="8" style="117" customWidth="1"/>
    <col min="14604" max="14604" width="4.7109375" style="117" customWidth="1"/>
    <col min="14605" max="14605" width="8.140625" style="117" customWidth="1"/>
    <col min="14606" max="14606" width="4.7109375" style="117" customWidth="1"/>
    <col min="14607" max="14607" width="8.140625" style="117" customWidth="1"/>
    <col min="14608" max="14608" width="4.7109375" style="117" customWidth="1"/>
    <col min="14609" max="14609" width="8.140625" style="117" customWidth="1"/>
    <col min="14610" max="14610" width="4.7109375" style="117" customWidth="1"/>
    <col min="14611" max="14611" width="8.140625" style="117" customWidth="1"/>
    <col min="14612" max="14612" width="4.7109375" style="117" customWidth="1"/>
    <col min="14613" max="14613" width="8.140625" style="117" customWidth="1"/>
    <col min="14614" max="14614" width="4.7109375" style="117" customWidth="1"/>
    <col min="14615" max="14846" width="8.85546875" style="117"/>
    <col min="14847" max="14847" width="4.28515625" style="117" customWidth="1"/>
    <col min="14848" max="14848" width="4.85546875" style="117" customWidth="1"/>
    <col min="14849" max="14849" width="5.42578125" style="117" customWidth="1"/>
    <col min="14850" max="14850" width="34.5703125" style="117" customWidth="1"/>
    <col min="14851" max="14851" width="16.28515625" style="117" customWidth="1"/>
    <col min="14852" max="14853" width="12.5703125" style="117" customWidth="1"/>
    <col min="14854" max="14855" width="8.140625" style="117" customWidth="1"/>
    <col min="14856" max="14856" width="4.7109375" style="117" customWidth="1"/>
    <col min="14857" max="14857" width="8.140625" style="117" customWidth="1"/>
    <col min="14858" max="14858" width="4.7109375" style="117" customWidth="1"/>
    <col min="14859" max="14859" width="8" style="117" customWidth="1"/>
    <col min="14860" max="14860" width="4.7109375" style="117" customWidth="1"/>
    <col min="14861" max="14861" width="8.140625" style="117" customWidth="1"/>
    <col min="14862" max="14862" width="4.7109375" style="117" customWidth="1"/>
    <col min="14863" max="14863" width="8.140625" style="117" customWidth="1"/>
    <col min="14864" max="14864" width="4.7109375" style="117" customWidth="1"/>
    <col min="14865" max="14865" width="8.140625" style="117" customWidth="1"/>
    <col min="14866" max="14866" width="4.7109375" style="117" customWidth="1"/>
    <col min="14867" max="14867" width="8.140625" style="117" customWidth="1"/>
    <col min="14868" max="14868" width="4.7109375" style="117" customWidth="1"/>
    <col min="14869" max="14869" width="8.140625" style="117" customWidth="1"/>
    <col min="14870" max="14870" width="4.7109375" style="117" customWidth="1"/>
    <col min="14871" max="15102" width="8.85546875" style="117"/>
    <col min="15103" max="15103" width="4.28515625" style="117" customWidth="1"/>
    <col min="15104" max="15104" width="4.85546875" style="117" customWidth="1"/>
    <col min="15105" max="15105" width="5.42578125" style="117" customWidth="1"/>
    <col min="15106" max="15106" width="34.5703125" style="117" customWidth="1"/>
    <col min="15107" max="15107" width="16.28515625" style="117" customWidth="1"/>
    <col min="15108" max="15109" width="12.5703125" style="117" customWidth="1"/>
    <col min="15110" max="15111" width="8.140625" style="117" customWidth="1"/>
    <col min="15112" max="15112" width="4.7109375" style="117" customWidth="1"/>
    <col min="15113" max="15113" width="8.140625" style="117" customWidth="1"/>
    <col min="15114" max="15114" width="4.7109375" style="117" customWidth="1"/>
    <col min="15115" max="15115" width="8" style="117" customWidth="1"/>
    <col min="15116" max="15116" width="4.7109375" style="117" customWidth="1"/>
    <col min="15117" max="15117" width="8.140625" style="117" customWidth="1"/>
    <col min="15118" max="15118" width="4.7109375" style="117" customWidth="1"/>
    <col min="15119" max="15119" width="8.140625" style="117" customWidth="1"/>
    <col min="15120" max="15120" width="4.7109375" style="117" customWidth="1"/>
    <col min="15121" max="15121" width="8.140625" style="117" customWidth="1"/>
    <col min="15122" max="15122" width="4.7109375" style="117" customWidth="1"/>
    <col min="15123" max="15123" width="8.140625" style="117" customWidth="1"/>
    <col min="15124" max="15124" width="4.7109375" style="117" customWidth="1"/>
    <col min="15125" max="15125" width="8.140625" style="117" customWidth="1"/>
    <col min="15126" max="15126" width="4.7109375" style="117" customWidth="1"/>
    <col min="15127" max="15358" width="8.85546875" style="117"/>
    <col min="15359" max="15359" width="4.28515625" style="117" customWidth="1"/>
    <col min="15360" max="15360" width="4.85546875" style="117" customWidth="1"/>
    <col min="15361" max="15361" width="5.42578125" style="117" customWidth="1"/>
    <col min="15362" max="15362" width="34.5703125" style="117" customWidth="1"/>
    <col min="15363" max="15363" width="16.28515625" style="117" customWidth="1"/>
    <col min="15364" max="15365" width="12.5703125" style="117" customWidth="1"/>
    <col min="15366" max="15367" width="8.140625" style="117" customWidth="1"/>
    <col min="15368" max="15368" width="4.7109375" style="117" customWidth="1"/>
    <col min="15369" max="15369" width="8.140625" style="117" customWidth="1"/>
    <col min="15370" max="15370" width="4.7109375" style="117" customWidth="1"/>
    <col min="15371" max="15371" width="8" style="117" customWidth="1"/>
    <col min="15372" max="15372" width="4.7109375" style="117" customWidth="1"/>
    <col min="15373" max="15373" width="8.140625" style="117" customWidth="1"/>
    <col min="15374" max="15374" width="4.7109375" style="117" customWidth="1"/>
    <col min="15375" max="15375" width="8.140625" style="117" customWidth="1"/>
    <col min="15376" max="15376" width="4.7109375" style="117" customWidth="1"/>
    <col min="15377" max="15377" width="8.140625" style="117" customWidth="1"/>
    <col min="15378" max="15378" width="4.7109375" style="117" customWidth="1"/>
    <col min="15379" max="15379" width="8.140625" style="117" customWidth="1"/>
    <col min="15380" max="15380" width="4.7109375" style="117" customWidth="1"/>
    <col min="15381" max="15381" width="8.140625" style="117" customWidth="1"/>
    <col min="15382" max="15382" width="4.7109375" style="117" customWidth="1"/>
    <col min="15383" max="15614" width="8.85546875" style="117"/>
    <col min="15615" max="15615" width="4.28515625" style="117" customWidth="1"/>
    <col min="15616" max="15616" width="4.85546875" style="117" customWidth="1"/>
    <col min="15617" max="15617" width="5.42578125" style="117" customWidth="1"/>
    <col min="15618" max="15618" width="34.5703125" style="117" customWidth="1"/>
    <col min="15619" max="15619" width="16.28515625" style="117" customWidth="1"/>
    <col min="15620" max="15621" width="12.5703125" style="117" customWidth="1"/>
    <col min="15622" max="15623" width="8.140625" style="117" customWidth="1"/>
    <col min="15624" max="15624" width="4.7109375" style="117" customWidth="1"/>
    <col min="15625" max="15625" width="8.140625" style="117" customWidth="1"/>
    <col min="15626" max="15626" width="4.7109375" style="117" customWidth="1"/>
    <col min="15627" max="15627" width="8" style="117" customWidth="1"/>
    <col min="15628" max="15628" width="4.7109375" style="117" customWidth="1"/>
    <col min="15629" max="15629" width="8.140625" style="117" customWidth="1"/>
    <col min="15630" max="15630" width="4.7109375" style="117" customWidth="1"/>
    <col min="15631" max="15631" width="8.140625" style="117" customWidth="1"/>
    <col min="15632" max="15632" width="4.7109375" style="117" customWidth="1"/>
    <col min="15633" max="15633" width="8.140625" style="117" customWidth="1"/>
    <col min="15634" max="15634" width="4.7109375" style="117" customWidth="1"/>
    <col min="15635" max="15635" width="8.140625" style="117" customWidth="1"/>
    <col min="15636" max="15636" width="4.7109375" style="117" customWidth="1"/>
    <col min="15637" max="15637" width="8.140625" style="117" customWidth="1"/>
    <col min="15638" max="15638" width="4.7109375" style="117" customWidth="1"/>
    <col min="15639" max="15870" width="8.85546875" style="117"/>
    <col min="15871" max="15871" width="4.28515625" style="117" customWidth="1"/>
    <col min="15872" max="15872" width="4.85546875" style="117" customWidth="1"/>
    <col min="15873" max="15873" width="5.42578125" style="117" customWidth="1"/>
    <col min="15874" max="15874" width="34.5703125" style="117" customWidth="1"/>
    <col min="15875" max="15875" width="16.28515625" style="117" customWidth="1"/>
    <col min="15876" max="15877" width="12.5703125" style="117" customWidth="1"/>
    <col min="15878" max="15879" width="8.140625" style="117" customWidth="1"/>
    <col min="15880" max="15880" width="4.7109375" style="117" customWidth="1"/>
    <col min="15881" max="15881" width="8.140625" style="117" customWidth="1"/>
    <col min="15882" max="15882" width="4.7109375" style="117" customWidth="1"/>
    <col min="15883" max="15883" width="8" style="117" customWidth="1"/>
    <col min="15884" max="15884" width="4.7109375" style="117" customWidth="1"/>
    <col min="15885" max="15885" width="8.140625" style="117" customWidth="1"/>
    <col min="15886" max="15886" width="4.7109375" style="117" customWidth="1"/>
    <col min="15887" max="15887" width="8.140625" style="117" customWidth="1"/>
    <col min="15888" max="15888" width="4.7109375" style="117" customWidth="1"/>
    <col min="15889" max="15889" width="8.140625" style="117" customWidth="1"/>
    <col min="15890" max="15890" width="4.7109375" style="117" customWidth="1"/>
    <col min="15891" max="15891" width="8.140625" style="117" customWidth="1"/>
    <col min="15892" max="15892" width="4.7109375" style="117" customWidth="1"/>
    <col min="15893" max="15893" width="8.140625" style="117" customWidth="1"/>
    <col min="15894" max="15894" width="4.7109375" style="117" customWidth="1"/>
    <col min="15895" max="16126" width="8.85546875" style="117"/>
    <col min="16127" max="16127" width="4.28515625" style="117" customWidth="1"/>
    <col min="16128" max="16128" width="4.85546875" style="117" customWidth="1"/>
    <col min="16129" max="16129" width="5.42578125" style="117" customWidth="1"/>
    <col min="16130" max="16130" width="34.5703125" style="117" customWidth="1"/>
    <col min="16131" max="16131" width="16.28515625" style="117" customWidth="1"/>
    <col min="16132" max="16133" width="12.5703125" style="117" customWidth="1"/>
    <col min="16134" max="16135" width="8.140625" style="117" customWidth="1"/>
    <col min="16136" max="16136" width="4.7109375" style="117" customWidth="1"/>
    <col min="16137" max="16137" width="8.140625" style="117" customWidth="1"/>
    <col min="16138" max="16138" width="4.7109375" style="117" customWidth="1"/>
    <col min="16139" max="16139" width="8" style="117" customWidth="1"/>
    <col min="16140" max="16140" width="4.7109375" style="117" customWidth="1"/>
    <col min="16141" max="16141" width="8.140625" style="117" customWidth="1"/>
    <col min="16142" max="16142" width="4.7109375" style="117" customWidth="1"/>
    <col min="16143" max="16143" width="8.140625" style="117" customWidth="1"/>
    <col min="16144" max="16144" width="4.7109375" style="117" customWidth="1"/>
    <col min="16145" max="16145" width="8.140625" style="117" customWidth="1"/>
    <col min="16146" max="16146" width="4.7109375" style="117" customWidth="1"/>
    <col min="16147" max="16147" width="8.140625" style="117" customWidth="1"/>
    <col min="16148" max="16148" width="4.7109375" style="117" customWidth="1"/>
    <col min="16149" max="16149" width="8.140625" style="117" customWidth="1"/>
    <col min="16150" max="16150" width="4.7109375" style="117" customWidth="1"/>
    <col min="16151" max="16384" width="8.85546875" style="117"/>
  </cols>
  <sheetData>
    <row r="1" spans="1:26" ht="35.25" customHeight="1" x14ac:dyDescent="0.2"/>
    <row r="2" spans="1:26" ht="45" x14ac:dyDescent="0.6">
      <c r="G2" s="374" t="s">
        <v>80</v>
      </c>
      <c r="J2" s="376"/>
    </row>
    <row r="3" spans="1:26" ht="35.25" x14ac:dyDescent="0.5">
      <c r="G3" s="378"/>
      <c r="I3" s="375" t="s">
        <v>490</v>
      </c>
    </row>
    <row r="4" spans="1:26" ht="43.5" customHeight="1" thickBot="1" x14ac:dyDescent="0.25"/>
    <row r="5" spans="1:26" ht="30" customHeight="1" thickTop="1" thickBot="1" x14ac:dyDescent="0.25">
      <c r="A5" s="1609" t="s">
        <v>4</v>
      </c>
      <c r="B5" s="1610" t="s">
        <v>25</v>
      </c>
      <c r="C5" s="1611" t="s">
        <v>5</v>
      </c>
      <c r="D5" s="1606" t="s">
        <v>6</v>
      </c>
      <c r="E5" s="1606"/>
      <c r="F5" s="1608" t="s">
        <v>7</v>
      </c>
      <c r="G5" s="1608"/>
      <c r="H5" s="1606" t="s">
        <v>8</v>
      </c>
      <c r="I5" s="1606"/>
      <c r="J5" s="1608" t="s">
        <v>9</v>
      </c>
      <c r="K5" s="1608"/>
      <c r="L5" s="1606" t="s">
        <v>10</v>
      </c>
      <c r="M5" s="1606"/>
      <c r="N5" s="1608" t="s">
        <v>11</v>
      </c>
      <c r="O5" s="1608"/>
      <c r="P5" s="1606" t="s">
        <v>12</v>
      </c>
      <c r="Q5" s="1606"/>
      <c r="R5" s="1607" t="s">
        <v>13</v>
      </c>
      <c r="S5" s="1607"/>
      <c r="T5" s="1607" t="s">
        <v>111</v>
      </c>
      <c r="U5" s="1607"/>
      <c r="V5" s="1606" t="s">
        <v>15</v>
      </c>
      <c r="W5" s="1606"/>
      <c r="X5" s="1604" t="s">
        <v>18</v>
      </c>
      <c r="Y5" s="1604"/>
      <c r="Z5" s="1604"/>
    </row>
    <row r="6" spans="1:26" ht="44.45" customHeight="1" thickTop="1" thickBot="1" x14ac:dyDescent="0.25">
      <c r="A6" s="1609"/>
      <c r="B6" s="1610"/>
      <c r="C6" s="1611"/>
      <c r="D6" s="1605" t="s">
        <v>482</v>
      </c>
      <c r="E6" s="1605"/>
      <c r="F6" s="1605" t="s">
        <v>483</v>
      </c>
      <c r="G6" s="1605"/>
      <c r="H6" s="1605" t="s">
        <v>484</v>
      </c>
      <c r="I6" s="1605"/>
      <c r="J6" s="1605" t="s">
        <v>485</v>
      </c>
      <c r="K6" s="1605"/>
      <c r="L6" s="1605" t="s">
        <v>486</v>
      </c>
      <c r="M6" s="1605"/>
      <c r="N6" s="1605" t="s">
        <v>487</v>
      </c>
      <c r="O6" s="1605"/>
      <c r="P6" s="1605" t="s">
        <v>489</v>
      </c>
      <c r="Q6" s="1605"/>
      <c r="R6" s="1605" t="s">
        <v>488</v>
      </c>
      <c r="S6" s="1605"/>
      <c r="T6" s="1605" t="s">
        <v>936</v>
      </c>
      <c r="U6" s="1605"/>
      <c r="V6" s="1605" t="s">
        <v>938</v>
      </c>
      <c r="W6" s="1605"/>
      <c r="X6" s="1604"/>
      <c r="Y6" s="1604"/>
      <c r="Z6" s="1604"/>
    </row>
    <row r="7" spans="1:26" ht="15" customHeight="1" thickTop="1" x14ac:dyDescent="0.2">
      <c r="A7" s="1609"/>
      <c r="B7" s="1610"/>
      <c r="C7" s="1611"/>
      <c r="D7" s="318"/>
      <c r="E7" s="319"/>
      <c r="F7" s="318"/>
      <c r="G7" s="320"/>
      <c r="H7" s="318"/>
      <c r="I7" s="319"/>
      <c r="J7" s="318"/>
      <c r="K7" s="320"/>
      <c r="L7" s="318"/>
      <c r="M7" s="319"/>
      <c r="N7" s="318"/>
      <c r="O7" s="320"/>
      <c r="P7" s="321"/>
      <c r="Q7" s="319"/>
      <c r="R7" s="318"/>
      <c r="S7" s="320"/>
      <c r="T7" s="318"/>
      <c r="U7" s="320"/>
      <c r="V7" s="321"/>
      <c r="W7" s="320"/>
      <c r="X7" s="321"/>
      <c r="Y7" s="322"/>
      <c r="Z7" s="323"/>
    </row>
    <row r="8" spans="1:26" ht="15.75" x14ac:dyDescent="0.2">
      <c r="A8" s="315"/>
      <c r="B8" s="324"/>
      <c r="C8" s="325"/>
      <c r="D8" s="326" t="s">
        <v>19</v>
      </c>
      <c r="E8" s="327" t="s">
        <v>20</v>
      </c>
      <c r="F8" s="326" t="s">
        <v>19</v>
      </c>
      <c r="G8" s="390" t="s">
        <v>20</v>
      </c>
      <c r="H8" s="326" t="s">
        <v>19</v>
      </c>
      <c r="I8" s="327" t="s">
        <v>20</v>
      </c>
      <c r="J8" s="326" t="s">
        <v>19</v>
      </c>
      <c r="K8" s="390" t="s">
        <v>20</v>
      </c>
      <c r="L8" s="326" t="s">
        <v>19</v>
      </c>
      <c r="M8" s="327" t="s">
        <v>20</v>
      </c>
      <c r="N8" s="326" t="s">
        <v>19</v>
      </c>
      <c r="O8" s="328" t="s">
        <v>20</v>
      </c>
      <c r="P8" s="329" t="s">
        <v>19</v>
      </c>
      <c r="Q8" s="327" t="s">
        <v>20</v>
      </c>
      <c r="R8" s="326" t="s">
        <v>19</v>
      </c>
      <c r="S8" s="328" t="s">
        <v>20</v>
      </c>
      <c r="T8" s="326" t="s">
        <v>19</v>
      </c>
      <c r="U8" s="328" t="s">
        <v>20</v>
      </c>
      <c r="V8" s="329" t="s">
        <v>19</v>
      </c>
      <c r="W8" s="328" t="s">
        <v>20</v>
      </c>
      <c r="X8" s="329" t="s">
        <v>19</v>
      </c>
      <c r="Y8" s="330" t="s">
        <v>21</v>
      </c>
      <c r="Z8" s="331" t="s">
        <v>22</v>
      </c>
    </row>
    <row r="9" spans="1:26" ht="10.9" customHeight="1" thickBot="1" x14ac:dyDescent="0.25">
      <c r="A9" s="316"/>
      <c r="B9" s="332"/>
      <c r="C9" s="333"/>
      <c r="D9" s="334"/>
      <c r="E9" s="335"/>
      <c r="F9" s="334"/>
      <c r="G9" s="335"/>
      <c r="H9" s="334"/>
      <c r="I9" s="335"/>
      <c r="J9" s="334"/>
      <c r="K9" s="335"/>
      <c r="L9" s="334"/>
      <c r="M9" s="335"/>
      <c r="N9" s="334"/>
      <c r="O9" s="336"/>
      <c r="P9" s="334"/>
      <c r="Q9" s="335"/>
      <c r="R9" s="334"/>
      <c r="S9" s="336"/>
      <c r="T9" s="334"/>
      <c r="U9" s="336"/>
      <c r="V9" s="334"/>
      <c r="W9" s="336"/>
      <c r="X9" s="334"/>
      <c r="Y9" s="337"/>
      <c r="Z9" s="317"/>
    </row>
    <row r="10" spans="1:26" ht="16.5" thickTop="1" x14ac:dyDescent="0.2">
      <c r="A10" s="19">
        <v>1</v>
      </c>
      <c r="B10" s="384" t="s">
        <v>671</v>
      </c>
      <c r="C10" s="311" t="s">
        <v>75</v>
      </c>
      <c r="D10" s="24">
        <v>2</v>
      </c>
      <c r="E10" s="309">
        <v>18022</v>
      </c>
      <c r="F10" s="310">
        <v>2</v>
      </c>
      <c r="G10" s="312">
        <v>12740</v>
      </c>
      <c r="H10" s="24">
        <v>2</v>
      </c>
      <c r="I10" s="23">
        <v>8885</v>
      </c>
      <c r="J10" s="24">
        <v>3</v>
      </c>
      <c r="K10" s="23">
        <v>7113</v>
      </c>
      <c r="L10" s="50">
        <v>3</v>
      </c>
      <c r="M10" s="29">
        <v>3990</v>
      </c>
      <c r="N10" s="310">
        <v>3</v>
      </c>
      <c r="O10" s="23">
        <v>4595</v>
      </c>
      <c r="P10" s="50">
        <v>1</v>
      </c>
      <c r="Q10" s="29">
        <v>18373</v>
      </c>
      <c r="R10" s="310">
        <v>2</v>
      </c>
      <c r="S10" s="23">
        <v>17363</v>
      </c>
      <c r="T10" s="310">
        <v>4</v>
      </c>
      <c r="U10" s="23">
        <v>6820</v>
      </c>
      <c r="V10" s="310">
        <v>7</v>
      </c>
      <c r="W10" s="23">
        <v>4920</v>
      </c>
      <c r="X10" s="313">
        <f t="shared" ref="X10:X51" si="0">D10+F10+H10+J10+L10+N10+P10+R10+T10+V10</f>
        <v>29</v>
      </c>
      <c r="Y10" s="314">
        <f t="shared" ref="Y10:Y51" si="1">E10+G10+I10+K10+M10+O10+Q10+S10+U10+W10</f>
        <v>102821</v>
      </c>
      <c r="Z10" s="137">
        <v>1</v>
      </c>
    </row>
    <row r="11" spans="1:26" ht="15.75" x14ac:dyDescent="0.2">
      <c r="A11" s="19">
        <v>2</v>
      </c>
      <c r="B11" s="384" t="s">
        <v>914</v>
      </c>
      <c r="C11" s="311" t="s">
        <v>61</v>
      </c>
      <c r="D11" s="24">
        <v>6</v>
      </c>
      <c r="E11" s="309">
        <v>10194</v>
      </c>
      <c r="F11" s="310">
        <v>2</v>
      </c>
      <c r="G11" s="312">
        <v>14680</v>
      </c>
      <c r="H11" s="24">
        <v>4</v>
      </c>
      <c r="I11" s="23">
        <v>7225</v>
      </c>
      <c r="J11" s="24">
        <v>1</v>
      </c>
      <c r="K11" s="23">
        <v>6955</v>
      </c>
      <c r="L11" s="50">
        <v>2</v>
      </c>
      <c r="M11" s="29">
        <v>6234</v>
      </c>
      <c r="N11" s="310">
        <v>1</v>
      </c>
      <c r="O11" s="23">
        <v>6369</v>
      </c>
      <c r="P11" s="50">
        <v>5</v>
      </c>
      <c r="Q11" s="29">
        <v>4569</v>
      </c>
      <c r="R11" s="310">
        <v>5</v>
      </c>
      <c r="S11" s="23">
        <v>9761</v>
      </c>
      <c r="T11" s="310">
        <v>2</v>
      </c>
      <c r="U11" s="23">
        <v>5620</v>
      </c>
      <c r="V11" s="310">
        <v>1</v>
      </c>
      <c r="W11" s="23">
        <v>10410</v>
      </c>
      <c r="X11" s="313">
        <f t="shared" si="0"/>
        <v>29</v>
      </c>
      <c r="Y11" s="314">
        <f t="shared" si="1"/>
        <v>82017</v>
      </c>
      <c r="Z11" s="137">
        <v>2</v>
      </c>
    </row>
    <row r="12" spans="1:26" ht="15.75" x14ac:dyDescent="0.2">
      <c r="A12" s="20">
        <v>3</v>
      </c>
      <c r="B12" s="384" t="s">
        <v>672</v>
      </c>
      <c r="C12" s="311" t="s">
        <v>75</v>
      </c>
      <c r="D12" s="24">
        <v>1</v>
      </c>
      <c r="E12" s="309">
        <v>26602</v>
      </c>
      <c r="F12" s="310">
        <v>5</v>
      </c>
      <c r="G12" s="312">
        <v>14855</v>
      </c>
      <c r="H12" s="24">
        <v>1</v>
      </c>
      <c r="I12" s="23">
        <v>10131</v>
      </c>
      <c r="J12" s="24">
        <v>3</v>
      </c>
      <c r="K12" s="23">
        <v>6238</v>
      </c>
      <c r="L12" s="50">
        <v>1</v>
      </c>
      <c r="M12" s="29">
        <v>5337</v>
      </c>
      <c r="N12" s="310">
        <v>6</v>
      </c>
      <c r="O12" s="23">
        <v>3240</v>
      </c>
      <c r="P12" s="50">
        <v>1</v>
      </c>
      <c r="Q12" s="29">
        <v>41685</v>
      </c>
      <c r="R12" s="310">
        <v>7</v>
      </c>
      <c r="S12" s="23">
        <v>1225</v>
      </c>
      <c r="T12" s="310">
        <v>2</v>
      </c>
      <c r="U12" s="23">
        <v>7590</v>
      </c>
      <c r="V12" s="310">
        <v>4</v>
      </c>
      <c r="W12" s="23">
        <v>7870</v>
      </c>
      <c r="X12" s="313">
        <f t="shared" si="0"/>
        <v>31</v>
      </c>
      <c r="Y12" s="314">
        <f t="shared" si="1"/>
        <v>124773</v>
      </c>
      <c r="Z12" s="138">
        <v>3</v>
      </c>
    </row>
    <row r="13" spans="1:26" ht="15.75" x14ac:dyDescent="0.2">
      <c r="A13" s="19">
        <v>4</v>
      </c>
      <c r="B13" s="384" t="s">
        <v>659</v>
      </c>
      <c r="C13" s="311" t="s">
        <v>79</v>
      </c>
      <c r="D13" s="24">
        <v>5</v>
      </c>
      <c r="E13" s="309">
        <v>10317</v>
      </c>
      <c r="F13" s="310">
        <v>2</v>
      </c>
      <c r="G13" s="312">
        <v>16470</v>
      </c>
      <c r="H13" s="24">
        <v>3</v>
      </c>
      <c r="I13" s="23">
        <v>4389</v>
      </c>
      <c r="J13" s="24">
        <v>2</v>
      </c>
      <c r="K13" s="23">
        <v>7661</v>
      </c>
      <c r="L13" s="50">
        <v>3</v>
      </c>
      <c r="M13" s="29">
        <v>3954</v>
      </c>
      <c r="N13" s="310">
        <v>5</v>
      </c>
      <c r="O13" s="23">
        <v>5041</v>
      </c>
      <c r="P13" s="50">
        <v>6</v>
      </c>
      <c r="Q13" s="29">
        <v>11109</v>
      </c>
      <c r="R13" s="310">
        <v>1</v>
      </c>
      <c r="S13" s="23">
        <v>21680</v>
      </c>
      <c r="T13" s="310">
        <v>3</v>
      </c>
      <c r="U13" s="23">
        <v>7440</v>
      </c>
      <c r="V13" s="310">
        <v>4</v>
      </c>
      <c r="W13" s="23">
        <v>5960</v>
      </c>
      <c r="X13" s="313">
        <f t="shared" si="0"/>
        <v>34</v>
      </c>
      <c r="Y13" s="314">
        <f t="shared" si="1"/>
        <v>94021</v>
      </c>
      <c r="Z13" s="137">
        <v>4</v>
      </c>
    </row>
    <row r="14" spans="1:26" ht="15.75" x14ac:dyDescent="0.2">
      <c r="A14" s="19">
        <v>5</v>
      </c>
      <c r="B14" s="384" t="s">
        <v>27</v>
      </c>
      <c r="C14" s="311" t="s">
        <v>79</v>
      </c>
      <c r="D14" s="24">
        <v>4</v>
      </c>
      <c r="E14" s="309">
        <v>12346</v>
      </c>
      <c r="F14" s="310">
        <v>7</v>
      </c>
      <c r="G14" s="312">
        <v>5785</v>
      </c>
      <c r="H14" s="24">
        <v>8</v>
      </c>
      <c r="I14" s="23">
        <v>3645</v>
      </c>
      <c r="J14" s="24">
        <v>2</v>
      </c>
      <c r="K14" s="23">
        <v>8772</v>
      </c>
      <c r="L14" s="50">
        <v>4</v>
      </c>
      <c r="M14" s="29">
        <v>3060</v>
      </c>
      <c r="N14" s="310">
        <v>1</v>
      </c>
      <c r="O14" s="23">
        <v>6234</v>
      </c>
      <c r="P14" s="50">
        <v>5</v>
      </c>
      <c r="Q14" s="29">
        <v>7891</v>
      </c>
      <c r="R14" s="310">
        <v>1</v>
      </c>
      <c r="S14" s="23">
        <v>25368</v>
      </c>
      <c r="T14" s="310">
        <v>1</v>
      </c>
      <c r="U14" s="23">
        <v>11710</v>
      </c>
      <c r="V14" s="310">
        <v>2</v>
      </c>
      <c r="W14" s="23">
        <v>9580</v>
      </c>
      <c r="X14" s="313">
        <f t="shared" si="0"/>
        <v>35</v>
      </c>
      <c r="Y14" s="314">
        <f t="shared" si="1"/>
        <v>94391</v>
      </c>
      <c r="Z14" s="137">
        <v>5</v>
      </c>
    </row>
    <row r="15" spans="1:26" ht="15.75" x14ac:dyDescent="0.2">
      <c r="A15" s="19">
        <v>6</v>
      </c>
      <c r="B15" s="384" t="s">
        <v>646</v>
      </c>
      <c r="C15" s="311" t="s">
        <v>61</v>
      </c>
      <c r="D15" s="24">
        <v>6</v>
      </c>
      <c r="E15" s="309">
        <v>7780</v>
      </c>
      <c r="F15" s="310">
        <v>3</v>
      </c>
      <c r="G15" s="312">
        <v>15310</v>
      </c>
      <c r="H15" s="24">
        <v>6</v>
      </c>
      <c r="I15" s="23">
        <v>3128</v>
      </c>
      <c r="J15" s="24">
        <v>4</v>
      </c>
      <c r="K15" s="23">
        <v>5477</v>
      </c>
      <c r="L15" s="50">
        <v>1</v>
      </c>
      <c r="M15" s="29">
        <v>7829</v>
      </c>
      <c r="N15" s="310">
        <v>3</v>
      </c>
      <c r="O15" s="23">
        <v>4929</v>
      </c>
      <c r="P15" s="50">
        <v>3</v>
      </c>
      <c r="Q15" s="29">
        <v>16065</v>
      </c>
      <c r="R15" s="310">
        <v>2</v>
      </c>
      <c r="S15" s="23">
        <v>24317</v>
      </c>
      <c r="T15" s="310">
        <v>7</v>
      </c>
      <c r="U15" s="23">
        <v>5510</v>
      </c>
      <c r="V15" s="310">
        <v>1</v>
      </c>
      <c r="W15" s="23">
        <v>8660</v>
      </c>
      <c r="X15" s="313">
        <f t="shared" si="0"/>
        <v>36</v>
      </c>
      <c r="Y15" s="314">
        <f t="shared" si="1"/>
        <v>99005</v>
      </c>
      <c r="Z15" s="138">
        <v>6</v>
      </c>
    </row>
    <row r="16" spans="1:26" ht="15.75" x14ac:dyDescent="0.2">
      <c r="A16" s="20">
        <v>7</v>
      </c>
      <c r="B16" s="384" t="s">
        <v>657</v>
      </c>
      <c r="C16" s="311" t="s">
        <v>481</v>
      </c>
      <c r="D16" s="24">
        <v>7</v>
      </c>
      <c r="E16" s="309">
        <v>9497</v>
      </c>
      <c r="F16" s="310">
        <v>1</v>
      </c>
      <c r="G16" s="312">
        <v>18850</v>
      </c>
      <c r="H16" s="24">
        <v>1</v>
      </c>
      <c r="I16" s="23">
        <v>6338</v>
      </c>
      <c r="J16" s="24">
        <v>3</v>
      </c>
      <c r="K16" s="23">
        <v>5906</v>
      </c>
      <c r="L16" s="50">
        <v>10</v>
      </c>
      <c r="M16" s="29">
        <v>1704</v>
      </c>
      <c r="N16" s="310">
        <v>2</v>
      </c>
      <c r="O16" s="23">
        <v>5385</v>
      </c>
      <c r="P16" s="50">
        <v>8</v>
      </c>
      <c r="Q16" s="29">
        <v>4184</v>
      </c>
      <c r="R16" s="310">
        <v>3</v>
      </c>
      <c r="S16" s="23">
        <v>11936</v>
      </c>
      <c r="T16" s="310">
        <v>1</v>
      </c>
      <c r="U16" s="23">
        <v>10970</v>
      </c>
      <c r="V16" s="310">
        <v>3</v>
      </c>
      <c r="W16" s="23">
        <v>6820</v>
      </c>
      <c r="X16" s="313">
        <f t="shared" si="0"/>
        <v>39</v>
      </c>
      <c r="Y16" s="314">
        <f t="shared" si="1"/>
        <v>81590</v>
      </c>
      <c r="Z16" s="137">
        <v>7</v>
      </c>
    </row>
    <row r="17" spans="1:26" ht="15.75" x14ac:dyDescent="0.2">
      <c r="A17" s="19">
        <v>8</v>
      </c>
      <c r="B17" s="384" t="s">
        <v>297</v>
      </c>
      <c r="C17" s="311" t="s">
        <v>67</v>
      </c>
      <c r="D17" s="24">
        <v>5</v>
      </c>
      <c r="E17" s="309">
        <v>9223</v>
      </c>
      <c r="F17" s="310">
        <v>4</v>
      </c>
      <c r="G17" s="312">
        <v>12645</v>
      </c>
      <c r="H17" s="24">
        <v>7</v>
      </c>
      <c r="I17" s="23">
        <v>3917</v>
      </c>
      <c r="J17" s="24">
        <v>5</v>
      </c>
      <c r="K17" s="23">
        <v>5311</v>
      </c>
      <c r="L17" s="50">
        <v>6</v>
      </c>
      <c r="M17" s="29">
        <v>2841</v>
      </c>
      <c r="N17" s="310">
        <v>3</v>
      </c>
      <c r="O17" s="23">
        <v>6041</v>
      </c>
      <c r="P17" s="50">
        <v>1</v>
      </c>
      <c r="Q17" s="29">
        <v>18740</v>
      </c>
      <c r="R17" s="310">
        <v>5</v>
      </c>
      <c r="S17" s="23">
        <v>2782</v>
      </c>
      <c r="T17" s="310">
        <v>5</v>
      </c>
      <c r="U17" s="23">
        <v>5800</v>
      </c>
      <c r="V17" s="310">
        <v>3</v>
      </c>
      <c r="W17" s="23">
        <v>7250</v>
      </c>
      <c r="X17" s="313">
        <f t="shared" si="0"/>
        <v>44</v>
      </c>
      <c r="Y17" s="314">
        <f t="shared" si="1"/>
        <v>74550</v>
      </c>
      <c r="Z17" s="137">
        <v>8</v>
      </c>
    </row>
    <row r="18" spans="1:26" ht="15.75" x14ac:dyDescent="0.2">
      <c r="A18" s="19">
        <v>9</v>
      </c>
      <c r="B18" s="384" t="s">
        <v>647</v>
      </c>
      <c r="C18" s="311" t="s">
        <v>76</v>
      </c>
      <c r="D18" s="24">
        <v>2</v>
      </c>
      <c r="E18" s="309">
        <v>22663</v>
      </c>
      <c r="F18" s="310">
        <v>4</v>
      </c>
      <c r="G18" s="312">
        <v>15230</v>
      </c>
      <c r="H18" s="24">
        <v>5</v>
      </c>
      <c r="I18" s="23">
        <v>5663</v>
      </c>
      <c r="J18" s="24">
        <v>6</v>
      </c>
      <c r="K18" s="23">
        <v>3119</v>
      </c>
      <c r="L18" s="50">
        <v>6</v>
      </c>
      <c r="M18" s="29">
        <v>2593</v>
      </c>
      <c r="N18" s="310">
        <v>4</v>
      </c>
      <c r="O18" s="23">
        <v>4066</v>
      </c>
      <c r="P18" s="50">
        <v>2</v>
      </c>
      <c r="Q18" s="29">
        <v>16584</v>
      </c>
      <c r="R18" s="310">
        <v>6</v>
      </c>
      <c r="S18" s="23">
        <v>1999</v>
      </c>
      <c r="T18" s="310">
        <v>5</v>
      </c>
      <c r="U18" s="23">
        <v>6270</v>
      </c>
      <c r="V18" s="310">
        <v>8</v>
      </c>
      <c r="W18" s="23">
        <v>4810</v>
      </c>
      <c r="X18" s="313">
        <f t="shared" si="0"/>
        <v>48</v>
      </c>
      <c r="Y18" s="314">
        <f t="shared" si="1"/>
        <v>82997</v>
      </c>
      <c r="Z18" s="138">
        <v>9</v>
      </c>
    </row>
    <row r="19" spans="1:26" ht="15.75" x14ac:dyDescent="0.2">
      <c r="A19" s="19">
        <v>10</v>
      </c>
      <c r="B19" s="384" t="s">
        <v>661</v>
      </c>
      <c r="C19" s="311" t="s">
        <v>78</v>
      </c>
      <c r="D19" s="24">
        <v>4</v>
      </c>
      <c r="E19" s="309">
        <v>14076</v>
      </c>
      <c r="F19" s="310">
        <v>7</v>
      </c>
      <c r="G19" s="312">
        <v>14450</v>
      </c>
      <c r="H19" s="24">
        <v>8</v>
      </c>
      <c r="I19" s="23">
        <v>3593</v>
      </c>
      <c r="J19" s="24">
        <v>4</v>
      </c>
      <c r="K19" s="23">
        <v>6206</v>
      </c>
      <c r="L19" s="50">
        <v>5</v>
      </c>
      <c r="M19" s="29">
        <v>3083</v>
      </c>
      <c r="N19" s="310">
        <v>4</v>
      </c>
      <c r="O19" s="23">
        <v>5738</v>
      </c>
      <c r="P19" s="50">
        <v>6</v>
      </c>
      <c r="Q19" s="29">
        <v>4340</v>
      </c>
      <c r="R19" s="310">
        <v>1</v>
      </c>
      <c r="S19" s="23">
        <v>21682</v>
      </c>
      <c r="T19" s="310">
        <v>8</v>
      </c>
      <c r="U19" s="23">
        <v>4115</v>
      </c>
      <c r="V19" s="310">
        <v>3</v>
      </c>
      <c r="W19" s="23">
        <v>7960</v>
      </c>
      <c r="X19" s="313">
        <f t="shared" si="0"/>
        <v>50</v>
      </c>
      <c r="Y19" s="314">
        <f t="shared" si="1"/>
        <v>85243</v>
      </c>
      <c r="Z19" s="137">
        <v>10</v>
      </c>
    </row>
    <row r="20" spans="1:26" ht="15.75" x14ac:dyDescent="0.2">
      <c r="A20" s="20">
        <v>11</v>
      </c>
      <c r="B20" s="384" t="s">
        <v>915</v>
      </c>
      <c r="C20" s="311" t="s">
        <v>61</v>
      </c>
      <c r="D20" s="24">
        <v>1</v>
      </c>
      <c r="E20" s="309">
        <v>23298</v>
      </c>
      <c r="F20" s="310">
        <v>11</v>
      </c>
      <c r="G20" s="312">
        <v>5800</v>
      </c>
      <c r="H20" s="24">
        <v>3</v>
      </c>
      <c r="I20" s="23">
        <v>4853</v>
      </c>
      <c r="J20" s="24">
        <v>5</v>
      </c>
      <c r="K20" s="23">
        <v>5392</v>
      </c>
      <c r="L20" s="50">
        <v>2</v>
      </c>
      <c r="M20" s="29">
        <v>4179</v>
      </c>
      <c r="N20" s="310">
        <v>4</v>
      </c>
      <c r="O20" s="23">
        <v>4458</v>
      </c>
      <c r="P20" s="50">
        <v>3</v>
      </c>
      <c r="Q20" s="29">
        <v>15956</v>
      </c>
      <c r="R20" s="310">
        <v>10</v>
      </c>
      <c r="S20" s="23">
        <v>109</v>
      </c>
      <c r="T20" s="310">
        <v>7</v>
      </c>
      <c r="U20" s="23">
        <v>4865</v>
      </c>
      <c r="V20" s="310">
        <v>5</v>
      </c>
      <c r="W20" s="23">
        <v>5550</v>
      </c>
      <c r="X20" s="313">
        <f t="shared" si="0"/>
        <v>51</v>
      </c>
      <c r="Y20" s="314">
        <f t="shared" si="1"/>
        <v>74460</v>
      </c>
      <c r="Z20" s="137">
        <v>11</v>
      </c>
    </row>
    <row r="21" spans="1:26" ht="15.75" x14ac:dyDescent="0.2">
      <c r="A21" s="19">
        <v>12</v>
      </c>
      <c r="B21" s="384" t="s">
        <v>658</v>
      </c>
      <c r="C21" s="311" t="s">
        <v>79</v>
      </c>
      <c r="D21" s="24">
        <v>3</v>
      </c>
      <c r="E21" s="309">
        <v>12378</v>
      </c>
      <c r="F21" s="310">
        <v>1</v>
      </c>
      <c r="G21" s="312">
        <v>13220</v>
      </c>
      <c r="H21" s="24">
        <v>11</v>
      </c>
      <c r="I21" s="23">
        <v>868</v>
      </c>
      <c r="J21" s="24">
        <v>7</v>
      </c>
      <c r="K21" s="23">
        <v>3029</v>
      </c>
      <c r="L21" s="50">
        <v>3</v>
      </c>
      <c r="M21" s="29">
        <v>3301</v>
      </c>
      <c r="N21" s="310">
        <v>5</v>
      </c>
      <c r="O21" s="23">
        <v>3904</v>
      </c>
      <c r="P21" s="50">
        <v>4</v>
      </c>
      <c r="Q21" s="29">
        <v>7846</v>
      </c>
      <c r="R21" s="310">
        <v>8</v>
      </c>
      <c r="S21" s="23">
        <v>594</v>
      </c>
      <c r="T21" s="310">
        <v>4</v>
      </c>
      <c r="U21" s="23">
        <v>4605</v>
      </c>
      <c r="V21" s="310">
        <v>5</v>
      </c>
      <c r="W21" s="23">
        <v>5210</v>
      </c>
      <c r="X21" s="313">
        <f t="shared" si="0"/>
        <v>51</v>
      </c>
      <c r="Y21" s="314">
        <f t="shared" si="1"/>
        <v>54955</v>
      </c>
      <c r="Z21" s="138">
        <v>12</v>
      </c>
    </row>
    <row r="22" spans="1:26" ht="15.75" x14ac:dyDescent="0.2">
      <c r="A22" s="19">
        <v>13</v>
      </c>
      <c r="B22" s="384" t="s">
        <v>648</v>
      </c>
      <c r="C22" s="311" t="s">
        <v>76</v>
      </c>
      <c r="D22" s="24">
        <v>3</v>
      </c>
      <c r="E22" s="309">
        <v>13865</v>
      </c>
      <c r="F22" s="310">
        <v>1</v>
      </c>
      <c r="G22" s="312">
        <v>16005</v>
      </c>
      <c r="H22" s="24">
        <v>5</v>
      </c>
      <c r="I22" s="23">
        <v>3564</v>
      </c>
      <c r="J22" s="24">
        <v>9</v>
      </c>
      <c r="K22" s="23">
        <v>4396</v>
      </c>
      <c r="L22" s="50">
        <v>6</v>
      </c>
      <c r="M22" s="29">
        <v>1338</v>
      </c>
      <c r="N22" s="310">
        <v>6</v>
      </c>
      <c r="O22" s="23">
        <v>3724</v>
      </c>
      <c r="P22" s="50">
        <v>4</v>
      </c>
      <c r="Q22" s="29">
        <v>13021</v>
      </c>
      <c r="R22" s="310">
        <v>2</v>
      </c>
      <c r="S22" s="23">
        <v>12871</v>
      </c>
      <c r="T22" s="310">
        <v>9</v>
      </c>
      <c r="U22" s="23">
        <v>3455</v>
      </c>
      <c r="V22" s="310">
        <v>7</v>
      </c>
      <c r="W22" s="23">
        <v>6720</v>
      </c>
      <c r="X22" s="313">
        <f t="shared" si="0"/>
        <v>52</v>
      </c>
      <c r="Y22" s="314">
        <f t="shared" si="1"/>
        <v>78959</v>
      </c>
      <c r="Z22" s="137">
        <v>13</v>
      </c>
    </row>
    <row r="23" spans="1:26" ht="15.75" x14ac:dyDescent="0.2">
      <c r="A23" s="19">
        <v>14</v>
      </c>
      <c r="B23" s="384" t="s">
        <v>656</v>
      </c>
      <c r="C23" s="311" t="s">
        <v>481</v>
      </c>
      <c r="D23" s="24">
        <v>1</v>
      </c>
      <c r="E23" s="309">
        <v>24197</v>
      </c>
      <c r="F23" s="310">
        <v>3</v>
      </c>
      <c r="G23" s="312">
        <v>11865</v>
      </c>
      <c r="H23" s="24">
        <v>3</v>
      </c>
      <c r="I23" s="23">
        <v>9121</v>
      </c>
      <c r="J23" s="24">
        <v>4</v>
      </c>
      <c r="K23" s="23">
        <v>5933</v>
      </c>
      <c r="L23" s="50">
        <v>8</v>
      </c>
      <c r="M23" s="29">
        <v>1134</v>
      </c>
      <c r="N23" s="310">
        <v>1</v>
      </c>
      <c r="O23" s="23">
        <v>6975</v>
      </c>
      <c r="P23" s="50">
        <v>8</v>
      </c>
      <c r="Q23" s="29">
        <v>5608</v>
      </c>
      <c r="R23" s="310">
        <v>3</v>
      </c>
      <c r="S23" s="23">
        <v>7050</v>
      </c>
      <c r="T23" s="310">
        <v>12</v>
      </c>
      <c r="U23" s="23"/>
      <c r="V23" s="310">
        <v>12</v>
      </c>
      <c r="W23" s="23"/>
      <c r="X23" s="313">
        <f t="shared" si="0"/>
        <v>55</v>
      </c>
      <c r="Y23" s="314">
        <f t="shared" si="1"/>
        <v>71883</v>
      </c>
      <c r="Z23" s="137">
        <v>14</v>
      </c>
    </row>
    <row r="24" spans="1:26" ht="15.75" x14ac:dyDescent="0.2">
      <c r="A24" s="20">
        <v>15</v>
      </c>
      <c r="B24" s="384" t="s">
        <v>670</v>
      </c>
      <c r="C24" s="311" t="s">
        <v>75</v>
      </c>
      <c r="D24" s="24">
        <v>11</v>
      </c>
      <c r="E24" s="309">
        <v>8574</v>
      </c>
      <c r="F24" s="310">
        <v>6</v>
      </c>
      <c r="G24" s="312">
        <v>7550</v>
      </c>
      <c r="H24" s="24">
        <v>4</v>
      </c>
      <c r="I24" s="23">
        <v>3740</v>
      </c>
      <c r="J24" s="24">
        <v>8</v>
      </c>
      <c r="K24" s="23">
        <v>3828</v>
      </c>
      <c r="L24" s="50">
        <v>2</v>
      </c>
      <c r="M24" s="29">
        <v>3966</v>
      </c>
      <c r="N24" s="310">
        <v>5</v>
      </c>
      <c r="O24" s="23">
        <v>4019</v>
      </c>
      <c r="P24" s="50">
        <v>5</v>
      </c>
      <c r="Q24" s="29">
        <v>11413</v>
      </c>
      <c r="R24" s="310">
        <v>9</v>
      </c>
      <c r="S24" s="23">
        <v>368</v>
      </c>
      <c r="T24" s="310">
        <v>3</v>
      </c>
      <c r="U24" s="23">
        <v>4670</v>
      </c>
      <c r="V24" s="310">
        <v>2</v>
      </c>
      <c r="W24" s="23">
        <v>7300</v>
      </c>
      <c r="X24" s="313">
        <f t="shared" si="0"/>
        <v>55</v>
      </c>
      <c r="Y24" s="314">
        <f t="shared" si="1"/>
        <v>55428</v>
      </c>
      <c r="Z24" s="138">
        <v>15</v>
      </c>
    </row>
    <row r="25" spans="1:26" ht="15.75" x14ac:dyDescent="0.2">
      <c r="A25" s="19">
        <v>16</v>
      </c>
      <c r="B25" s="384" t="s">
        <v>655</v>
      </c>
      <c r="C25" s="311" t="s">
        <v>481</v>
      </c>
      <c r="D25" s="24">
        <v>5</v>
      </c>
      <c r="E25" s="309">
        <v>10075</v>
      </c>
      <c r="F25" s="310">
        <v>7</v>
      </c>
      <c r="G25" s="312">
        <v>9910</v>
      </c>
      <c r="H25" s="24">
        <v>1</v>
      </c>
      <c r="I25" s="23">
        <v>9593</v>
      </c>
      <c r="J25" s="24">
        <v>5</v>
      </c>
      <c r="K25" s="23">
        <v>4766</v>
      </c>
      <c r="L25" s="50">
        <v>10</v>
      </c>
      <c r="M25" s="29">
        <v>826</v>
      </c>
      <c r="N25" s="310">
        <v>10</v>
      </c>
      <c r="O25" s="23">
        <v>2193</v>
      </c>
      <c r="P25" s="50">
        <v>8</v>
      </c>
      <c r="Q25" s="29">
        <v>2849</v>
      </c>
      <c r="R25" s="310">
        <v>3</v>
      </c>
      <c r="S25" s="23">
        <v>14299</v>
      </c>
      <c r="T25" s="310">
        <v>5</v>
      </c>
      <c r="U25" s="23">
        <v>3500</v>
      </c>
      <c r="V25" s="310">
        <v>5</v>
      </c>
      <c r="W25" s="23">
        <v>7770</v>
      </c>
      <c r="X25" s="313">
        <f t="shared" si="0"/>
        <v>59</v>
      </c>
      <c r="Y25" s="314">
        <f t="shared" si="1"/>
        <v>65781</v>
      </c>
      <c r="Z25" s="137">
        <v>16</v>
      </c>
    </row>
    <row r="26" spans="1:26" ht="15.75" x14ac:dyDescent="0.2">
      <c r="A26" s="19">
        <v>17</v>
      </c>
      <c r="B26" s="384" t="s">
        <v>649</v>
      </c>
      <c r="C26" s="311" t="s">
        <v>76</v>
      </c>
      <c r="D26" s="24">
        <v>3</v>
      </c>
      <c r="E26" s="309">
        <v>15294</v>
      </c>
      <c r="F26" s="310">
        <v>6</v>
      </c>
      <c r="G26" s="312">
        <v>10950</v>
      </c>
      <c r="H26" s="24">
        <v>11</v>
      </c>
      <c r="I26" s="23">
        <v>1942</v>
      </c>
      <c r="J26" s="24">
        <v>11</v>
      </c>
      <c r="K26" s="23">
        <v>2148</v>
      </c>
      <c r="L26" s="50">
        <v>9</v>
      </c>
      <c r="M26" s="29">
        <v>849</v>
      </c>
      <c r="N26" s="310">
        <v>2</v>
      </c>
      <c r="O26" s="23">
        <v>6336</v>
      </c>
      <c r="P26" s="50">
        <v>2</v>
      </c>
      <c r="Q26" s="29">
        <v>18130</v>
      </c>
      <c r="R26" s="310">
        <v>7</v>
      </c>
      <c r="S26" s="23">
        <v>3795</v>
      </c>
      <c r="T26" s="310">
        <v>1</v>
      </c>
      <c r="U26" s="23">
        <v>8250</v>
      </c>
      <c r="V26" s="310">
        <v>8</v>
      </c>
      <c r="W26" s="23">
        <v>3035</v>
      </c>
      <c r="X26" s="313">
        <f t="shared" si="0"/>
        <v>60</v>
      </c>
      <c r="Y26" s="314">
        <f t="shared" si="1"/>
        <v>70729</v>
      </c>
      <c r="Z26" s="137">
        <v>17</v>
      </c>
    </row>
    <row r="27" spans="1:26" ht="15.75" x14ac:dyDescent="0.2">
      <c r="A27" s="19">
        <v>18</v>
      </c>
      <c r="B27" s="384" t="s">
        <v>652</v>
      </c>
      <c r="C27" s="311" t="s">
        <v>23</v>
      </c>
      <c r="D27" s="24">
        <v>2</v>
      </c>
      <c r="E27" s="309">
        <v>18836</v>
      </c>
      <c r="F27" s="310">
        <v>5</v>
      </c>
      <c r="G27" s="312">
        <v>12620</v>
      </c>
      <c r="H27" s="24">
        <v>4</v>
      </c>
      <c r="I27" s="23">
        <v>4520</v>
      </c>
      <c r="J27" s="24">
        <v>6</v>
      </c>
      <c r="K27" s="23">
        <v>5077</v>
      </c>
      <c r="L27" s="50">
        <v>12</v>
      </c>
      <c r="M27" s="29">
        <v>0</v>
      </c>
      <c r="N27" s="310">
        <v>11</v>
      </c>
      <c r="O27" s="23">
        <v>1788</v>
      </c>
      <c r="P27" s="50">
        <v>3</v>
      </c>
      <c r="Q27" s="29">
        <v>12029</v>
      </c>
      <c r="R27" s="310">
        <v>8</v>
      </c>
      <c r="S27" s="23">
        <v>3237</v>
      </c>
      <c r="T27" s="310">
        <v>7</v>
      </c>
      <c r="U27" s="23">
        <v>3205</v>
      </c>
      <c r="V27" s="310">
        <v>4</v>
      </c>
      <c r="W27" s="23">
        <v>6320</v>
      </c>
      <c r="X27" s="313">
        <f t="shared" si="0"/>
        <v>62</v>
      </c>
      <c r="Y27" s="314">
        <f t="shared" si="1"/>
        <v>67632</v>
      </c>
      <c r="Z27" s="138">
        <v>18</v>
      </c>
    </row>
    <row r="28" spans="1:26" ht="15.75" x14ac:dyDescent="0.2">
      <c r="A28" s="20">
        <v>19</v>
      </c>
      <c r="B28" s="384" t="s">
        <v>662</v>
      </c>
      <c r="C28" s="311" t="s">
        <v>77</v>
      </c>
      <c r="D28" s="24">
        <v>4</v>
      </c>
      <c r="E28" s="309">
        <v>11443</v>
      </c>
      <c r="F28" s="310">
        <v>10</v>
      </c>
      <c r="G28" s="312">
        <v>6425</v>
      </c>
      <c r="H28" s="24">
        <v>5</v>
      </c>
      <c r="I28" s="23">
        <v>4230</v>
      </c>
      <c r="J28" s="24">
        <v>10</v>
      </c>
      <c r="K28" s="23">
        <v>1454</v>
      </c>
      <c r="L28" s="50">
        <v>8</v>
      </c>
      <c r="M28" s="29">
        <v>1105</v>
      </c>
      <c r="N28" s="310">
        <v>7</v>
      </c>
      <c r="O28" s="23">
        <v>2519</v>
      </c>
      <c r="P28" s="50">
        <v>9</v>
      </c>
      <c r="Q28" s="29">
        <v>2299</v>
      </c>
      <c r="R28" s="310">
        <v>6</v>
      </c>
      <c r="S28" s="23">
        <v>5770</v>
      </c>
      <c r="T28" s="310">
        <v>2</v>
      </c>
      <c r="U28" s="23">
        <v>7800</v>
      </c>
      <c r="V28" s="310">
        <v>2</v>
      </c>
      <c r="W28" s="23">
        <v>8180</v>
      </c>
      <c r="X28" s="313">
        <f t="shared" si="0"/>
        <v>63</v>
      </c>
      <c r="Y28" s="314">
        <f t="shared" si="1"/>
        <v>51225</v>
      </c>
      <c r="Z28" s="137">
        <v>19</v>
      </c>
    </row>
    <row r="29" spans="1:26" ht="15.75" x14ac:dyDescent="0.2">
      <c r="A29" s="19">
        <v>20</v>
      </c>
      <c r="B29" s="384" t="s">
        <v>651</v>
      </c>
      <c r="C29" s="311" t="s">
        <v>23</v>
      </c>
      <c r="D29" s="24">
        <v>7</v>
      </c>
      <c r="E29" s="309">
        <v>7777</v>
      </c>
      <c r="F29" s="310">
        <v>5</v>
      </c>
      <c r="G29" s="312">
        <v>8685</v>
      </c>
      <c r="H29" s="24">
        <v>2</v>
      </c>
      <c r="I29" s="23">
        <v>9671</v>
      </c>
      <c r="J29" s="24">
        <v>2</v>
      </c>
      <c r="K29" s="23">
        <v>6328</v>
      </c>
      <c r="L29" s="50">
        <v>7</v>
      </c>
      <c r="M29" s="29">
        <v>2370</v>
      </c>
      <c r="N29" s="310">
        <v>2</v>
      </c>
      <c r="O29" s="23">
        <v>6340</v>
      </c>
      <c r="P29" s="50">
        <v>11</v>
      </c>
      <c r="Q29" s="29">
        <v>0</v>
      </c>
      <c r="R29" s="310">
        <v>4</v>
      </c>
      <c r="S29" s="23">
        <v>3839</v>
      </c>
      <c r="T29" s="310">
        <v>12</v>
      </c>
      <c r="U29" s="23"/>
      <c r="V29" s="310">
        <v>12</v>
      </c>
      <c r="W29" s="23"/>
      <c r="X29" s="313">
        <f t="shared" si="0"/>
        <v>64</v>
      </c>
      <c r="Y29" s="314">
        <f t="shared" si="1"/>
        <v>45010</v>
      </c>
      <c r="Z29" s="137">
        <v>20</v>
      </c>
    </row>
    <row r="30" spans="1:26" ht="15.75" x14ac:dyDescent="0.2">
      <c r="A30" s="19">
        <v>21</v>
      </c>
      <c r="B30" s="384" t="s">
        <v>667</v>
      </c>
      <c r="C30" s="311" t="s">
        <v>41</v>
      </c>
      <c r="D30" s="24">
        <v>6</v>
      </c>
      <c r="E30" s="309">
        <v>9660</v>
      </c>
      <c r="F30" s="310">
        <v>8</v>
      </c>
      <c r="G30" s="312">
        <v>8385</v>
      </c>
      <c r="H30" s="24">
        <v>10</v>
      </c>
      <c r="I30" s="23">
        <v>2698</v>
      </c>
      <c r="J30" s="24">
        <v>1</v>
      </c>
      <c r="K30" s="23">
        <v>10575</v>
      </c>
      <c r="L30" s="50">
        <v>4</v>
      </c>
      <c r="M30" s="29">
        <v>3912</v>
      </c>
      <c r="N30" s="310">
        <v>9</v>
      </c>
      <c r="O30" s="23">
        <v>2239</v>
      </c>
      <c r="P30" s="50">
        <v>7</v>
      </c>
      <c r="Q30" s="29">
        <v>3292</v>
      </c>
      <c r="R30" s="310">
        <v>6</v>
      </c>
      <c r="S30" s="23">
        <v>3544</v>
      </c>
      <c r="T30" s="310">
        <v>6</v>
      </c>
      <c r="U30" s="23">
        <v>5780</v>
      </c>
      <c r="V30" s="310">
        <v>10</v>
      </c>
      <c r="W30" s="23">
        <v>3545</v>
      </c>
      <c r="X30" s="313">
        <f t="shared" si="0"/>
        <v>67</v>
      </c>
      <c r="Y30" s="314">
        <f t="shared" si="1"/>
        <v>53630</v>
      </c>
      <c r="Z30" s="138">
        <v>21</v>
      </c>
    </row>
    <row r="31" spans="1:26" ht="15.75" x14ac:dyDescent="0.2">
      <c r="A31" s="19">
        <v>22</v>
      </c>
      <c r="B31" s="384" t="s">
        <v>674</v>
      </c>
      <c r="C31" s="311" t="s">
        <v>23</v>
      </c>
      <c r="D31" s="24">
        <v>12</v>
      </c>
      <c r="E31" s="309">
        <v>0</v>
      </c>
      <c r="F31" s="310">
        <v>6</v>
      </c>
      <c r="G31" s="312">
        <v>14480</v>
      </c>
      <c r="H31" s="24">
        <v>12</v>
      </c>
      <c r="I31" s="23">
        <v>0</v>
      </c>
      <c r="J31" s="24">
        <v>1</v>
      </c>
      <c r="K31" s="23">
        <v>12120</v>
      </c>
      <c r="L31" s="50">
        <v>8</v>
      </c>
      <c r="M31" s="29">
        <v>2232</v>
      </c>
      <c r="N31" s="310">
        <v>6</v>
      </c>
      <c r="O31" s="23">
        <v>3576</v>
      </c>
      <c r="P31" s="50">
        <v>11</v>
      </c>
      <c r="Q31" s="29">
        <v>0</v>
      </c>
      <c r="R31" s="310">
        <v>7</v>
      </c>
      <c r="S31" s="23">
        <v>1724</v>
      </c>
      <c r="T31" s="310">
        <v>4</v>
      </c>
      <c r="U31" s="23">
        <v>6310</v>
      </c>
      <c r="V31" s="310">
        <v>1</v>
      </c>
      <c r="W31" s="23">
        <v>7560</v>
      </c>
      <c r="X31" s="313">
        <f t="shared" si="0"/>
        <v>68</v>
      </c>
      <c r="Y31" s="314">
        <f t="shared" si="1"/>
        <v>48002</v>
      </c>
      <c r="Z31" s="137">
        <v>22</v>
      </c>
    </row>
    <row r="32" spans="1:26" ht="15.75" x14ac:dyDescent="0.2">
      <c r="A32" s="20">
        <v>23</v>
      </c>
      <c r="B32" s="384" t="s">
        <v>665</v>
      </c>
      <c r="C32" s="311" t="s">
        <v>67</v>
      </c>
      <c r="D32" s="24">
        <v>10</v>
      </c>
      <c r="E32" s="309">
        <v>8670</v>
      </c>
      <c r="F32" s="310">
        <v>4</v>
      </c>
      <c r="G32" s="312">
        <v>10515</v>
      </c>
      <c r="H32" s="24">
        <v>6</v>
      </c>
      <c r="I32" s="23">
        <v>4971</v>
      </c>
      <c r="J32" s="24">
        <v>11</v>
      </c>
      <c r="K32" s="23">
        <v>2852</v>
      </c>
      <c r="L32" s="50">
        <v>1</v>
      </c>
      <c r="M32" s="29">
        <v>6320</v>
      </c>
      <c r="N32" s="310">
        <v>7</v>
      </c>
      <c r="O32" s="23">
        <v>2549</v>
      </c>
      <c r="P32" s="50">
        <v>11</v>
      </c>
      <c r="Q32" s="29">
        <v>139</v>
      </c>
      <c r="R32" s="310">
        <v>9</v>
      </c>
      <c r="S32" s="23">
        <v>209</v>
      </c>
      <c r="T32" s="310">
        <v>9</v>
      </c>
      <c r="U32" s="23">
        <v>2435</v>
      </c>
      <c r="V32" s="310">
        <v>6</v>
      </c>
      <c r="W32" s="23">
        <v>5290</v>
      </c>
      <c r="X32" s="313">
        <f t="shared" si="0"/>
        <v>74</v>
      </c>
      <c r="Y32" s="314">
        <f t="shared" si="1"/>
        <v>43950</v>
      </c>
      <c r="Z32" s="137">
        <v>23</v>
      </c>
    </row>
    <row r="33" spans="1:26" ht="15.75" x14ac:dyDescent="0.2">
      <c r="A33" s="19">
        <v>24</v>
      </c>
      <c r="B33" s="384" t="s">
        <v>664</v>
      </c>
      <c r="C33" s="311" t="s">
        <v>77</v>
      </c>
      <c r="D33" s="24">
        <v>10</v>
      </c>
      <c r="E33" s="309">
        <v>4722</v>
      </c>
      <c r="F33" s="310">
        <v>8</v>
      </c>
      <c r="G33" s="312">
        <v>5460</v>
      </c>
      <c r="H33" s="24">
        <v>8</v>
      </c>
      <c r="I33" s="23">
        <v>1936</v>
      </c>
      <c r="J33" s="24">
        <v>7</v>
      </c>
      <c r="K33" s="23">
        <v>4032</v>
      </c>
      <c r="L33" s="50">
        <v>5</v>
      </c>
      <c r="M33" s="29">
        <v>1899</v>
      </c>
      <c r="N33" s="310">
        <v>11</v>
      </c>
      <c r="O33" s="23">
        <v>1473</v>
      </c>
      <c r="P33" s="50">
        <v>10</v>
      </c>
      <c r="Q33" s="29">
        <v>973</v>
      </c>
      <c r="R33" s="310">
        <v>5</v>
      </c>
      <c r="S33" s="23">
        <v>3679</v>
      </c>
      <c r="T33" s="310">
        <v>6</v>
      </c>
      <c r="U33" s="23">
        <v>6240</v>
      </c>
      <c r="V33" s="310">
        <v>6</v>
      </c>
      <c r="W33" s="23">
        <v>7290</v>
      </c>
      <c r="X33" s="313">
        <f t="shared" si="0"/>
        <v>76</v>
      </c>
      <c r="Y33" s="314">
        <f t="shared" si="1"/>
        <v>37704</v>
      </c>
      <c r="Z33" s="138">
        <v>24</v>
      </c>
    </row>
    <row r="34" spans="1:26" ht="15.75" x14ac:dyDescent="0.2">
      <c r="A34" s="19">
        <v>25</v>
      </c>
      <c r="B34" s="384" t="s">
        <v>663</v>
      </c>
      <c r="C34" s="311" t="s">
        <v>77</v>
      </c>
      <c r="D34" s="24">
        <v>10</v>
      </c>
      <c r="E34" s="309">
        <v>5470</v>
      </c>
      <c r="F34" s="310">
        <v>9</v>
      </c>
      <c r="G34" s="312">
        <v>12690</v>
      </c>
      <c r="H34" s="24">
        <v>7</v>
      </c>
      <c r="I34" s="23">
        <v>4309</v>
      </c>
      <c r="J34" s="24">
        <v>8</v>
      </c>
      <c r="K34" s="23">
        <v>4597</v>
      </c>
      <c r="L34" s="50">
        <v>5</v>
      </c>
      <c r="M34" s="29">
        <v>2763</v>
      </c>
      <c r="N34" s="310">
        <v>7</v>
      </c>
      <c r="O34" s="23">
        <v>2718</v>
      </c>
      <c r="P34" s="50">
        <v>10</v>
      </c>
      <c r="Q34" s="29">
        <v>2011</v>
      </c>
      <c r="R34" s="310">
        <v>8</v>
      </c>
      <c r="S34" s="23">
        <v>1629</v>
      </c>
      <c r="T34" s="310">
        <v>10</v>
      </c>
      <c r="U34" s="23">
        <v>1795</v>
      </c>
      <c r="V34" s="310">
        <v>7</v>
      </c>
      <c r="W34" s="23">
        <v>3140</v>
      </c>
      <c r="X34" s="313">
        <f t="shared" si="0"/>
        <v>81</v>
      </c>
      <c r="Y34" s="314">
        <f t="shared" si="1"/>
        <v>41122</v>
      </c>
      <c r="Z34" s="137">
        <v>25</v>
      </c>
    </row>
    <row r="35" spans="1:26" ht="15.75" x14ac:dyDescent="0.2">
      <c r="A35" s="19">
        <v>26</v>
      </c>
      <c r="B35" s="384" t="s">
        <v>666</v>
      </c>
      <c r="C35" s="311" t="s">
        <v>67</v>
      </c>
      <c r="D35" s="24">
        <v>9</v>
      </c>
      <c r="E35" s="309">
        <v>6064</v>
      </c>
      <c r="F35" s="310">
        <v>8</v>
      </c>
      <c r="G35" s="312">
        <v>12850</v>
      </c>
      <c r="H35" s="24">
        <v>7</v>
      </c>
      <c r="I35" s="23">
        <v>3096</v>
      </c>
      <c r="J35" s="24">
        <v>9</v>
      </c>
      <c r="K35" s="23">
        <v>2121</v>
      </c>
      <c r="L35" s="50">
        <v>10</v>
      </c>
      <c r="M35" s="29">
        <v>723</v>
      </c>
      <c r="N35" s="310">
        <v>8</v>
      </c>
      <c r="O35" s="23">
        <v>2006</v>
      </c>
      <c r="P35" s="50">
        <v>9</v>
      </c>
      <c r="Q35" s="29">
        <v>2283</v>
      </c>
      <c r="R35" s="310">
        <v>4</v>
      </c>
      <c r="S35" s="23">
        <v>11270</v>
      </c>
      <c r="T35" s="310">
        <v>12</v>
      </c>
      <c r="U35" s="23"/>
      <c r="V35" s="310">
        <v>12</v>
      </c>
      <c r="W35" s="23"/>
      <c r="X35" s="313">
        <f t="shared" si="0"/>
        <v>88</v>
      </c>
      <c r="Y35" s="314">
        <f t="shared" si="1"/>
        <v>40413</v>
      </c>
      <c r="Z35" s="137">
        <v>26</v>
      </c>
    </row>
    <row r="36" spans="1:26" ht="15.75" x14ac:dyDescent="0.2">
      <c r="A36" s="20">
        <v>27</v>
      </c>
      <c r="B36" s="384" t="s">
        <v>653</v>
      </c>
      <c r="C36" s="311" t="s">
        <v>480</v>
      </c>
      <c r="D36" s="24">
        <v>11</v>
      </c>
      <c r="E36" s="309">
        <v>3991</v>
      </c>
      <c r="F36" s="310">
        <v>9</v>
      </c>
      <c r="G36" s="312">
        <v>5010</v>
      </c>
      <c r="H36" s="24">
        <v>12</v>
      </c>
      <c r="I36" s="23">
        <v>0</v>
      </c>
      <c r="J36" s="24">
        <v>12</v>
      </c>
      <c r="K36" s="23">
        <v>0</v>
      </c>
      <c r="L36" s="50">
        <v>7</v>
      </c>
      <c r="M36" s="29">
        <v>2503</v>
      </c>
      <c r="N36" s="310">
        <v>8</v>
      </c>
      <c r="O36" s="23">
        <v>1846</v>
      </c>
      <c r="P36" s="50">
        <v>3</v>
      </c>
      <c r="Q36" s="29">
        <v>18135</v>
      </c>
      <c r="R36" s="310">
        <v>11</v>
      </c>
      <c r="S36" s="23">
        <v>92</v>
      </c>
      <c r="T36" s="310">
        <v>10</v>
      </c>
      <c r="U36" s="23">
        <v>2500</v>
      </c>
      <c r="V36" s="310">
        <v>9</v>
      </c>
      <c r="W36" s="23">
        <v>4155</v>
      </c>
      <c r="X36" s="313">
        <f t="shared" si="0"/>
        <v>92</v>
      </c>
      <c r="Y36" s="314">
        <f t="shared" si="1"/>
        <v>38232</v>
      </c>
      <c r="Z36" s="138">
        <v>27</v>
      </c>
    </row>
    <row r="37" spans="1:26" ht="15.75" x14ac:dyDescent="0.2">
      <c r="A37" s="19">
        <v>28</v>
      </c>
      <c r="B37" s="384" t="s">
        <v>660</v>
      </c>
      <c r="C37" s="311" t="s">
        <v>78</v>
      </c>
      <c r="D37" s="24">
        <v>9</v>
      </c>
      <c r="E37" s="309">
        <v>8721</v>
      </c>
      <c r="F37" s="310">
        <v>10</v>
      </c>
      <c r="G37" s="312">
        <v>4630</v>
      </c>
      <c r="H37" s="24">
        <v>11</v>
      </c>
      <c r="I37" s="23">
        <v>615</v>
      </c>
      <c r="J37" s="24">
        <v>6</v>
      </c>
      <c r="K37" s="23">
        <v>4935</v>
      </c>
      <c r="L37" s="50">
        <v>12</v>
      </c>
      <c r="M37" s="29">
        <v>0</v>
      </c>
      <c r="N37" s="310">
        <v>12</v>
      </c>
      <c r="O37" s="23">
        <v>0</v>
      </c>
      <c r="P37" s="50">
        <v>7</v>
      </c>
      <c r="Q37" s="29">
        <v>9088</v>
      </c>
      <c r="R37" s="310">
        <v>11</v>
      </c>
      <c r="S37" s="23">
        <v>0</v>
      </c>
      <c r="T37" s="310">
        <v>8</v>
      </c>
      <c r="U37" s="23">
        <v>3495</v>
      </c>
      <c r="V37" s="310">
        <v>9</v>
      </c>
      <c r="W37" s="23">
        <v>2750</v>
      </c>
      <c r="X37" s="313">
        <f t="shared" si="0"/>
        <v>95</v>
      </c>
      <c r="Y37" s="314">
        <f t="shared" si="1"/>
        <v>34234</v>
      </c>
      <c r="Z37" s="137">
        <v>28</v>
      </c>
    </row>
    <row r="38" spans="1:26" ht="15.75" x14ac:dyDescent="0.2">
      <c r="A38" s="19">
        <v>29</v>
      </c>
      <c r="B38" s="384" t="s">
        <v>673</v>
      </c>
      <c r="C38" s="311" t="s">
        <v>480</v>
      </c>
      <c r="D38" s="24">
        <v>12</v>
      </c>
      <c r="E38" s="309">
        <v>0</v>
      </c>
      <c r="F38" s="310">
        <v>9</v>
      </c>
      <c r="G38" s="312">
        <v>8130</v>
      </c>
      <c r="H38" s="24">
        <v>6</v>
      </c>
      <c r="I38" s="23">
        <v>4156</v>
      </c>
      <c r="J38" s="24">
        <v>10</v>
      </c>
      <c r="K38" s="23">
        <v>4068</v>
      </c>
      <c r="L38" s="50">
        <v>9</v>
      </c>
      <c r="M38" s="29">
        <v>1076</v>
      </c>
      <c r="N38" s="310">
        <v>11</v>
      </c>
      <c r="O38" s="23">
        <v>986</v>
      </c>
      <c r="P38" s="50">
        <v>4</v>
      </c>
      <c r="Q38" s="29">
        <v>12033</v>
      </c>
      <c r="R38" s="310">
        <v>10</v>
      </c>
      <c r="S38" s="23">
        <v>1120</v>
      </c>
      <c r="T38" s="310">
        <v>12</v>
      </c>
      <c r="U38" s="23"/>
      <c r="V38" s="310">
        <v>12</v>
      </c>
      <c r="W38" s="23"/>
      <c r="X38" s="313">
        <f t="shared" si="0"/>
        <v>95</v>
      </c>
      <c r="Y38" s="314">
        <f t="shared" si="1"/>
        <v>31569</v>
      </c>
      <c r="Z38" s="137">
        <v>29</v>
      </c>
    </row>
    <row r="39" spans="1:26" ht="15.75" x14ac:dyDescent="0.2">
      <c r="A39" s="19">
        <v>30</v>
      </c>
      <c r="B39" s="384" t="s">
        <v>743</v>
      </c>
      <c r="C39" s="311" t="s">
        <v>41</v>
      </c>
      <c r="D39" s="24">
        <v>12</v>
      </c>
      <c r="E39" s="309">
        <v>0</v>
      </c>
      <c r="F39" s="310">
        <v>12</v>
      </c>
      <c r="G39" s="312">
        <v>0</v>
      </c>
      <c r="H39" s="24">
        <v>2</v>
      </c>
      <c r="I39" s="23">
        <v>4934</v>
      </c>
      <c r="J39" s="24">
        <v>10</v>
      </c>
      <c r="K39" s="23">
        <v>3000</v>
      </c>
      <c r="L39" s="50">
        <v>12</v>
      </c>
      <c r="M39" s="29">
        <v>0</v>
      </c>
      <c r="N39" s="310">
        <v>9</v>
      </c>
      <c r="O39" s="23">
        <v>1954</v>
      </c>
      <c r="P39" s="50">
        <v>10</v>
      </c>
      <c r="Q39" s="29">
        <v>1688</v>
      </c>
      <c r="R39" s="310">
        <v>4</v>
      </c>
      <c r="S39" s="23">
        <v>11277</v>
      </c>
      <c r="T39" s="310">
        <v>12</v>
      </c>
      <c r="U39" s="23"/>
      <c r="V39" s="310">
        <v>12</v>
      </c>
      <c r="W39" s="23"/>
      <c r="X39" s="313">
        <f t="shared" si="0"/>
        <v>95</v>
      </c>
      <c r="Y39" s="314">
        <f t="shared" si="1"/>
        <v>22853</v>
      </c>
      <c r="Z39" s="138">
        <v>30</v>
      </c>
    </row>
    <row r="40" spans="1:26" ht="15.75" x14ac:dyDescent="0.2">
      <c r="A40" s="20">
        <v>31</v>
      </c>
      <c r="B40" s="384" t="s">
        <v>668</v>
      </c>
      <c r="C40" s="311" t="s">
        <v>41</v>
      </c>
      <c r="D40" s="24">
        <v>9</v>
      </c>
      <c r="E40" s="309">
        <v>5812</v>
      </c>
      <c r="F40" s="310">
        <v>10</v>
      </c>
      <c r="G40" s="312">
        <v>7520</v>
      </c>
      <c r="H40" s="24">
        <v>9</v>
      </c>
      <c r="I40" s="23">
        <v>3323</v>
      </c>
      <c r="J40" s="24">
        <v>8</v>
      </c>
      <c r="K40" s="23">
        <v>2263</v>
      </c>
      <c r="L40" s="50">
        <v>12</v>
      </c>
      <c r="M40" s="29">
        <v>0</v>
      </c>
      <c r="N40" s="310">
        <v>12</v>
      </c>
      <c r="O40" s="23">
        <v>0</v>
      </c>
      <c r="P40" s="50">
        <v>12</v>
      </c>
      <c r="Q40" s="29">
        <v>0</v>
      </c>
      <c r="R40" s="310">
        <v>12</v>
      </c>
      <c r="S40" s="23">
        <v>0</v>
      </c>
      <c r="T40" s="310">
        <v>6</v>
      </c>
      <c r="U40" s="23">
        <v>3340</v>
      </c>
      <c r="V40" s="310">
        <v>6</v>
      </c>
      <c r="W40" s="23">
        <v>5110</v>
      </c>
      <c r="X40" s="313">
        <f t="shared" si="0"/>
        <v>96</v>
      </c>
      <c r="Y40" s="314">
        <f t="shared" si="1"/>
        <v>27368</v>
      </c>
      <c r="Z40" s="137">
        <v>31</v>
      </c>
    </row>
    <row r="41" spans="1:26" ht="15.75" x14ac:dyDescent="0.2">
      <c r="A41" s="19">
        <v>32</v>
      </c>
      <c r="B41" s="384" t="s">
        <v>654</v>
      </c>
      <c r="C41" s="311" t="s">
        <v>480</v>
      </c>
      <c r="D41" s="24">
        <v>8</v>
      </c>
      <c r="E41" s="309">
        <v>8983</v>
      </c>
      <c r="F41" s="310">
        <v>12</v>
      </c>
      <c r="G41" s="312">
        <v>0</v>
      </c>
      <c r="H41" s="24">
        <v>10</v>
      </c>
      <c r="I41" s="23">
        <v>1324</v>
      </c>
      <c r="J41" s="24">
        <v>9</v>
      </c>
      <c r="K41" s="23">
        <v>3092</v>
      </c>
      <c r="L41" s="50">
        <v>11</v>
      </c>
      <c r="M41" s="29">
        <v>516</v>
      </c>
      <c r="N41" s="310">
        <v>8</v>
      </c>
      <c r="O41" s="23">
        <v>2445</v>
      </c>
      <c r="P41" s="50">
        <v>9</v>
      </c>
      <c r="Q41" s="29">
        <v>2545</v>
      </c>
      <c r="R41" s="310">
        <v>10</v>
      </c>
      <c r="S41" s="23">
        <v>172</v>
      </c>
      <c r="T41" s="310">
        <v>10</v>
      </c>
      <c r="U41" s="23">
        <v>2195</v>
      </c>
      <c r="V41" s="310">
        <v>10</v>
      </c>
      <c r="W41" s="23">
        <v>2390</v>
      </c>
      <c r="X41" s="313">
        <f t="shared" si="0"/>
        <v>97</v>
      </c>
      <c r="Y41" s="314">
        <f t="shared" si="1"/>
        <v>23662</v>
      </c>
      <c r="Z41" s="137">
        <v>32</v>
      </c>
    </row>
    <row r="42" spans="1:26" ht="15.75" x14ac:dyDescent="0.2">
      <c r="A42" s="19">
        <v>33</v>
      </c>
      <c r="B42" s="384" t="s">
        <v>918</v>
      </c>
      <c r="C42" s="311" t="s">
        <v>78</v>
      </c>
      <c r="D42" s="24">
        <v>12</v>
      </c>
      <c r="E42" s="309">
        <v>0</v>
      </c>
      <c r="F42" s="310">
        <v>12</v>
      </c>
      <c r="G42" s="312">
        <v>0</v>
      </c>
      <c r="H42" s="24">
        <v>12</v>
      </c>
      <c r="I42" s="23">
        <v>0</v>
      </c>
      <c r="J42" s="24">
        <v>12</v>
      </c>
      <c r="K42" s="23">
        <v>0</v>
      </c>
      <c r="L42" s="50">
        <v>7</v>
      </c>
      <c r="M42" s="29">
        <v>1138</v>
      </c>
      <c r="N42" s="310">
        <v>10</v>
      </c>
      <c r="O42" s="23">
        <v>1176</v>
      </c>
      <c r="P42" s="50">
        <v>6</v>
      </c>
      <c r="Q42" s="29">
        <v>7056</v>
      </c>
      <c r="R42" s="310">
        <v>11</v>
      </c>
      <c r="S42" s="23">
        <v>468</v>
      </c>
      <c r="T42" s="310">
        <v>8</v>
      </c>
      <c r="U42" s="23">
        <v>2565</v>
      </c>
      <c r="V42" s="310">
        <v>9</v>
      </c>
      <c r="W42" s="23">
        <v>2575</v>
      </c>
      <c r="X42" s="313">
        <f t="shared" si="0"/>
        <v>99</v>
      </c>
      <c r="Y42" s="314">
        <f t="shared" si="1"/>
        <v>14978</v>
      </c>
      <c r="Z42" s="138">
        <v>33</v>
      </c>
    </row>
    <row r="43" spans="1:26" ht="15.75" x14ac:dyDescent="0.2">
      <c r="A43" s="19">
        <v>34</v>
      </c>
      <c r="B43" s="384" t="s">
        <v>919</v>
      </c>
      <c r="C43" s="311" t="s">
        <v>41</v>
      </c>
      <c r="D43" s="24">
        <v>12</v>
      </c>
      <c r="E43" s="309">
        <v>0</v>
      </c>
      <c r="F43" s="310">
        <v>12</v>
      </c>
      <c r="G43" s="312">
        <v>0</v>
      </c>
      <c r="H43" s="24">
        <v>12</v>
      </c>
      <c r="I43" s="23">
        <v>0</v>
      </c>
      <c r="J43" s="24">
        <v>12</v>
      </c>
      <c r="K43" s="23">
        <v>0</v>
      </c>
      <c r="L43" s="50">
        <v>4</v>
      </c>
      <c r="M43" s="29">
        <v>1948</v>
      </c>
      <c r="N43" s="310">
        <v>9</v>
      </c>
      <c r="O43" s="23">
        <v>1562</v>
      </c>
      <c r="P43" s="50">
        <v>7</v>
      </c>
      <c r="Q43" s="29">
        <v>6539</v>
      </c>
      <c r="R43" s="310">
        <v>9</v>
      </c>
      <c r="S43" s="23">
        <v>2179</v>
      </c>
      <c r="T43" s="310">
        <v>12</v>
      </c>
      <c r="U43" s="23"/>
      <c r="V43" s="310">
        <v>12</v>
      </c>
      <c r="W43" s="23"/>
      <c r="X43" s="313">
        <f t="shared" si="0"/>
        <v>101</v>
      </c>
      <c r="Y43" s="314">
        <f t="shared" si="1"/>
        <v>12228</v>
      </c>
      <c r="Z43" s="137">
        <v>34</v>
      </c>
    </row>
    <row r="44" spans="1:26" ht="15.75" x14ac:dyDescent="0.2">
      <c r="A44" s="19">
        <v>35</v>
      </c>
      <c r="B44" s="384" t="s">
        <v>916</v>
      </c>
      <c r="C44" s="311" t="s">
        <v>78</v>
      </c>
      <c r="D44" s="24">
        <v>8</v>
      </c>
      <c r="E44" s="309">
        <v>6815</v>
      </c>
      <c r="F44" s="310">
        <v>3</v>
      </c>
      <c r="G44" s="312">
        <v>12660</v>
      </c>
      <c r="H44" s="24">
        <v>12</v>
      </c>
      <c r="I44" s="23">
        <v>0</v>
      </c>
      <c r="J44" s="24">
        <v>12</v>
      </c>
      <c r="K44" s="23">
        <v>0</v>
      </c>
      <c r="L44" s="50">
        <v>12</v>
      </c>
      <c r="M44" s="29">
        <v>0</v>
      </c>
      <c r="N44" s="310">
        <v>12</v>
      </c>
      <c r="O44" s="23">
        <v>0</v>
      </c>
      <c r="P44" s="50">
        <v>12</v>
      </c>
      <c r="Q44" s="29">
        <v>0</v>
      </c>
      <c r="R44" s="310">
        <v>12</v>
      </c>
      <c r="S44" s="23">
        <v>0</v>
      </c>
      <c r="T44" s="310">
        <v>12</v>
      </c>
      <c r="U44" s="23"/>
      <c r="V44" s="310">
        <v>12</v>
      </c>
      <c r="W44" s="23"/>
      <c r="X44" s="313">
        <f t="shared" si="0"/>
        <v>107</v>
      </c>
      <c r="Y44" s="314">
        <f t="shared" si="1"/>
        <v>19475</v>
      </c>
      <c r="Z44" s="137">
        <v>35</v>
      </c>
    </row>
    <row r="45" spans="1:26" ht="15.75" x14ac:dyDescent="0.2">
      <c r="A45" s="19">
        <v>36</v>
      </c>
      <c r="B45" s="384" t="s">
        <v>281</v>
      </c>
      <c r="C45" s="311" t="s">
        <v>67</v>
      </c>
      <c r="D45" s="24">
        <v>12</v>
      </c>
      <c r="E45" s="309"/>
      <c r="F45" s="310">
        <v>12</v>
      </c>
      <c r="G45" s="312"/>
      <c r="H45" s="24">
        <v>12</v>
      </c>
      <c r="I45" s="23"/>
      <c r="J45" s="24">
        <v>12</v>
      </c>
      <c r="K45" s="23"/>
      <c r="L45" s="50">
        <v>12</v>
      </c>
      <c r="M45" s="29"/>
      <c r="N45" s="310">
        <v>12</v>
      </c>
      <c r="O45" s="23"/>
      <c r="P45" s="50">
        <v>12</v>
      </c>
      <c r="Q45" s="29"/>
      <c r="R45" s="310">
        <v>12</v>
      </c>
      <c r="S45" s="23"/>
      <c r="T45" s="310">
        <v>3</v>
      </c>
      <c r="U45" s="23">
        <v>7070</v>
      </c>
      <c r="V45" s="310">
        <v>8</v>
      </c>
      <c r="W45" s="23">
        <v>5980</v>
      </c>
      <c r="X45" s="313">
        <f t="shared" si="0"/>
        <v>107</v>
      </c>
      <c r="Y45" s="314">
        <f t="shared" si="1"/>
        <v>13050</v>
      </c>
      <c r="Z45" s="138">
        <v>36</v>
      </c>
    </row>
    <row r="46" spans="1:26" ht="15.75" x14ac:dyDescent="0.2">
      <c r="A46" s="19">
        <v>37</v>
      </c>
      <c r="B46" s="384" t="s">
        <v>745</v>
      </c>
      <c r="C46" s="311" t="s">
        <v>480</v>
      </c>
      <c r="D46" s="24">
        <v>7</v>
      </c>
      <c r="E46" s="309">
        <v>9185</v>
      </c>
      <c r="F46" s="310">
        <v>11</v>
      </c>
      <c r="G46" s="312">
        <v>4745</v>
      </c>
      <c r="H46" s="24">
        <v>10</v>
      </c>
      <c r="I46" s="23">
        <v>1163</v>
      </c>
      <c r="J46" s="24">
        <v>11</v>
      </c>
      <c r="K46" s="23">
        <v>1268</v>
      </c>
      <c r="L46" s="50">
        <v>12</v>
      </c>
      <c r="M46" s="29">
        <v>0</v>
      </c>
      <c r="N46" s="310">
        <v>12</v>
      </c>
      <c r="O46" s="23">
        <v>0</v>
      </c>
      <c r="P46" s="50">
        <v>12</v>
      </c>
      <c r="Q46" s="29">
        <v>0</v>
      </c>
      <c r="R46" s="310">
        <v>12</v>
      </c>
      <c r="S46" s="23">
        <v>0</v>
      </c>
      <c r="T46" s="310">
        <v>11</v>
      </c>
      <c r="U46" s="23">
        <v>1700</v>
      </c>
      <c r="V46" s="310">
        <v>11</v>
      </c>
      <c r="W46" s="23">
        <v>830</v>
      </c>
      <c r="X46" s="313">
        <f t="shared" si="0"/>
        <v>109</v>
      </c>
      <c r="Y46" s="314">
        <f t="shared" si="1"/>
        <v>18891</v>
      </c>
      <c r="Z46" s="137">
        <v>37</v>
      </c>
    </row>
    <row r="47" spans="1:26" ht="15.75" x14ac:dyDescent="0.2">
      <c r="A47" s="19">
        <v>38</v>
      </c>
      <c r="B47" s="384" t="s">
        <v>650</v>
      </c>
      <c r="C47" s="311" t="s">
        <v>23</v>
      </c>
      <c r="D47" s="24">
        <v>8</v>
      </c>
      <c r="E47" s="309">
        <v>9168</v>
      </c>
      <c r="F47" s="310">
        <v>12</v>
      </c>
      <c r="G47" s="312">
        <v>0</v>
      </c>
      <c r="H47" s="24">
        <v>9</v>
      </c>
      <c r="I47" s="23">
        <v>1503</v>
      </c>
      <c r="J47" s="24">
        <v>12</v>
      </c>
      <c r="K47" s="23">
        <v>0</v>
      </c>
      <c r="L47" s="50">
        <v>11</v>
      </c>
      <c r="M47" s="29">
        <v>593</v>
      </c>
      <c r="N47" s="310">
        <v>12</v>
      </c>
      <c r="O47" s="23">
        <v>0</v>
      </c>
      <c r="P47" s="50">
        <v>12</v>
      </c>
      <c r="Q47" s="29">
        <v>0</v>
      </c>
      <c r="R47" s="310">
        <v>12</v>
      </c>
      <c r="S47" s="23">
        <v>0</v>
      </c>
      <c r="T47" s="310">
        <v>11</v>
      </c>
      <c r="U47" s="23">
        <v>1615</v>
      </c>
      <c r="V47" s="310">
        <v>11</v>
      </c>
      <c r="W47" s="23">
        <v>565</v>
      </c>
      <c r="X47" s="313">
        <f t="shared" si="0"/>
        <v>110</v>
      </c>
      <c r="Y47" s="314">
        <f t="shared" si="1"/>
        <v>13444</v>
      </c>
      <c r="Z47" s="137">
        <v>38</v>
      </c>
    </row>
    <row r="48" spans="1:26" ht="15.75" x14ac:dyDescent="0.2">
      <c r="A48" s="19">
        <v>39</v>
      </c>
      <c r="B48" s="384" t="s">
        <v>744</v>
      </c>
      <c r="C48" s="311" t="s">
        <v>78</v>
      </c>
      <c r="D48" s="24">
        <v>12</v>
      </c>
      <c r="E48" s="309">
        <v>0</v>
      </c>
      <c r="F48" s="310">
        <v>12</v>
      </c>
      <c r="G48" s="312">
        <v>0</v>
      </c>
      <c r="H48" s="24">
        <v>9</v>
      </c>
      <c r="I48" s="23">
        <v>3416</v>
      </c>
      <c r="J48" s="24">
        <v>7</v>
      </c>
      <c r="K48" s="23">
        <v>4889</v>
      </c>
      <c r="L48" s="50">
        <v>12</v>
      </c>
      <c r="M48" s="29">
        <v>0</v>
      </c>
      <c r="N48" s="310">
        <v>12</v>
      </c>
      <c r="O48" s="23">
        <v>0</v>
      </c>
      <c r="P48" s="50">
        <v>12</v>
      </c>
      <c r="Q48" s="29">
        <v>0</v>
      </c>
      <c r="R48" s="310">
        <v>12</v>
      </c>
      <c r="S48" s="23">
        <v>0</v>
      </c>
      <c r="T48" s="310">
        <v>12</v>
      </c>
      <c r="U48" s="23"/>
      <c r="V48" s="310">
        <v>12</v>
      </c>
      <c r="W48" s="23"/>
      <c r="X48" s="313">
        <f t="shared" si="0"/>
        <v>112</v>
      </c>
      <c r="Y48" s="314">
        <f t="shared" si="1"/>
        <v>8305</v>
      </c>
      <c r="Z48" s="138">
        <v>39</v>
      </c>
    </row>
    <row r="49" spans="1:26" ht="15.75" x14ac:dyDescent="0.2">
      <c r="A49" s="19">
        <v>40</v>
      </c>
      <c r="B49" s="384" t="s">
        <v>1033</v>
      </c>
      <c r="C49" s="311" t="s">
        <v>481</v>
      </c>
      <c r="D49" s="24">
        <v>12</v>
      </c>
      <c r="E49" s="309"/>
      <c r="F49" s="310">
        <v>12</v>
      </c>
      <c r="G49" s="312"/>
      <c r="H49" s="24">
        <v>12</v>
      </c>
      <c r="I49" s="23"/>
      <c r="J49" s="24">
        <v>12</v>
      </c>
      <c r="K49" s="23"/>
      <c r="L49" s="50">
        <v>12</v>
      </c>
      <c r="M49" s="29"/>
      <c r="N49" s="310">
        <v>12</v>
      </c>
      <c r="O49" s="23"/>
      <c r="P49" s="50">
        <v>12</v>
      </c>
      <c r="Q49" s="29"/>
      <c r="R49" s="310">
        <v>12</v>
      </c>
      <c r="S49" s="23"/>
      <c r="T49" s="310">
        <v>9</v>
      </c>
      <c r="U49" s="23">
        <v>2335</v>
      </c>
      <c r="V49" s="310">
        <v>10</v>
      </c>
      <c r="W49" s="23">
        <v>1790</v>
      </c>
      <c r="X49" s="313">
        <f t="shared" si="0"/>
        <v>115</v>
      </c>
      <c r="Y49" s="314">
        <f t="shared" si="1"/>
        <v>4125</v>
      </c>
      <c r="Z49" s="137">
        <v>40</v>
      </c>
    </row>
    <row r="50" spans="1:26" ht="15.75" x14ac:dyDescent="0.2">
      <c r="A50" s="19">
        <v>41</v>
      </c>
      <c r="B50" s="384" t="s">
        <v>917</v>
      </c>
      <c r="C50" s="311" t="s">
        <v>78</v>
      </c>
      <c r="D50" s="24">
        <v>12</v>
      </c>
      <c r="E50" s="309">
        <v>0</v>
      </c>
      <c r="F50" s="310">
        <v>12</v>
      </c>
      <c r="G50" s="312">
        <v>0</v>
      </c>
      <c r="H50" s="24">
        <v>12</v>
      </c>
      <c r="I50" s="23">
        <v>0</v>
      </c>
      <c r="J50" s="24">
        <v>12</v>
      </c>
      <c r="K50" s="23">
        <v>0</v>
      </c>
      <c r="L50" s="50">
        <v>9</v>
      </c>
      <c r="M50" s="29">
        <v>2049</v>
      </c>
      <c r="N50" s="310">
        <v>10</v>
      </c>
      <c r="O50" s="23">
        <v>1537</v>
      </c>
      <c r="P50" s="50">
        <v>12</v>
      </c>
      <c r="Q50" s="29">
        <v>0</v>
      </c>
      <c r="R50" s="310">
        <v>12</v>
      </c>
      <c r="S50" s="23">
        <v>0</v>
      </c>
      <c r="T50" s="310">
        <v>12</v>
      </c>
      <c r="U50" s="23"/>
      <c r="V50" s="310">
        <v>12</v>
      </c>
      <c r="W50" s="23"/>
      <c r="X50" s="313">
        <f t="shared" si="0"/>
        <v>115</v>
      </c>
      <c r="Y50" s="314">
        <f t="shared" si="1"/>
        <v>3586</v>
      </c>
      <c r="Z50" s="138">
        <v>41</v>
      </c>
    </row>
    <row r="51" spans="1:26" ht="15.75" x14ac:dyDescent="0.2">
      <c r="A51" s="19">
        <v>42</v>
      </c>
      <c r="B51" s="384" t="s">
        <v>669</v>
      </c>
      <c r="C51" s="311" t="s">
        <v>41</v>
      </c>
      <c r="D51" s="24">
        <v>11</v>
      </c>
      <c r="E51" s="309">
        <v>2597</v>
      </c>
      <c r="F51" s="310">
        <v>11</v>
      </c>
      <c r="G51" s="312">
        <v>3780</v>
      </c>
      <c r="H51" s="24">
        <v>12</v>
      </c>
      <c r="I51" s="23">
        <v>0</v>
      </c>
      <c r="J51" s="24">
        <v>12</v>
      </c>
      <c r="K51" s="23">
        <v>0</v>
      </c>
      <c r="L51" s="50">
        <v>12</v>
      </c>
      <c r="M51" s="29">
        <v>0</v>
      </c>
      <c r="N51" s="310">
        <v>12</v>
      </c>
      <c r="O51" s="23">
        <v>0</v>
      </c>
      <c r="P51" s="50">
        <v>12</v>
      </c>
      <c r="Q51" s="29">
        <v>0</v>
      </c>
      <c r="R51" s="310">
        <v>12</v>
      </c>
      <c r="S51" s="23">
        <v>0</v>
      </c>
      <c r="T51" s="310">
        <v>11</v>
      </c>
      <c r="U51" s="23">
        <v>2120</v>
      </c>
      <c r="V51" s="310">
        <v>11</v>
      </c>
      <c r="W51" s="23">
        <v>1845</v>
      </c>
      <c r="X51" s="313">
        <f t="shared" si="0"/>
        <v>116</v>
      </c>
      <c r="Y51" s="314">
        <f t="shared" si="1"/>
        <v>10342</v>
      </c>
      <c r="Z51" s="137">
        <v>42</v>
      </c>
    </row>
    <row r="52" spans="1:26" ht="15.75" x14ac:dyDescent="0.2">
      <c r="A52" s="19"/>
      <c r="B52" s="384"/>
      <c r="C52" s="311"/>
      <c r="D52" s="24"/>
      <c r="E52" s="309"/>
      <c r="F52" s="310"/>
      <c r="G52" s="312"/>
      <c r="H52" s="24"/>
      <c r="I52" s="23"/>
      <c r="J52" s="24"/>
      <c r="K52" s="23"/>
      <c r="L52" s="50"/>
      <c r="M52" s="29"/>
      <c r="N52" s="310"/>
      <c r="O52" s="23"/>
      <c r="P52" s="50"/>
      <c r="Q52" s="29"/>
      <c r="R52" s="310"/>
      <c r="S52" s="23"/>
      <c r="T52" s="310"/>
      <c r="U52" s="23"/>
      <c r="V52" s="310"/>
      <c r="W52" s="23"/>
      <c r="X52" s="313"/>
      <c r="Y52" s="314"/>
      <c r="Z52" s="138"/>
    </row>
    <row r="53" spans="1:26" ht="15.75" x14ac:dyDescent="0.2">
      <c r="A53" s="19"/>
      <c r="B53" s="725"/>
      <c r="C53" s="726"/>
      <c r="D53" s="727"/>
      <c r="E53" s="728"/>
      <c r="F53" s="729"/>
      <c r="G53" s="23"/>
      <c r="H53" s="24"/>
      <c r="I53" s="23"/>
      <c r="J53" s="24"/>
      <c r="K53" s="23"/>
      <c r="L53" s="730"/>
      <c r="M53" s="731"/>
      <c r="N53" s="310"/>
      <c r="O53" s="23"/>
      <c r="P53" s="730"/>
      <c r="Q53" s="731"/>
      <c r="R53" s="310"/>
      <c r="S53" s="23"/>
      <c r="T53" s="310"/>
      <c r="U53" s="23"/>
      <c r="V53" s="310"/>
      <c r="W53" s="23"/>
      <c r="X53" s="313"/>
      <c r="Y53" s="314"/>
      <c r="Z53" s="137"/>
    </row>
    <row r="54" spans="1:26" ht="15.75" x14ac:dyDescent="0.2">
      <c r="A54" s="19"/>
      <c r="B54" s="725"/>
      <c r="C54" s="726"/>
      <c r="D54" s="727"/>
      <c r="E54" s="728"/>
      <c r="F54" s="729"/>
      <c r="G54" s="23"/>
      <c r="H54" s="24"/>
      <c r="I54" s="23"/>
      <c r="J54" s="24"/>
      <c r="K54" s="23"/>
      <c r="L54" s="730"/>
      <c r="M54" s="731"/>
      <c r="N54" s="310"/>
      <c r="O54" s="23"/>
      <c r="P54" s="730"/>
      <c r="Q54" s="731"/>
      <c r="R54" s="310"/>
      <c r="S54" s="23"/>
      <c r="T54" s="310"/>
      <c r="U54" s="23"/>
      <c r="V54" s="310"/>
      <c r="W54" s="23"/>
      <c r="X54" s="313"/>
      <c r="Y54" s="314"/>
      <c r="Z54" s="137"/>
    </row>
    <row r="55" spans="1:26" ht="15.75" x14ac:dyDescent="0.2">
      <c r="A55" s="19"/>
      <c r="B55" s="725"/>
      <c r="C55" s="726"/>
      <c r="D55" s="727"/>
      <c r="E55" s="728"/>
      <c r="F55" s="729"/>
      <c r="G55" s="23"/>
      <c r="H55" s="24"/>
      <c r="I55" s="23"/>
      <c r="J55" s="24"/>
      <c r="K55" s="23"/>
      <c r="L55" s="730"/>
      <c r="M55" s="731"/>
      <c r="N55" s="310"/>
      <c r="O55" s="23"/>
      <c r="P55" s="730"/>
      <c r="Q55" s="731"/>
      <c r="R55" s="310"/>
      <c r="S55" s="23"/>
      <c r="T55" s="310"/>
      <c r="U55" s="23"/>
      <c r="V55" s="310"/>
      <c r="W55" s="23"/>
      <c r="X55" s="313"/>
      <c r="Y55" s="314"/>
      <c r="Z55" s="137"/>
    </row>
    <row r="56" spans="1:26" ht="16.5" thickBot="1" x14ac:dyDescent="0.25">
      <c r="A56" s="55"/>
      <c r="B56" s="55"/>
      <c r="C56" s="55"/>
      <c r="D56" s="56"/>
      <c r="E56" s="32"/>
      <c r="F56" s="57"/>
      <c r="G56" s="31"/>
      <c r="H56" s="56"/>
      <c r="I56" s="32"/>
      <c r="J56" s="57"/>
      <c r="K56" s="31"/>
      <c r="L56" s="56"/>
      <c r="M56" s="32"/>
      <c r="N56" s="57"/>
      <c r="O56" s="31"/>
      <c r="P56" s="56"/>
      <c r="Q56" s="32"/>
      <c r="R56" s="57"/>
      <c r="S56" s="31"/>
      <c r="T56" s="57"/>
      <c r="U56" s="31"/>
      <c r="V56" s="56"/>
      <c r="W56" s="31"/>
      <c r="X56" s="499"/>
      <c r="Y56" s="501"/>
      <c r="Z56" s="500"/>
    </row>
    <row r="57" spans="1:26" ht="13.5" thickTop="1" x14ac:dyDescent="0.2"/>
  </sheetData>
  <sortState xmlns:xlrd2="http://schemas.microsoft.com/office/spreadsheetml/2017/richdata2" ref="B10:Y51">
    <sortCondition ref="X10:X51"/>
    <sortCondition descending="1" ref="Y10:Y51"/>
  </sortState>
  <mergeCells count="24">
    <mergeCell ref="V5:W5"/>
    <mergeCell ref="A5:A7"/>
    <mergeCell ref="B5:B7"/>
    <mergeCell ref="C5:C7"/>
    <mergeCell ref="D5:E5"/>
    <mergeCell ref="F5:G5"/>
    <mergeCell ref="R5:S5"/>
    <mergeCell ref="R6:S6"/>
    <mergeCell ref="X5:Z6"/>
    <mergeCell ref="D6:E6"/>
    <mergeCell ref="F6:G6"/>
    <mergeCell ref="H6:I6"/>
    <mergeCell ref="J6:K6"/>
    <mergeCell ref="L6:M6"/>
    <mergeCell ref="N6:O6"/>
    <mergeCell ref="V6:W6"/>
    <mergeCell ref="P5:Q5"/>
    <mergeCell ref="T5:U5"/>
    <mergeCell ref="P6:Q6"/>
    <mergeCell ref="T6:U6"/>
    <mergeCell ref="H5:I5"/>
    <mergeCell ref="J5:K5"/>
    <mergeCell ref="L5:M5"/>
    <mergeCell ref="N5:O5"/>
  </mergeCells>
  <dataValidations count="5">
    <dataValidation type="custom" allowBlank="1" showInputMessage="1" showErrorMessage="1" errorTitle="Stani!" error="Polje sa formulom i nije dopušteno ništa mjenjati!" promptTitle="POZOR!" prompt="Polje sa formulom, ne upisuj ništa!" sqref="X10:X52" xr:uid="{A1E4AA51-CD34-4C42-BDA6-D3C96A282BB1}">
      <formula1>IF(ISNUMBER(JD10)=TRUE(),SUM(JD10,JF10,$A$1,JJ10,JL10,JN10,JP10,JR10),"")</formula1>
      <formula2>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X56" xr:uid="{F25CDD2F-BC92-4A5F-824B-F6BB6BCD4707}">
      <formula1>IF(ISNUMBER(JD49)=TRUE(),SUM(JD49,JF49,$A$1,JJ49,JL49,JN49,JP49,JR49),"")</formula1>
      <formula2>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X55" xr:uid="{79220690-58D7-498B-8067-0F6A19C1B416}">
      <formula1>IF(ISNUMBER(JD47)=TRUE(),SUM(JD47,JF47,$A$1,JJ47,JL47,JN47,JP47,JR47),"")</formula1>
      <formula2>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X54" xr:uid="{0321EF82-4D4D-4D95-ADE2-CB3EAFDCFB61}">
      <formula1>IF(ISNUMBER(JD51)=TRUE(),SUM(JD51,JF51,$A$1,JJ51,JL51,JN51,JP51,JR51),"")</formula1>
      <formula2>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X53" xr:uid="{72E76B28-A3F2-42BE-9596-C27E9D3060A7}">
      <formula1>IF(ISNUMBER(JD51)=TRUE(),SUM(JD51,JF51,$A$1,JJ51,JL51,JN51,JP51,JR51),"")</formula1>
      <formula2>0</formula2>
    </dataValidation>
  </dataValidations>
  <printOptions horizontalCentered="1" verticalCentered="1"/>
  <pageMargins left="0" right="0" top="0" bottom="0" header="0" footer="0"/>
  <pageSetup paperSize="9" scale="70" orientation="landscape" blackAndWhite="1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C000"/>
  </sheetPr>
  <dimension ref="A1:M27"/>
  <sheetViews>
    <sheetView workbookViewId="0">
      <selection activeCell="M7" sqref="M7"/>
    </sheetView>
  </sheetViews>
  <sheetFormatPr defaultRowHeight="12.75" x14ac:dyDescent="0.2"/>
  <cols>
    <col min="2" max="2" width="22.28515625" customWidth="1"/>
    <col min="3" max="3" width="19.28515625" customWidth="1"/>
  </cols>
  <sheetData>
    <row r="1" spans="1:13" ht="21.75" customHeight="1" x14ac:dyDescent="0.2">
      <c r="A1" s="962"/>
      <c r="B1" s="963"/>
      <c r="C1" s="963"/>
      <c r="D1" s="963"/>
      <c r="E1" s="963"/>
      <c r="F1" s="963"/>
      <c r="G1" s="963"/>
      <c r="H1" s="963"/>
      <c r="I1" s="963"/>
      <c r="J1" s="963"/>
      <c r="K1" s="963"/>
      <c r="L1" s="964"/>
      <c r="M1" s="965"/>
    </row>
    <row r="2" spans="1:13" ht="99.75" customHeight="1" x14ac:dyDescent="0.2">
      <c r="A2" s="1612"/>
      <c r="B2" s="1613"/>
      <c r="C2" s="1613"/>
      <c r="D2" s="1613"/>
      <c r="E2" s="1613"/>
      <c r="F2" s="1613"/>
      <c r="G2" s="1613"/>
      <c r="H2" s="1613"/>
      <c r="I2" s="1613"/>
      <c r="J2" s="966"/>
      <c r="K2" s="966"/>
      <c r="L2" s="967"/>
      <c r="M2" s="968"/>
    </row>
    <row r="3" spans="1:13" ht="21.75" customHeight="1" x14ac:dyDescent="0.2">
      <c r="A3" s="1614" t="s">
        <v>516</v>
      </c>
      <c r="B3" s="1615"/>
      <c r="C3" s="1615"/>
      <c r="D3" s="1615"/>
      <c r="E3" s="1615"/>
      <c r="F3" s="1615"/>
      <c r="G3" s="1615"/>
      <c r="H3" s="1615"/>
      <c r="I3" s="1615"/>
      <c r="J3" s="1615"/>
      <c r="K3" s="1615"/>
      <c r="L3" s="1615"/>
      <c r="M3" s="1616"/>
    </row>
    <row r="4" spans="1:13" ht="32.25" thickBot="1" x14ac:dyDescent="0.25">
      <c r="A4" s="398" t="s">
        <v>82</v>
      </c>
      <c r="B4" s="399" t="s">
        <v>53</v>
      </c>
      <c r="C4" s="399" t="s">
        <v>83</v>
      </c>
      <c r="D4" s="400" t="s">
        <v>84</v>
      </c>
      <c r="E4" s="400" t="s">
        <v>85</v>
      </c>
      <c r="F4" s="400" t="s">
        <v>86</v>
      </c>
      <c r="G4" s="400" t="s">
        <v>87</v>
      </c>
      <c r="H4" s="400" t="s">
        <v>88</v>
      </c>
      <c r="I4" s="400" t="s">
        <v>100</v>
      </c>
      <c r="J4" s="400" t="s">
        <v>89</v>
      </c>
      <c r="K4" s="400" t="s">
        <v>101</v>
      </c>
      <c r="L4" s="400" t="s">
        <v>90</v>
      </c>
      <c r="M4" s="401" t="s">
        <v>91</v>
      </c>
    </row>
    <row r="5" spans="1:13" ht="18.75" x14ac:dyDescent="0.2">
      <c r="A5" s="402">
        <v>1</v>
      </c>
      <c r="B5" s="385" t="s">
        <v>494</v>
      </c>
      <c r="C5" s="385" t="s">
        <v>495</v>
      </c>
      <c r="D5" s="403">
        <v>2</v>
      </c>
      <c r="E5" s="403">
        <v>2</v>
      </c>
      <c r="F5" s="403">
        <v>2</v>
      </c>
      <c r="G5" s="403">
        <v>12</v>
      </c>
      <c r="H5" s="403">
        <v>1</v>
      </c>
      <c r="I5" s="403">
        <v>1</v>
      </c>
      <c r="J5" s="403">
        <v>0</v>
      </c>
      <c r="K5" s="403">
        <v>0</v>
      </c>
      <c r="L5" s="404">
        <v>20</v>
      </c>
      <c r="M5" s="944">
        <v>1</v>
      </c>
    </row>
    <row r="6" spans="1:13" ht="18.75" x14ac:dyDescent="0.2">
      <c r="A6" s="405">
        <v>3</v>
      </c>
      <c r="B6" s="386" t="s">
        <v>496</v>
      </c>
      <c r="C6" s="386" t="s">
        <v>497</v>
      </c>
      <c r="D6" s="515">
        <v>3</v>
      </c>
      <c r="E6" s="515">
        <v>3</v>
      </c>
      <c r="F6" s="515">
        <v>1</v>
      </c>
      <c r="G6" s="515">
        <v>12</v>
      </c>
      <c r="H6" s="515">
        <v>3</v>
      </c>
      <c r="I6" s="515">
        <v>3</v>
      </c>
      <c r="J6" s="406">
        <v>0</v>
      </c>
      <c r="K6" s="406">
        <v>0</v>
      </c>
      <c r="L6" s="516">
        <v>25</v>
      </c>
      <c r="M6" s="945">
        <v>2</v>
      </c>
    </row>
    <row r="7" spans="1:13" ht="18.75" x14ac:dyDescent="0.2">
      <c r="A7" s="405">
        <v>1</v>
      </c>
      <c r="B7" s="386" t="s">
        <v>492</v>
      </c>
      <c r="C7" s="946" t="s">
        <v>493</v>
      </c>
      <c r="D7" s="515">
        <v>1</v>
      </c>
      <c r="E7" s="515">
        <v>1</v>
      </c>
      <c r="F7" s="515">
        <v>4</v>
      </c>
      <c r="G7" s="515">
        <v>2</v>
      </c>
      <c r="H7" s="515">
        <v>13</v>
      </c>
      <c r="I7" s="515">
        <v>13</v>
      </c>
      <c r="J7" s="406">
        <v>0</v>
      </c>
      <c r="K7" s="406">
        <v>0</v>
      </c>
      <c r="L7" s="516">
        <v>34</v>
      </c>
      <c r="M7" s="945">
        <v>3</v>
      </c>
    </row>
    <row r="8" spans="1:13" ht="18.75" x14ac:dyDescent="0.2">
      <c r="A8" s="405">
        <v>4</v>
      </c>
      <c r="B8" s="386" t="s">
        <v>492</v>
      </c>
      <c r="C8" s="386" t="s">
        <v>498</v>
      </c>
      <c r="D8" s="515">
        <v>6</v>
      </c>
      <c r="E8" s="515">
        <v>3</v>
      </c>
      <c r="F8" s="515">
        <v>3</v>
      </c>
      <c r="G8" s="515">
        <v>12</v>
      </c>
      <c r="H8" s="515">
        <v>7</v>
      </c>
      <c r="I8" s="515">
        <v>6</v>
      </c>
      <c r="J8" s="406">
        <v>0</v>
      </c>
      <c r="K8" s="406">
        <v>0</v>
      </c>
      <c r="L8" s="516">
        <v>37</v>
      </c>
      <c r="M8" s="945">
        <v>4</v>
      </c>
    </row>
    <row r="9" spans="1:13" ht="18.75" x14ac:dyDescent="0.2">
      <c r="A9" s="405">
        <v>7</v>
      </c>
      <c r="B9" s="386" t="s">
        <v>503</v>
      </c>
      <c r="C9" s="386" t="s">
        <v>504</v>
      </c>
      <c r="D9" s="515">
        <v>5</v>
      </c>
      <c r="E9" s="515">
        <v>12</v>
      </c>
      <c r="F9" s="515">
        <v>11</v>
      </c>
      <c r="G9" s="515">
        <v>1</v>
      </c>
      <c r="H9" s="515">
        <v>9</v>
      </c>
      <c r="I9" s="515">
        <v>12</v>
      </c>
      <c r="J9" s="406">
        <v>0</v>
      </c>
      <c r="K9" s="406">
        <v>0</v>
      </c>
      <c r="L9" s="516">
        <v>50</v>
      </c>
      <c r="M9" s="945">
        <v>5</v>
      </c>
    </row>
    <row r="10" spans="1:13" ht="18.75" x14ac:dyDescent="0.2">
      <c r="A10" s="405">
        <v>5</v>
      </c>
      <c r="B10" s="387" t="s">
        <v>499</v>
      </c>
      <c r="C10" s="386" t="s">
        <v>500</v>
      </c>
      <c r="D10" s="515">
        <v>4</v>
      </c>
      <c r="E10" s="515">
        <v>12</v>
      </c>
      <c r="F10" s="515">
        <v>8</v>
      </c>
      <c r="G10" s="515">
        <v>12</v>
      </c>
      <c r="H10" s="515">
        <v>6</v>
      </c>
      <c r="I10" s="515">
        <v>8</v>
      </c>
      <c r="J10" s="406">
        <v>0</v>
      </c>
      <c r="K10" s="406">
        <v>0</v>
      </c>
      <c r="L10" s="516">
        <v>50</v>
      </c>
      <c r="M10" s="945">
        <v>5</v>
      </c>
    </row>
    <row r="11" spans="1:13" ht="18.75" x14ac:dyDescent="0.2">
      <c r="A11" s="405">
        <v>11</v>
      </c>
      <c r="B11" s="386" t="s">
        <v>501</v>
      </c>
      <c r="C11" s="386" t="s">
        <v>507</v>
      </c>
      <c r="D11" s="515">
        <v>11</v>
      </c>
      <c r="E11" s="515">
        <v>12</v>
      </c>
      <c r="F11" s="515">
        <v>5</v>
      </c>
      <c r="G11" s="515">
        <v>12</v>
      </c>
      <c r="H11" s="515">
        <v>8</v>
      </c>
      <c r="I11" s="515">
        <v>5</v>
      </c>
      <c r="J11" s="406">
        <v>0</v>
      </c>
      <c r="K11" s="406">
        <v>0</v>
      </c>
      <c r="L11" s="516">
        <v>53</v>
      </c>
      <c r="M11" s="945">
        <v>7</v>
      </c>
    </row>
    <row r="12" spans="1:13" ht="18.75" x14ac:dyDescent="0.2">
      <c r="A12" s="405">
        <v>6</v>
      </c>
      <c r="B12" s="387" t="s">
        <v>501</v>
      </c>
      <c r="C12" s="386" t="s">
        <v>502</v>
      </c>
      <c r="D12" s="515">
        <v>11</v>
      </c>
      <c r="E12" s="515">
        <v>5</v>
      </c>
      <c r="F12" s="515">
        <v>13</v>
      </c>
      <c r="G12" s="515">
        <v>12</v>
      </c>
      <c r="H12" s="515">
        <v>11</v>
      </c>
      <c r="I12" s="515">
        <v>2</v>
      </c>
      <c r="J12" s="406">
        <v>0</v>
      </c>
      <c r="K12" s="406">
        <v>0</v>
      </c>
      <c r="L12" s="516">
        <v>54</v>
      </c>
      <c r="M12" s="945">
        <v>8</v>
      </c>
    </row>
    <row r="13" spans="1:13" ht="18.75" x14ac:dyDescent="0.2">
      <c r="A13" s="405">
        <v>10</v>
      </c>
      <c r="B13" s="386" t="s">
        <v>501</v>
      </c>
      <c r="C13" s="386" t="s">
        <v>506</v>
      </c>
      <c r="D13" s="515">
        <v>11</v>
      </c>
      <c r="E13" s="515">
        <v>12</v>
      </c>
      <c r="F13" s="515">
        <v>7</v>
      </c>
      <c r="G13" s="515">
        <v>12</v>
      </c>
      <c r="H13" s="515">
        <v>5</v>
      </c>
      <c r="I13" s="515">
        <v>11</v>
      </c>
      <c r="J13" s="406">
        <v>0</v>
      </c>
      <c r="K13" s="406">
        <v>0</v>
      </c>
      <c r="L13" s="516">
        <v>58</v>
      </c>
      <c r="M13" s="945">
        <v>9</v>
      </c>
    </row>
    <row r="14" spans="1:13" ht="18.75" x14ac:dyDescent="0.2">
      <c r="A14" s="405">
        <v>13</v>
      </c>
      <c r="B14" s="387" t="s">
        <v>494</v>
      </c>
      <c r="C14" s="386" t="s">
        <v>747</v>
      </c>
      <c r="D14" s="515">
        <v>13</v>
      </c>
      <c r="E14" s="515">
        <v>13</v>
      </c>
      <c r="F14" s="515">
        <v>13</v>
      </c>
      <c r="G14" s="515">
        <v>13</v>
      </c>
      <c r="H14" s="515">
        <v>4</v>
      </c>
      <c r="I14" s="515">
        <v>4</v>
      </c>
      <c r="J14" s="406">
        <v>0</v>
      </c>
      <c r="K14" s="406">
        <v>0</v>
      </c>
      <c r="L14" s="516">
        <v>60</v>
      </c>
      <c r="M14" s="945">
        <v>10</v>
      </c>
    </row>
    <row r="15" spans="1:13" ht="18.75" x14ac:dyDescent="0.2">
      <c r="A15" s="405">
        <v>14</v>
      </c>
      <c r="B15" s="387" t="s">
        <v>503</v>
      </c>
      <c r="C15" s="387" t="s">
        <v>748</v>
      </c>
      <c r="D15" s="515">
        <v>13</v>
      </c>
      <c r="E15" s="515">
        <v>13</v>
      </c>
      <c r="F15" s="515">
        <v>13</v>
      </c>
      <c r="G15" s="515">
        <v>13</v>
      </c>
      <c r="H15" s="515">
        <v>2</v>
      </c>
      <c r="I15" s="515">
        <v>10</v>
      </c>
      <c r="J15" s="406">
        <v>0</v>
      </c>
      <c r="K15" s="406">
        <v>0</v>
      </c>
      <c r="L15" s="516">
        <v>64</v>
      </c>
      <c r="M15" s="945">
        <v>11</v>
      </c>
    </row>
    <row r="16" spans="1:13" ht="18.75" x14ac:dyDescent="0.2">
      <c r="A16" s="947">
        <v>12</v>
      </c>
      <c r="B16" s="387" t="s">
        <v>503</v>
      </c>
      <c r="C16" s="386" t="s">
        <v>508</v>
      </c>
      <c r="D16" s="948">
        <v>13</v>
      </c>
      <c r="E16" s="515">
        <v>12</v>
      </c>
      <c r="F16" s="948">
        <v>8</v>
      </c>
      <c r="G16" s="948">
        <v>12</v>
      </c>
      <c r="H16" s="948">
        <v>10</v>
      </c>
      <c r="I16" s="948">
        <v>9</v>
      </c>
      <c r="J16" s="406">
        <v>0</v>
      </c>
      <c r="K16" s="406">
        <v>0</v>
      </c>
      <c r="L16" s="949">
        <v>64</v>
      </c>
      <c r="M16" s="950">
        <v>11</v>
      </c>
    </row>
    <row r="17" spans="1:13" ht="18.75" x14ac:dyDescent="0.2">
      <c r="A17" s="947">
        <v>9</v>
      </c>
      <c r="B17" s="386" t="s">
        <v>499</v>
      </c>
      <c r="C17" s="386" t="s">
        <v>219</v>
      </c>
      <c r="D17" s="948">
        <v>11</v>
      </c>
      <c r="E17" s="948">
        <v>12</v>
      </c>
      <c r="F17" s="948">
        <v>10</v>
      </c>
      <c r="G17" s="948">
        <v>12</v>
      </c>
      <c r="H17" s="948">
        <v>12</v>
      </c>
      <c r="I17" s="948">
        <v>7</v>
      </c>
      <c r="J17" s="406">
        <v>0</v>
      </c>
      <c r="K17" s="406">
        <v>0</v>
      </c>
      <c r="L17" s="949">
        <v>64</v>
      </c>
      <c r="M17" s="950">
        <v>11</v>
      </c>
    </row>
    <row r="18" spans="1:13" ht="18.75" x14ac:dyDescent="0.2">
      <c r="A18" s="947">
        <v>8</v>
      </c>
      <c r="B18" s="387" t="s">
        <v>503</v>
      </c>
      <c r="C18" s="386" t="s">
        <v>505</v>
      </c>
      <c r="D18" s="948">
        <v>11</v>
      </c>
      <c r="E18" s="948">
        <v>12</v>
      </c>
      <c r="F18" s="948">
        <v>6</v>
      </c>
      <c r="G18" s="948">
        <v>12</v>
      </c>
      <c r="H18" s="948">
        <v>13</v>
      </c>
      <c r="I18" s="948">
        <v>13</v>
      </c>
      <c r="J18" s="406">
        <v>0</v>
      </c>
      <c r="K18" s="406">
        <v>0</v>
      </c>
      <c r="L18" s="949">
        <v>67</v>
      </c>
      <c r="M18" s="950">
        <v>14</v>
      </c>
    </row>
    <row r="19" spans="1:13" ht="15" x14ac:dyDescent="0.2">
      <c r="A19" s="1617" t="s">
        <v>509</v>
      </c>
      <c r="B19" s="1618"/>
      <c r="C19" s="1618"/>
      <c r="D19" s="1618"/>
      <c r="E19" s="1618"/>
      <c r="F19" s="1618"/>
      <c r="G19" s="1618"/>
      <c r="H19" s="1618"/>
      <c r="I19" s="1618"/>
      <c r="J19" s="1618"/>
      <c r="K19" s="1618"/>
      <c r="L19" s="1618"/>
      <c r="M19" s="1619"/>
    </row>
    <row r="20" spans="1:13" ht="30" x14ac:dyDescent="0.2">
      <c r="A20" s="951" t="s">
        <v>82</v>
      </c>
      <c r="B20" s="1620" t="s">
        <v>53</v>
      </c>
      <c r="C20" s="1620"/>
      <c r="D20" s="400" t="s">
        <v>84</v>
      </c>
      <c r="E20" s="400" t="s">
        <v>85</v>
      </c>
      <c r="F20" s="400" t="s">
        <v>86</v>
      </c>
      <c r="G20" s="400" t="s">
        <v>87</v>
      </c>
      <c r="H20" s="400" t="s">
        <v>88</v>
      </c>
      <c r="I20" s="400" t="s">
        <v>510</v>
      </c>
      <c r="J20" s="400" t="s">
        <v>89</v>
      </c>
      <c r="K20" s="400" t="s">
        <v>511</v>
      </c>
      <c r="L20" s="400" t="s">
        <v>90</v>
      </c>
      <c r="M20" s="401" t="s">
        <v>91</v>
      </c>
    </row>
    <row r="21" spans="1:13" ht="18.75" x14ac:dyDescent="0.25">
      <c r="A21" s="952">
        <v>1</v>
      </c>
      <c r="B21" s="1621" t="s">
        <v>513</v>
      </c>
      <c r="C21" s="1621"/>
      <c r="D21" s="953">
        <v>9</v>
      </c>
      <c r="E21" s="954">
        <v>6</v>
      </c>
      <c r="F21" s="953">
        <v>9</v>
      </c>
      <c r="G21" s="953">
        <v>26</v>
      </c>
      <c r="H21" s="953">
        <v>12</v>
      </c>
      <c r="I21" s="953">
        <v>11</v>
      </c>
      <c r="J21" s="953">
        <f>'[10]7. Kolo'!D25</f>
        <v>0</v>
      </c>
      <c r="K21" s="953">
        <f>'[10]8. Kolo '!D25</f>
        <v>0</v>
      </c>
      <c r="L21" s="955">
        <f>IF(K21=0,SUM(D21:K21),SUM(D21:K21)-MAX(D21:K21))</f>
        <v>73</v>
      </c>
      <c r="M21" s="945">
        <v>1</v>
      </c>
    </row>
    <row r="22" spans="1:13" ht="18.75" x14ac:dyDescent="0.25">
      <c r="A22" s="952">
        <v>2</v>
      </c>
      <c r="B22" s="1621" t="s">
        <v>512</v>
      </c>
      <c r="C22" s="1621"/>
      <c r="D22" s="953">
        <v>18</v>
      </c>
      <c r="E22" s="954">
        <v>27</v>
      </c>
      <c r="F22" s="953">
        <v>19</v>
      </c>
      <c r="G22" s="953">
        <v>36</v>
      </c>
      <c r="H22" s="953">
        <v>21</v>
      </c>
      <c r="I22" s="953">
        <v>18</v>
      </c>
      <c r="J22" s="953">
        <f>'[10]7. Kolo'!D29</f>
        <v>0</v>
      </c>
      <c r="K22" s="953">
        <f>'[10]8. Kolo '!D29</f>
        <v>0</v>
      </c>
      <c r="L22" s="955">
        <f>IF(K22=0,SUM(D22:K22),SUM(D22:K22)-MAX(D22:K22))</f>
        <v>139</v>
      </c>
      <c r="M22" s="945">
        <v>2</v>
      </c>
    </row>
    <row r="23" spans="1:13" ht="18.75" x14ac:dyDescent="0.25">
      <c r="A23" s="952">
        <v>3</v>
      </c>
      <c r="B23" s="1621" t="s">
        <v>514</v>
      </c>
      <c r="C23" s="1621"/>
      <c r="D23" s="953">
        <v>33</v>
      </c>
      <c r="E23" s="954">
        <v>29</v>
      </c>
      <c r="F23" s="953">
        <v>25</v>
      </c>
      <c r="G23" s="953">
        <v>36</v>
      </c>
      <c r="H23" s="953">
        <v>24</v>
      </c>
      <c r="I23" s="953">
        <v>18</v>
      </c>
      <c r="J23" s="953">
        <f>'[10]7. Kolo'!D31</f>
        <v>0</v>
      </c>
      <c r="K23" s="953">
        <f>'[10]8. Kolo '!D31</f>
        <v>0</v>
      </c>
      <c r="L23" s="955">
        <f>IF(K23=0,SUM(D23:K23),SUM(D23:K23)-MAX(D23:K23))</f>
        <v>165</v>
      </c>
      <c r="M23" s="945">
        <v>3</v>
      </c>
    </row>
    <row r="24" spans="1:13" ht="18.75" x14ac:dyDescent="0.25">
      <c r="A24" s="956">
        <v>4</v>
      </c>
      <c r="B24" s="1621" t="s">
        <v>515</v>
      </c>
      <c r="C24" s="1621"/>
      <c r="D24" s="953">
        <v>29</v>
      </c>
      <c r="E24" s="954">
        <v>36</v>
      </c>
      <c r="F24" s="953">
        <v>25</v>
      </c>
      <c r="G24" s="953">
        <v>25</v>
      </c>
      <c r="H24" s="953">
        <v>21</v>
      </c>
      <c r="I24" s="953">
        <v>31</v>
      </c>
      <c r="J24" s="953">
        <f>'[10]7. Kolo'!D32</f>
        <v>0</v>
      </c>
      <c r="K24" s="953">
        <f>'[10]8. Kolo '!D32</f>
        <v>0</v>
      </c>
      <c r="L24" s="955">
        <f>IF(K24=0,SUM(D24:K24),SUM(D24:K24)-MAX(D24:K24))</f>
        <v>167</v>
      </c>
      <c r="M24" s="950">
        <v>4</v>
      </c>
    </row>
    <row r="25" spans="1:13" ht="18.75" x14ac:dyDescent="0.25">
      <c r="A25" s="956">
        <v>5</v>
      </c>
      <c r="B25" s="1621"/>
      <c r="C25" s="1621"/>
      <c r="D25" s="953"/>
      <c r="E25" s="954"/>
      <c r="F25" s="953"/>
      <c r="G25" s="953"/>
      <c r="H25" s="953"/>
      <c r="I25" s="953"/>
      <c r="J25" s="953"/>
      <c r="K25" s="953"/>
      <c r="L25" s="955"/>
      <c r="M25" s="950"/>
    </row>
    <row r="26" spans="1:13" ht="18.75" x14ac:dyDescent="0.25">
      <c r="A26" s="956">
        <v>6</v>
      </c>
      <c r="B26" s="1621"/>
      <c r="C26" s="1621"/>
      <c r="D26" s="953"/>
      <c r="E26" s="954"/>
      <c r="F26" s="953"/>
      <c r="G26" s="953"/>
      <c r="H26" s="953"/>
      <c r="I26" s="953"/>
      <c r="J26" s="953"/>
      <c r="K26" s="953"/>
      <c r="L26" s="955"/>
      <c r="M26" s="945"/>
    </row>
    <row r="27" spans="1:13" ht="19.5" thickBot="1" x14ac:dyDescent="0.3">
      <c r="A27" s="957">
        <v>7</v>
      </c>
      <c r="B27" s="1622"/>
      <c r="C27" s="1622"/>
      <c r="D27" s="958"/>
      <c r="E27" s="959"/>
      <c r="F27" s="958"/>
      <c r="G27" s="958"/>
      <c r="H27" s="958"/>
      <c r="I27" s="958"/>
      <c r="J27" s="958"/>
      <c r="K27" s="958"/>
      <c r="L27" s="960"/>
      <c r="M27" s="961"/>
    </row>
  </sheetData>
  <sortState xmlns:xlrd2="http://schemas.microsoft.com/office/spreadsheetml/2017/richdata2" ref="B21:M24">
    <sortCondition ref="M6:M18"/>
  </sortState>
  <mergeCells count="11">
    <mergeCell ref="B23:C23"/>
    <mergeCell ref="B24:C24"/>
    <mergeCell ref="B25:C25"/>
    <mergeCell ref="B27:C27"/>
    <mergeCell ref="B26:C26"/>
    <mergeCell ref="A2:I2"/>
    <mergeCell ref="A3:M3"/>
    <mergeCell ref="A19:M19"/>
    <mergeCell ref="B20:C20"/>
    <mergeCell ref="B22:C22"/>
    <mergeCell ref="B21:C21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B1AB1-52D6-48C5-8D0D-4EC80B28DD8D}">
  <sheetPr>
    <tabColor theme="9" tint="-0.499984740745262"/>
  </sheetPr>
  <dimension ref="A2:V30"/>
  <sheetViews>
    <sheetView workbookViewId="0">
      <selection activeCell="Z10" sqref="Z10"/>
    </sheetView>
  </sheetViews>
  <sheetFormatPr defaultRowHeight="12.75" x14ac:dyDescent="0.2"/>
  <cols>
    <col min="1" max="1" width="5.5703125" customWidth="1"/>
    <col min="2" max="2" width="17.5703125" customWidth="1"/>
    <col min="3" max="3" width="16.140625" customWidth="1"/>
    <col min="4" max="4" width="7.7109375" customWidth="1"/>
    <col min="5" max="5" width="7.5703125" customWidth="1"/>
    <col min="6" max="6" width="7.7109375" customWidth="1"/>
    <col min="7" max="7" width="7.5703125" customWidth="1"/>
    <col min="8" max="8" width="7.7109375" customWidth="1"/>
    <col min="9" max="9" width="7.85546875" customWidth="1"/>
    <col min="10" max="10" width="7.5703125" customWidth="1"/>
    <col min="11" max="11" width="7.7109375" customWidth="1"/>
    <col min="12" max="12" width="7.85546875" customWidth="1"/>
    <col min="13" max="13" width="7.7109375" customWidth="1"/>
    <col min="14" max="14" width="7.5703125" customWidth="1"/>
    <col min="15" max="15" width="7.85546875" customWidth="1"/>
    <col min="16" max="16" width="7.7109375" customWidth="1"/>
    <col min="17" max="18" width="7.85546875" customWidth="1"/>
    <col min="19" max="19" width="7.5703125" customWidth="1"/>
    <col min="20" max="20" width="7.85546875" customWidth="1"/>
    <col min="21" max="21" width="7.7109375" customWidth="1"/>
    <col min="22" max="22" width="9.5703125" customWidth="1"/>
  </cols>
  <sheetData>
    <row r="2" spans="1:22" ht="20.25" x14ac:dyDescent="0.3">
      <c r="D2" s="612" t="s">
        <v>117</v>
      </c>
    </row>
    <row r="4" spans="1:22" ht="20.25" x14ac:dyDescent="0.3">
      <c r="E4" s="612" t="s">
        <v>517</v>
      </c>
    </row>
    <row r="7" spans="1:22" ht="13.5" thickBot="1" x14ac:dyDescent="0.25"/>
    <row r="8" spans="1:22" ht="13.5" thickTop="1" x14ac:dyDescent="0.2">
      <c r="A8" s="1623" t="s">
        <v>44</v>
      </c>
      <c r="B8" s="1626" t="s">
        <v>45</v>
      </c>
      <c r="C8" s="1554" t="s">
        <v>46</v>
      </c>
      <c r="D8" s="1630" t="s">
        <v>6</v>
      </c>
      <c r="E8" s="1631"/>
      <c r="F8" s="1632" t="s">
        <v>7</v>
      </c>
      <c r="G8" s="1560"/>
      <c r="H8" s="1630" t="s">
        <v>8</v>
      </c>
      <c r="I8" s="1558"/>
      <c r="J8" s="1632" t="s">
        <v>9</v>
      </c>
      <c r="K8" s="1558"/>
      <c r="L8" s="1638" t="s">
        <v>10</v>
      </c>
      <c r="M8" s="1562"/>
      <c r="N8" s="1632" t="s">
        <v>11</v>
      </c>
      <c r="O8" s="1558"/>
      <c r="P8" s="1561" t="s">
        <v>12</v>
      </c>
      <c r="Q8" s="1562"/>
      <c r="R8" s="1559" t="s">
        <v>13</v>
      </c>
      <c r="S8" s="1560"/>
      <c r="T8" s="1635" t="s">
        <v>47</v>
      </c>
      <c r="U8" s="1564"/>
      <c r="V8" s="1565"/>
    </row>
    <row r="9" spans="1:22" x14ac:dyDescent="0.2">
      <c r="A9" s="1624"/>
      <c r="B9" s="1627"/>
      <c r="C9" s="1555"/>
      <c r="D9" s="1636" t="s">
        <v>539</v>
      </c>
      <c r="E9" s="1582"/>
      <c r="F9" s="1636" t="s">
        <v>539</v>
      </c>
      <c r="G9" s="1582"/>
      <c r="H9" s="1637" t="s">
        <v>540</v>
      </c>
      <c r="I9" s="1582"/>
      <c r="J9" s="1637" t="s">
        <v>540</v>
      </c>
      <c r="K9" s="1582"/>
      <c r="L9" s="1637" t="s">
        <v>118</v>
      </c>
      <c r="M9" s="1582"/>
      <c r="N9" s="1637" t="s">
        <v>541</v>
      </c>
      <c r="O9" s="1582"/>
      <c r="P9" s="1639" t="s">
        <v>118</v>
      </c>
      <c r="Q9" s="1582"/>
      <c r="R9" s="1640" t="s">
        <v>118</v>
      </c>
      <c r="S9" s="1582"/>
      <c r="T9" s="1566"/>
      <c r="U9" s="1567"/>
      <c r="V9" s="1568"/>
    </row>
    <row r="10" spans="1:22" x14ac:dyDescent="0.2">
      <c r="A10" s="1624"/>
      <c r="B10" s="1627"/>
      <c r="C10" s="1555"/>
      <c r="D10" s="1636">
        <v>44646</v>
      </c>
      <c r="E10" s="1578"/>
      <c r="F10" s="1633">
        <v>44647</v>
      </c>
      <c r="G10" s="1634"/>
      <c r="H10" s="1636">
        <v>44660</v>
      </c>
      <c r="I10" s="1578"/>
      <c r="J10" s="1633">
        <v>44661</v>
      </c>
      <c r="K10" s="1578"/>
      <c r="L10" s="1641">
        <v>44702</v>
      </c>
      <c r="M10" s="1642"/>
      <c r="N10" s="1633">
        <v>44703</v>
      </c>
      <c r="O10" s="1578"/>
      <c r="P10" s="1641">
        <v>44716</v>
      </c>
      <c r="Q10" s="1642"/>
      <c r="R10" s="1633">
        <v>44717</v>
      </c>
      <c r="S10" s="1634"/>
      <c r="T10" s="1569"/>
      <c r="U10" s="1570"/>
      <c r="V10" s="1571"/>
    </row>
    <row r="11" spans="1:22" x14ac:dyDescent="0.2">
      <c r="A11" s="1625"/>
      <c r="B11" s="1628"/>
      <c r="C11" s="1629"/>
      <c r="D11" s="970" t="s">
        <v>48</v>
      </c>
      <c r="E11" s="971" t="s">
        <v>49</v>
      </c>
      <c r="F11" s="972" t="s">
        <v>48</v>
      </c>
      <c r="G11" s="973" t="s">
        <v>49</v>
      </c>
      <c r="H11" s="970" t="s">
        <v>48</v>
      </c>
      <c r="I11" s="971" t="s">
        <v>49</v>
      </c>
      <c r="J11" s="972" t="s">
        <v>48</v>
      </c>
      <c r="K11" s="971" t="s">
        <v>49</v>
      </c>
      <c r="L11" s="972" t="s">
        <v>48</v>
      </c>
      <c r="M11" s="971" t="s">
        <v>49</v>
      </c>
      <c r="N11" s="972" t="s">
        <v>48</v>
      </c>
      <c r="O11" s="974" t="s">
        <v>49</v>
      </c>
      <c r="P11" s="972" t="s">
        <v>48</v>
      </c>
      <c r="Q11" s="971" t="s">
        <v>49</v>
      </c>
      <c r="R11" s="972" t="s">
        <v>48</v>
      </c>
      <c r="S11" s="971" t="s">
        <v>49</v>
      </c>
      <c r="T11" s="590" t="s">
        <v>48</v>
      </c>
      <c r="U11" s="591" t="s">
        <v>49</v>
      </c>
      <c r="V11" s="975" t="s">
        <v>50</v>
      </c>
    </row>
    <row r="12" spans="1:22" ht="13.5" thickBot="1" x14ac:dyDescent="0.25">
      <c r="A12" s="592">
        <v>1</v>
      </c>
      <c r="B12" s="593">
        <v>2</v>
      </c>
      <c r="C12" s="593">
        <v>3</v>
      </c>
      <c r="D12" s="594">
        <v>4</v>
      </c>
      <c r="E12" s="595">
        <v>5</v>
      </c>
      <c r="F12" s="594">
        <v>6</v>
      </c>
      <c r="G12" s="595">
        <v>7</v>
      </c>
      <c r="H12" s="594">
        <v>8</v>
      </c>
      <c r="I12" s="595">
        <v>9</v>
      </c>
      <c r="J12" s="594">
        <v>10</v>
      </c>
      <c r="K12" s="595">
        <v>11</v>
      </c>
      <c r="L12" s="594">
        <v>12</v>
      </c>
      <c r="M12" s="595">
        <v>13</v>
      </c>
      <c r="N12" s="594">
        <v>14</v>
      </c>
      <c r="O12" s="595">
        <v>15</v>
      </c>
      <c r="P12" s="594">
        <v>16</v>
      </c>
      <c r="Q12" s="595">
        <v>17</v>
      </c>
      <c r="R12" s="594">
        <v>18</v>
      </c>
      <c r="S12" s="595">
        <v>19</v>
      </c>
      <c r="T12" s="594">
        <v>20</v>
      </c>
      <c r="U12" s="596">
        <v>21</v>
      </c>
      <c r="V12" s="595">
        <v>22</v>
      </c>
    </row>
    <row r="13" spans="1:22" ht="18.75" thickTop="1" x14ac:dyDescent="0.2">
      <c r="A13" s="597">
        <v>1</v>
      </c>
      <c r="B13" s="976" t="s">
        <v>125</v>
      </c>
      <c r="C13" s="598" t="s">
        <v>126</v>
      </c>
      <c r="D13" s="599">
        <v>1</v>
      </c>
      <c r="E13" s="600">
        <v>44</v>
      </c>
      <c r="F13" s="601">
        <v>2</v>
      </c>
      <c r="G13" s="600">
        <v>31</v>
      </c>
      <c r="H13" s="601">
        <v>2</v>
      </c>
      <c r="I13" s="600">
        <v>13</v>
      </c>
      <c r="J13" s="601">
        <v>1</v>
      </c>
      <c r="K13" s="602">
        <v>11</v>
      </c>
      <c r="L13" s="603">
        <v>1</v>
      </c>
      <c r="M13" s="600">
        <v>12</v>
      </c>
      <c r="N13" s="601">
        <v>1</v>
      </c>
      <c r="O13" s="600">
        <v>10</v>
      </c>
      <c r="P13" s="603">
        <v>11</v>
      </c>
      <c r="Q13" s="600">
        <v>4</v>
      </c>
      <c r="R13" s="601">
        <v>2</v>
      </c>
      <c r="S13" s="600">
        <v>9</v>
      </c>
      <c r="T13" s="977">
        <f t="shared" ref="T13:T29" si="0">IF(ISNUMBER(D13)=TRUE,SUM(D13,F13,H13,J13,L13,N13,P13,R13),"")</f>
        <v>21</v>
      </c>
      <c r="U13" s="978">
        <f t="shared" ref="U13:U29" si="1">IF(OR(ISNUMBER(E13)=TRUE,ISNUMBER(G13)=TRUE,ISNUMBER(I13)=TRUE,ISNUMBER(K13)=TRUE,ISNUMBER(M13)=TRUE,ISNUMBER(O13)=TRUE,ISNUMBER(Q13)=TRUE,ISNUMBER(S13)=TRUE),SUM(E13,G13,I13,K13,M13,O13,Q13,S13),"")</f>
        <v>134</v>
      </c>
      <c r="V13" s="979">
        <v>1</v>
      </c>
    </row>
    <row r="14" spans="1:22" ht="18" x14ac:dyDescent="0.2">
      <c r="A14" s="604">
        <v>2</v>
      </c>
      <c r="B14" s="980" t="s">
        <v>128</v>
      </c>
      <c r="C14" s="605" t="s">
        <v>129</v>
      </c>
      <c r="D14" s="606">
        <v>2</v>
      </c>
      <c r="E14" s="607">
        <v>29</v>
      </c>
      <c r="F14" s="608">
        <v>7</v>
      </c>
      <c r="G14" s="609">
        <v>28</v>
      </c>
      <c r="H14" s="610">
        <v>3</v>
      </c>
      <c r="I14" s="607">
        <v>11</v>
      </c>
      <c r="J14" s="608">
        <v>9.5</v>
      </c>
      <c r="K14" s="609">
        <v>5</v>
      </c>
      <c r="L14" s="610">
        <v>4</v>
      </c>
      <c r="M14" s="607">
        <v>6</v>
      </c>
      <c r="N14" s="608">
        <v>5</v>
      </c>
      <c r="O14" s="609">
        <v>5</v>
      </c>
      <c r="P14" s="610">
        <v>2</v>
      </c>
      <c r="Q14" s="607">
        <v>13</v>
      </c>
      <c r="R14" s="608">
        <v>4</v>
      </c>
      <c r="S14" s="607">
        <v>8</v>
      </c>
      <c r="T14" s="977">
        <f t="shared" si="0"/>
        <v>36.5</v>
      </c>
      <c r="U14" s="978">
        <f t="shared" si="1"/>
        <v>105</v>
      </c>
      <c r="V14" s="611">
        <v>2</v>
      </c>
    </row>
    <row r="15" spans="1:22" ht="18" x14ac:dyDescent="0.2">
      <c r="A15" s="604">
        <v>3</v>
      </c>
      <c r="B15" s="980" t="s">
        <v>121</v>
      </c>
      <c r="C15" s="605" t="s">
        <v>122</v>
      </c>
      <c r="D15" s="606">
        <v>8</v>
      </c>
      <c r="E15" s="607">
        <v>35</v>
      </c>
      <c r="F15" s="608">
        <v>5</v>
      </c>
      <c r="G15" s="609">
        <v>27</v>
      </c>
      <c r="H15" s="610">
        <v>9</v>
      </c>
      <c r="I15" s="607">
        <v>6</v>
      </c>
      <c r="J15" s="608">
        <v>9.5</v>
      </c>
      <c r="K15" s="609">
        <v>5</v>
      </c>
      <c r="L15" s="610">
        <v>2</v>
      </c>
      <c r="M15" s="607">
        <v>10</v>
      </c>
      <c r="N15" s="608">
        <v>3</v>
      </c>
      <c r="O15" s="609">
        <v>7</v>
      </c>
      <c r="P15" s="610">
        <v>1</v>
      </c>
      <c r="Q15" s="607">
        <v>14</v>
      </c>
      <c r="R15" s="608">
        <v>1</v>
      </c>
      <c r="S15" s="607">
        <v>13</v>
      </c>
      <c r="T15" s="977">
        <f t="shared" si="0"/>
        <v>38.5</v>
      </c>
      <c r="U15" s="978">
        <f t="shared" si="1"/>
        <v>117</v>
      </c>
      <c r="V15" s="611">
        <v>3</v>
      </c>
    </row>
    <row r="16" spans="1:22" ht="18" x14ac:dyDescent="0.2">
      <c r="A16" s="604">
        <v>4</v>
      </c>
      <c r="B16" s="980" t="s">
        <v>120</v>
      </c>
      <c r="C16" s="605" t="s">
        <v>119</v>
      </c>
      <c r="D16" s="606">
        <v>6</v>
      </c>
      <c r="E16" s="607">
        <v>41</v>
      </c>
      <c r="F16" s="608">
        <v>6</v>
      </c>
      <c r="G16" s="609">
        <v>23</v>
      </c>
      <c r="H16" s="610">
        <v>1</v>
      </c>
      <c r="I16" s="607">
        <v>19</v>
      </c>
      <c r="J16" s="608">
        <v>4</v>
      </c>
      <c r="K16" s="609">
        <v>5</v>
      </c>
      <c r="L16" s="610">
        <v>3</v>
      </c>
      <c r="M16" s="607">
        <v>8</v>
      </c>
      <c r="N16" s="608">
        <v>4</v>
      </c>
      <c r="O16" s="609">
        <v>7</v>
      </c>
      <c r="P16" s="610">
        <v>10</v>
      </c>
      <c r="Q16" s="607">
        <v>4</v>
      </c>
      <c r="R16" s="608">
        <v>5</v>
      </c>
      <c r="S16" s="607">
        <v>5</v>
      </c>
      <c r="T16" s="977">
        <f t="shared" si="0"/>
        <v>39</v>
      </c>
      <c r="U16" s="978">
        <f t="shared" si="1"/>
        <v>112</v>
      </c>
      <c r="V16" s="611">
        <v>4</v>
      </c>
    </row>
    <row r="17" spans="1:22" ht="18" x14ac:dyDescent="0.2">
      <c r="A17" s="604">
        <v>5</v>
      </c>
      <c r="B17" s="980" t="s">
        <v>123</v>
      </c>
      <c r="C17" s="605" t="s">
        <v>124</v>
      </c>
      <c r="D17" s="606">
        <v>7</v>
      </c>
      <c r="E17" s="607">
        <v>25</v>
      </c>
      <c r="F17" s="608">
        <v>4</v>
      </c>
      <c r="G17" s="609">
        <v>29</v>
      </c>
      <c r="H17" s="610">
        <v>8</v>
      </c>
      <c r="I17" s="607">
        <v>6</v>
      </c>
      <c r="J17" s="608">
        <v>2</v>
      </c>
      <c r="K17" s="609">
        <v>7</v>
      </c>
      <c r="L17" s="610">
        <v>9</v>
      </c>
      <c r="M17" s="607">
        <v>3</v>
      </c>
      <c r="N17" s="608">
        <v>6</v>
      </c>
      <c r="O17" s="609">
        <v>7</v>
      </c>
      <c r="P17" s="610">
        <v>8</v>
      </c>
      <c r="Q17" s="607">
        <v>10</v>
      </c>
      <c r="R17" s="608">
        <v>3</v>
      </c>
      <c r="S17" s="607">
        <v>7</v>
      </c>
      <c r="T17" s="977">
        <f t="shared" si="0"/>
        <v>47</v>
      </c>
      <c r="U17" s="978">
        <f t="shared" si="1"/>
        <v>94</v>
      </c>
      <c r="V17" s="611">
        <v>5</v>
      </c>
    </row>
    <row r="18" spans="1:22" ht="18" x14ac:dyDescent="0.2">
      <c r="A18" s="604">
        <v>6</v>
      </c>
      <c r="B18" s="980" t="s">
        <v>133</v>
      </c>
      <c r="C18" s="605" t="s">
        <v>129</v>
      </c>
      <c r="D18" s="606">
        <v>12</v>
      </c>
      <c r="E18" s="607">
        <v>14</v>
      </c>
      <c r="F18" s="608">
        <v>8</v>
      </c>
      <c r="G18" s="609">
        <v>18</v>
      </c>
      <c r="H18" s="610">
        <v>5</v>
      </c>
      <c r="I18" s="607">
        <v>11</v>
      </c>
      <c r="J18" s="608">
        <v>5</v>
      </c>
      <c r="K18" s="609">
        <v>6</v>
      </c>
      <c r="L18" s="610">
        <v>5</v>
      </c>
      <c r="M18" s="607">
        <v>5</v>
      </c>
      <c r="N18" s="608">
        <v>2</v>
      </c>
      <c r="O18" s="609">
        <v>7</v>
      </c>
      <c r="P18" s="610">
        <v>3</v>
      </c>
      <c r="Q18" s="607">
        <v>11</v>
      </c>
      <c r="R18" s="608">
        <v>7</v>
      </c>
      <c r="S18" s="607">
        <v>5</v>
      </c>
      <c r="T18" s="977">
        <f t="shared" si="0"/>
        <v>47</v>
      </c>
      <c r="U18" s="978">
        <f t="shared" si="1"/>
        <v>77</v>
      </c>
      <c r="V18" s="611">
        <v>6</v>
      </c>
    </row>
    <row r="19" spans="1:22" ht="18" x14ac:dyDescent="0.2">
      <c r="A19" s="604">
        <v>7</v>
      </c>
      <c r="B19" s="980" t="s">
        <v>136</v>
      </c>
      <c r="C19" s="605" t="s">
        <v>135</v>
      </c>
      <c r="D19" s="606">
        <v>9</v>
      </c>
      <c r="E19" s="607">
        <v>17</v>
      </c>
      <c r="F19" s="608">
        <v>3</v>
      </c>
      <c r="G19" s="609">
        <v>26</v>
      </c>
      <c r="H19" s="610">
        <v>4</v>
      </c>
      <c r="I19" s="607">
        <v>9</v>
      </c>
      <c r="J19" s="608">
        <v>6</v>
      </c>
      <c r="K19" s="609">
        <v>5</v>
      </c>
      <c r="L19" s="610">
        <v>6</v>
      </c>
      <c r="M19" s="607">
        <v>5</v>
      </c>
      <c r="N19" s="608">
        <v>7.5</v>
      </c>
      <c r="O19" s="609">
        <v>3</v>
      </c>
      <c r="P19" s="610">
        <v>4</v>
      </c>
      <c r="Q19" s="607">
        <v>11</v>
      </c>
      <c r="R19" s="608">
        <v>10</v>
      </c>
      <c r="S19" s="607">
        <v>4</v>
      </c>
      <c r="T19" s="977">
        <f t="shared" si="0"/>
        <v>49.5</v>
      </c>
      <c r="U19" s="978">
        <f t="shared" si="1"/>
        <v>80</v>
      </c>
      <c r="V19" s="611">
        <v>7</v>
      </c>
    </row>
    <row r="20" spans="1:22" ht="18" x14ac:dyDescent="0.2">
      <c r="A20" s="604">
        <v>8</v>
      </c>
      <c r="B20" s="980" t="s">
        <v>134</v>
      </c>
      <c r="C20" s="605" t="s">
        <v>135</v>
      </c>
      <c r="D20" s="606">
        <v>3</v>
      </c>
      <c r="E20" s="607">
        <v>27</v>
      </c>
      <c r="F20" s="608">
        <v>13</v>
      </c>
      <c r="G20" s="609">
        <v>8</v>
      </c>
      <c r="H20" s="610">
        <v>7</v>
      </c>
      <c r="I20" s="607">
        <v>7</v>
      </c>
      <c r="J20" s="608">
        <v>7</v>
      </c>
      <c r="K20" s="609">
        <v>4</v>
      </c>
      <c r="L20" s="610">
        <v>11</v>
      </c>
      <c r="M20" s="607">
        <v>1</v>
      </c>
      <c r="N20" s="608">
        <v>7.5</v>
      </c>
      <c r="O20" s="609">
        <v>3</v>
      </c>
      <c r="P20" s="610">
        <v>5</v>
      </c>
      <c r="Q20" s="607">
        <v>7</v>
      </c>
      <c r="R20" s="608">
        <v>6</v>
      </c>
      <c r="S20" s="607">
        <v>5</v>
      </c>
      <c r="T20" s="977">
        <f t="shared" si="0"/>
        <v>59.5</v>
      </c>
      <c r="U20" s="978">
        <f t="shared" si="1"/>
        <v>62</v>
      </c>
      <c r="V20" s="611">
        <v>8</v>
      </c>
    </row>
    <row r="21" spans="1:22" ht="18" x14ac:dyDescent="0.2">
      <c r="A21" s="604">
        <v>9</v>
      </c>
      <c r="B21" s="980" t="s">
        <v>137</v>
      </c>
      <c r="C21" s="605" t="s">
        <v>126</v>
      </c>
      <c r="D21" s="606">
        <v>10</v>
      </c>
      <c r="E21" s="607">
        <v>18</v>
      </c>
      <c r="F21" s="608">
        <v>9</v>
      </c>
      <c r="G21" s="609">
        <v>13</v>
      </c>
      <c r="H21" s="610">
        <v>6</v>
      </c>
      <c r="I21" s="607">
        <v>7</v>
      </c>
      <c r="J21" s="608">
        <v>3</v>
      </c>
      <c r="K21" s="609">
        <v>5</v>
      </c>
      <c r="L21" s="610">
        <v>12.5</v>
      </c>
      <c r="M21" s="607">
        <v>0</v>
      </c>
      <c r="N21" s="608">
        <v>11</v>
      </c>
      <c r="O21" s="609">
        <v>2</v>
      </c>
      <c r="P21" s="610">
        <v>6</v>
      </c>
      <c r="Q21" s="607">
        <v>7</v>
      </c>
      <c r="R21" s="608">
        <v>12</v>
      </c>
      <c r="S21" s="607">
        <v>3</v>
      </c>
      <c r="T21" s="977">
        <f t="shared" si="0"/>
        <v>69.5</v>
      </c>
      <c r="U21" s="978">
        <f t="shared" si="1"/>
        <v>55</v>
      </c>
      <c r="V21" s="611">
        <v>9</v>
      </c>
    </row>
    <row r="22" spans="1:22" ht="18" x14ac:dyDescent="0.2">
      <c r="A22" s="604">
        <v>10</v>
      </c>
      <c r="B22" s="980" t="s">
        <v>138</v>
      </c>
      <c r="C22" s="605" t="s">
        <v>126</v>
      </c>
      <c r="D22" s="606">
        <v>4</v>
      </c>
      <c r="E22" s="607">
        <v>28</v>
      </c>
      <c r="F22" s="608">
        <v>10</v>
      </c>
      <c r="G22" s="609">
        <v>12</v>
      </c>
      <c r="H22" s="610">
        <v>11</v>
      </c>
      <c r="I22" s="607">
        <v>4</v>
      </c>
      <c r="J22" s="608">
        <v>8</v>
      </c>
      <c r="K22" s="609">
        <v>4</v>
      </c>
      <c r="L22" s="610">
        <v>7</v>
      </c>
      <c r="M22" s="607">
        <v>4</v>
      </c>
      <c r="N22" s="608">
        <v>12.5</v>
      </c>
      <c r="O22" s="609">
        <v>0</v>
      </c>
      <c r="P22" s="610">
        <v>13</v>
      </c>
      <c r="Q22" s="607">
        <v>4</v>
      </c>
      <c r="R22" s="608">
        <v>13</v>
      </c>
      <c r="S22" s="607">
        <v>3</v>
      </c>
      <c r="T22" s="977">
        <f t="shared" si="0"/>
        <v>78.5</v>
      </c>
      <c r="U22" s="978">
        <f t="shared" si="1"/>
        <v>59</v>
      </c>
      <c r="V22" s="611">
        <v>10</v>
      </c>
    </row>
    <row r="23" spans="1:22" ht="18" x14ac:dyDescent="0.2">
      <c r="A23" s="604">
        <v>11</v>
      </c>
      <c r="B23" s="980" t="s">
        <v>542</v>
      </c>
      <c r="C23" s="598" t="s">
        <v>144</v>
      </c>
      <c r="D23" s="606">
        <v>11</v>
      </c>
      <c r="E23" s="607">
        <v>17</v>
      </c>
      <c r="F23" s="608">
        <v>12</v>
      </c>
      <c r="G23" s="609">
        <v>8</v>
      </c>
      <c r="H23" s="610">
        <v>10</v>
      </c>
      <c r="I23" s="607">
        <v>4</v>
      </c>
      <c r="J23" s="608">
        <v>11</v>
      </c>
      <c r="K23" s="609">
        <v>4</v>
      </c>
      <c r="L23" s="610">
        <v>8</v>
      </c>
      <c r="M23" s="607">
        <v>4</v>
      </c>
      <c r="N23" s="608">
        <v>12.5</v>
      </c>
      <c r="O23" s="609">
        <v>0</v>
      </c>
      <c r="P23" s="610">
        <v>9</v>
      </c>
      <c r="Q23" s="607">
        <v>5</v>
      </c>
      <c r="R23" s="608">
        <v>11</v>
      </c>
      <c r="S23" s="607">
        <v>3</v>
      </c>
      <c r="T23" s="977">
        <f t="shared" si="0"/>
        <v>84.5</v>
      </c>
      <c r="U23" s="978">
        <f t="shared" si="1"/>
        <v>45</v>
      </c>
      <c r="V23" s="611">
        <v>11</v>
      </c>
    </row>
    <row r="24" spans="1:22" ht="18" x14ac:dyDescent="0.2">
      <c r="A24" s="604">
        <v>12</v>
      </c>
      <c r="B24" s="980" t="s">
        <v>132</v>
      </c>
      <c r="C24" s="598" t="s">
        <v>129</v>
      </c>
      <c r="D24" s="606">
        <v>14</v>
      </c>
      <c r="E24" s="607">
        <v>3</v>
      </c>
      <c r="F24" s="608">
        <v>11</v>
      </c>
      <c r="G24" s="609">
        <v>10</v>
      </c>
      <c r="H24" s="610">
        <v>12</v>
      </c>
      <c r="I24" s="607">
        <v>2</v>
      </c>
      <c r="J24" s="608">
        <v>13</v>
      </c>
      <c r="K24" s="609">
        <v>0</v>
      </c>
      <c r="L24" s="610">
        <v>10</v>
      </c>
      <c r="M24" s="607">
        <v>2</v>
      </c>
      <c r="N24" s="608">
        <v>10</v>
      </c>
      <c r="O24" s="609">
        <v>4</v>
      </c>
      <c r="P24" s="610">
        <v>7</v>
      </c>
      <c r="Q24" s="607">
        <v>9</v>
      </c>
      <c r="R24" s="608">
        <v>8</v>
      </c>
      <c r="S24" s="607">
        <v>6</v>
      </c>
      <c r="T24" s="977">
        <f t="shared" si="0"/>
        <v>85</v>
      </c>
      <c r="U24" s="978">
        <f t="shared" si="1"/>
        <v>36</v>
      </c>
      <c r="V24" s="611">
        <v>12</v>
      </c>
    </row>
    <row r="25" spans="1:22" ht="18" x14ac:dyDescent="0.2">
      <c r="A25" s="604">
        <v>13</v>
      </c>
      <c r="B25" s="980" t="s">
        <v>543</v>
      </c>
      <c r="C25" s="598" t="s">
        <v>544</v>
      </c>
      <c r="D25" s="606">
        <v>13</v>
      </c>
      <c r="E25" s="607">
        <v>14</v>
      </c>
      <c r="F25" s="608">
        <v>14</v>
      </c>
      <c r="G25" s="609">
        <v>8</v>
      </c>
      <c r="H25" s="610">
        <v>13</v>
      </c>
      <c r="I25" s="607">
        <v>2</v>
      </c>
      <c r="J25" s="608">
        <v>12</v>
      </c>
      <c r="K25" s="609">
        <v>1</v>
      </c>
      <c r="L25" s="610">
        <v>12.5</v>
      </c>
      <c r="M25" s="607">
        <v>0</v>
      </c>
      <c r="N25" s="608">
        <v>9</v>
      </c>
      <c r="O25" s="609">
        <v>3</v>
      </c>
      <c r="P25" s="610">
        <v>12</v>
      </c>
      <c r="Q25" s="607">
        <v>5</v>
      </c>
      <c r="R25" s="608">
        <v>9</v>
      </c>
      <c r="S25" s="607">
        <v>5</v>
      </c>
      <c r="T25" s="977">
        <f t="shared" si="0"/>
        <v>94.5</v>
      </c>
      <c r="U25" s="978">
        <f t="shared" si="1"/>
        <v>38</v>
      </c>
      <c r="V25" s="611">
        <v>13</v>
      </c>
    </row>
    <row r="26" spans="1:22" ht="18" x14ac:dyDescent="0.2">
      <c r="A26" s="604">
        <v>14</v>
      </c>
      <c r="B26" s="980" t="s">
        <v>130</v>
      </c>
      <c r="C26" s="598" t="s">
        <v>131</v>
      </c>
      <c r="D26" s="606">
        <v>5</v>
      </c>
      <c r="E26" s="607">
        <v>45</v>
      </c>
      <c r="F26" s="608">
        <v>1</v>
      </c>
      <c r="G26" s="609">
        <v>35</v>
      </c>
      <c r="H26" s="610">
        <v>16</v>
      </c>
      <c r="I26" s="607"/>
      <c r="J26" s="608">
        <v>16</v>
      </c>
      <c r="K26" s="609"/>
      <c r="L26" s="610">
        <v>16</v>
      </c>
      <c r="M26" s="607"/>
      <c r="N26" s="608">
        <v>16</v>
      </c>
      <c r="O26" s="609"/>
      <c r="P26" s="610">
        <v>16</v>
      </c>
      <c r="Q26" s="607"/>
      <c r="R26" s="608">
        <v>16</v>
      </c>
      <c r="S26" s="607"/>
      <c r="T26" s="977">
        <f t="shared" si="0"/>
        <v>102</v>
      </c>
      <c r="U26" s="978">
        <f t="shared" si="1"/>
        <v>80</v>
      </c>
      <c r="V26" s="611">
        <v>14</v>
      </c>
    </row>
    <row r="27" spans="1:22" ht="18" x14ac:dyDescent="0.2">
      <c r="A27" s="604">
        <v>15</v>
      </c>
      <c r="B27" s="980" t="s">
        <v>127</v>
      </c>
      <c r="C27" s="981" t="s">
        <v>73</v>
      </c>
      <c r="D27" s="606">
        <v>16</v>
      </c>
      <c r="E27" s="607"/>
      <c r="F27" s="608">
        <v>16</v>
      </c>
      <c r="G27" s="609"/>
      <c r="H27" s="610">
        <v>16</v>
      </c>
      <c r="I27" s="607"/>
      <c r="J27" s="608">
        <v>16</v>
      </c>
      <c r="K27" s="609"/>
      <c r="L27" s="610">
        <v>16</v>
      </c>
      <c r="M27" s="607"/>
      <c r="N27" s="608">
        <v>16</v>
      </c>
      <c r="O27" s="609"/>
      <c r="P27" s="610">
        <v>16</v>
      </c>
      <c r="Q27" s="607"/>
      <c r="R27" s="608">
        <v>16</v>
      </c>
      <c r="S27" s="607"/>
      <c r="T27" s="977">
        <f t="shared" si="0"/>
        <v>128</v>
      </c>
      <c r="U27" s="978" t="str">
        <f t="shared" si="1"/>
        <v/>
      </c>
      <c r="V27" s="611">
        <v>16</v>
      </c>
    </row>
    <row r="28" spans="1:22" ht="18" x14ac:dyDescent="0.2">
      <c r="A28" s="604">
        <v>16</v>
      </c>
      <c r="B28" s="980"/>
      <c r="C28" s="605"/>
      <c r="D28" s="606"/>
      <c r="E28" s="607"/>
      <c r="F28" s="608"/>
      <c r="G28" s="609"/>
      <c r="H28" s="610"/>
      <c r="I28" s="607"/>
      <c r="J28" s="608"/>
      <c r="K28" s="609"/>
      <c r="L28" s="610"/>
      <c r="M28" s="607"/>
      <c r="N28" s="608"/>
      <c r="O28" s="609"/>
      <c r="P28" s="610"/>
      <c r="Q28" s="607"/>
      <c r="R28" s="608"/>
      <c r="S28" s="607"/>
      <c r="T28" s="977" t="str">
        <f t="shared" si="0"/>
        <v/>
      </c>
      <c r="U28" s="978" t="str">
        <f t="shared" si="1"/>
        <v/>
      </c>
      <c r="V28" s="611" t="str">
        <f t="shared" ref="V28:V29" si="2">IF(ISNUMBER(AA28)=TRUE,AA28,"")</f>
        <v/>
      </c>
    </row>
    <row r="29" spans="1:22" ht="18.75" thickBot="1" x14ac:dyDescent="0.25">
      <c r="A29" s="1035">
        <v>30</v>
      </c>
      <c r="B29" s="1036"/>
      <c r="C29" s="1037"/>
      <c r="D29" s="1038"/>
      <c r="E29" s="1039"/>
      <c r="F29" s="1040"/>
      <c r="G29" s="1041"/>
      <c r="H29" s="1042"/>
      <c r="I29" s="1039"/>
      <c r="J29" s="1040"/>
      <c r="K29" s="1041"/>
      <c r="L29" s="1042"/>
      <c r="M29" s="1039"/>
      <c r="N29" s="1040"/>
      <c r="O29" s="1039"/>
      <c r="P29" s="1042"/>
      <c r="Q29" s="1039"/>
      <c r="R29" s="1040"/>
      <c r="S29" s="1039"/>
      <c r="T29" s="1043" t="str">
        <f t="shared" si="0"/>
        <v/>
      </c>
      <c r="U29" s="1044" t="str">
        <f t="shared" si="1"/>
        <v/>
      </c>
      <c r="V29" s="1045" t="str">
        <f t="shared" si="2"/>
        <v/>
      </c>
    </row>
    <row r="30" spans="1:22" ht="18.75" thickTop="1" x14ac:dyDescent="0.2">
      <c r="A30" s="472"/>
      <c r="B30" s="473"/>
      <c r="C30" s="473"/>
      <c r="D30" s="474"/>
      <c r="E30" s="1046">
        <f>SUM(E13:E29)</f>
        <v>357</v>
      </c>
      <c r="F30" s="1046"/>
      <c r="G30" s="1046">
        <f>SUM(G13:G29)</f>
        <v>276</v>
      </c>
      <c r="H30" s="1046"/>
      <c r="I30" s="1046">
        <f>SUM(I13:I29)</f>
        <v>101</v>
      </c>
      <c r="J30" s="1046"/>
      <c r="K30" s="1046">
        <f>SUM(K13:K29)</f>
        <v>62</v>
      </c>
      <c r="L30" s="1046"/>
      <c r="M30" s="1046">
        <f>SUM(M13:M29)</f>
        <v>60</v>
      </c>
      <c r="N30" s="1046"/>
      <c r="O30" s="1046">
        <f>SUM(O13:O29)</f>
        <v>58</v>
      </c>
      <c r="P30" s="1046"/>
      <c r="Q30" s="1046">
        <f>SUM(Q13:Q29)</f>
        <v>104</v>
      </c>
      <c r="R30" s="1046"/>
      <c r="S30" s="1046">
        <f>SUM(S13:S29)</f>
        <v>76</v>
      </c>
      <c r="T30" s="474"/>
      <c r="U30" s="1046">
        <f>SUM(U13:U29)</f>
        <v>1094</v>
      </c>
      <c r="V30" s="475"/>
    </row>
  </sheetData>
  <mergeCells count="28">
    <mergeCell ref="R10:S10"/>
    <mergeCell ref="H10:I10"/>
    <mergeCell ref="J10:K10"/>
    <mergeCell ref="L10:M10"/>
    <mergeCell ref="N10:O10"/>
    <mergeCell ref="P10:Q10"/>
    <mergeCell ref="N8:O8"/>
    <mergeCell ref="P8:Q8"/>
    <mergeCell ref="R8:S8"/>
    <mergeCell ref="T8:V10"/>
    <mergeCell ref="D9:E9"/>
    <mergeCell ref="F9:G9"/>
    <mergeCell ref="H9:I9"/>
    <mergeCell ref="J9:K9"/>
    <mergeCell ref="L9:M9"/>
    <mergeCell ref="N9:O9"/>
    <mergeCell ref="H8:I8"/>
    <mergeCell ref="J8:K8"/>
    <mergeCell ref="L8:M8"/>
    <mergeCell ref="P9:Q9"/>
    <mergeCell ref="R9:S9"/>
    <mergeCell ref="D10:E10"/>
    <mergeCell ref="A8:A11"/>
    <mergeCell ref="B8:B11"/>
    <mergeCell ref="C8:C11"/>
    <mergeCell ref="D8:E8"/>
    <mergeCell ref="F8:G8"/>
    <mergeCell ref="F10:G10"/>
  </mergeCells>
  <dataValidations xWindow="1337" yWindow="597" count="1">
    <dataValidation allowBlank="1" showInputMessage="1" showErrorMessage="1" promptTitle="POZOR!" prompt="Polje sadrži formulu!_x000a_U polja u ovom dijelu ne upisujte i ne mjenjajte ništa!" sqref="T13:V29" xr:uid="{EB6EE4C7-5181-4B55-A81F-C2FDB1054202}"/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2:IW25"/>
  <sheetViews>
    <sheetView topLeftCell="A7" zoomScaleNormal="100" workbookViewId="0">
      <selection activeCell="AC7" sqref="AC7"/>
    </sheetView>
  </sheetViews>
  <sheetFormatPr defaultRowHeight="12.75" x14ac:dyDescent="0.2"/>
  <cols>
    <col min="1" max="1" width="4.5703125" style="1"/>
    <col min="2" max="2" width="17.140625" style="2"/>
    <col min="3" max="3" width="5.7109375" style="2"/>
    <col min="4" max="4" width="9.42578125" style="2"/>
    <col min="5" max="5" width="5.7109375" style="2"/>
    <col min="6" max="6" width="9.42578125" style="2"/>
    <col min="7" max="7" width="5.7109375" style="2"/>
    <col min="8" max="8" width="9.42578125" style="2"/>
    <col min="9" max="9" width="5.7109375" style="2"/>
    <col min="10" max="10" width="9.42578125" style="2"/>
    <col min="11" max="11" width="5.7109375" style="2"/>
    <col min="12" max="12" width="9.42578125" style="2"/>
    <col min="13" max="13" width="5.85546875" style="2"/>
    <col min="14" max="14" width="9.42578125" style="2"/>
    <col min="15" max="15" width="5.7109375" style="2"/>
    <col min="16" max="16" width="9.42578125" style="2"/>
    <col min="17" max="17" width="5.7109375" style="2"/>
    <col min="18" max="18" width="9.42578125" style="2"/>
    <col min="19" max="19" width="6.28515625" style="2"/>
    <col min="20" max="20" width="11" style="2"/>
    <col min="21" max="21" width="10" style="2"/>
    <col min="22" max="22" width="9.140625" style="2"/>
    <col min="23" max="27" width="0" style="2" hidden="1"/>
    <col min="28" max="257" width="9.140625" style="2"/>
  </cols>
  <sheetData>
    <row r="2" spans="1:29" x14ac:dyDescent="0.2"/>
    <row r="4" spans="1:29" ht="20.25" x14ac:dyDescent="0.3">
      <c r="C4" s="3" t="s">
        <v>114</v>
      </c>
      <c r="D4" s="21"/>
      <c r="H4" s="579"/>
      <c r="I4" s="579"/>
      <c r="J4" s="579"/>
      <c r="K4" s="580" t="s">
        <v>1</v>
      </c>
      <c r="L4" s="579"/>
      <c r="M4" s="579"/>
      <c r="N4" s="579"/>
    </row>
    <row r="5" spans="1:29" ht="20.25" x14ac:dyDescent="0.3">
      <c r="C5" s="5" t="s">
        <v>2</v>
      </c>
      <c r="H5" s="579"/>
      <c r="I5" s="579"/>
      <c r="J5" s="579"/>
      <c r="K5" s="581" t="s">
        <v>341</v>
      </c>
      <c r="L5" s="579"/>
      <c r="M5" s="579"/>
      <c r="N5" s="579"/>
    </row>
    <row r="6" spans="1:29" ht="20.25" x14ac:dyDescent="0.3">
      <c r="H6" s="579"/>
      <c r="I6" s="579"/>
      <c r="J6" s="579"/>
      <c r="K6" s="582" t="s">
        <v>3</v>
      </c>
      <c r="L6" s="579"/>
      <c r="M6" s="579"/>
      <c r="N6" s="579"/>
    </row>
    <row r="8" spans="1:29" s="2" customFormat="1" ht="20.25" customHeight="1" thickTop="1" thickBot="1" x14ac:dyDescent="0.25">
      <c r="A8" s="1383" t="s">
        <v>4</v>
      </c>
      <c r="B8" s="1384" t="s">
        <v>5</v>
      </c>
      <c r="C8" s="1385" t="s">
        <v>6</v>
      </c>
      <c r="D8" s="1385"/>
      <c r="E8" s="1386" t="s">
        <v>7</v>
      </c>
      <c r="F8" s="1386"/>
      <c r="G8" s="1385" t="s">
        <v>8</v>
      </c>
      <c r="H8" s="1385"/>
      <c r="I8" s="1386" t="s">
        <v>9</v>
      </c>
      <c r="J8" s="1386"/>
      <c r="K8" s="1385" t="s">
        <v>10</v>
      </c>
      <c r="L8" s="1385"/>
      <c r="M8" s="1386" t="s">
        <v>11</v>
      </c>
      <c r="N8" s="1386"/>
      <c r="O8" s="1385" t="s">
        <v>12</v>
      </c>
      <c r="P8" s="1385"/>
      <c r="Q8" s="1390" t="s">
        <v>13</v>
      </c>
      <c r="R8" s="1390"/>
      <c r="S8" s="1387" t="s">
        <v>18</v>
      </c>
      <c r="T8" s="1387"/>
      <c r="U8" s="1387"/>
    </row>
    <row r="9" spans="1:29" s="2" customFormat="1" ht="27.75" customHeight="1" thickTop="1" thickBot="1" x14ac:dyDescent="0.25">
      <c r="A9" s="1383"/>
      <c r="B9" s="1384"/>
      <c r="C9" s="1388" t="s">
        <v>307</v>
      </c>
      <c r="D9" s="1388"/>
      <c r="E9" s="1388" t="s">
        <v>308</v>
      </c>
      <c r="F9" s="1388"/>
      <c r="G9" s="1389" t="s">
        <v>311</v>
      </c>
      <c r="H9" s="1389"/>
      <c r="I9" s="1389" t="s">
        <v>312</v>
      </c>
      <c r="J9" s="1389"/>
      <c r="K9" s="1388" t="s">
        <v>313</v>
      </c>
      <c r="L9" s="1388"/>
      <c r="M9" s="1388" t="s">
        <v>314</v>
      </c>
      <c r="N9" s="1388"/>
      <c r="O9" s="1389" t="s">
        <v>315</v>
      </c>
      <c r="P9" s="1389"/>
      <c r="Q9" s="1389" t="s">
        <v>316</v>
      </c>
      <c r="R9" s="1389"/>
      <c r="S9" s="1387"/>
      <c r="T9" s="1387"/>
      <c r="U9" s="1387"/>
    </row>
    <row r="10" spans="1:29" s="2" customFormat="1" ht="13.5" thickTop="1" x14ac:dyDescent="0.2">
      <c r="A10" s="1383"/>
      <c r="B10" s="1384"/>
      <c r="C10" s="241"/>
      <c r="D10" s="242"/>
      <c r="E10" s="243"/>
      <c r="F10" s="244"/>
      <c r="G10" s="245"/>
      <c r="H10" s="246"/>
      <c r="I10" s="243"/>
      <c r="J10" s="244"/>
      <c r="K10" s="245"/>
      <c r="L10" s="246"/>
      <c r="M10" s="243"/>
      <c r="N10" s="244"/>
      <c r="O10" s="245"/>
      <c r="P10" s="246"/>
      <c r="Q10" s="243"/>
      <c r="R10" s="246"/>
      <c r="S10" s="245"/>
      <c r="T10" s="247"/>
      <c r="U10" s="139"/>
    </row>
    <row r="11" spans="1:29" s="2" customFormat="1" ht="15.75" x14ac:dyDescent="0.2">
      <c r="A11" s="219"/>
      <c r="B11" s="220"/>
      <c r="C11" s="241" t="s">
        <v>19</v>
      </c>
      <c r="D11" s="242" t="s">
        <v>20</v>
      </c>
      <c r="E11" s="222" t="s">
        <v>19</v>
      </c>
      <c r="F11" s="223" t="s">
        <v>20</v>
      </c>
      <c r="G11" s="241" t="s">
        <v>19</v>
      </c>
      <c r="H11" s="242" t="s">
        <v>20</v>
      </c>
      <c r="I11" s="222" t="s">
        <v>19</v>
      </c>
      <c r="J11" s="223" t="s">
        <v>20</v>
      </c>
      <c r="K11" s="241" t="s">
        <v>19</v>
      </c>
      <c r="L11" s="242" t="s">
        <v>20</v>
      </c>
      <c r="M11" s="222" t="s">
        <v>19</v>
      </c>
      <c r="N11" s="223" t="s">
        <v>20</v>
      </c>
      <c r="O11" s="241" t="s">
        <v>19</v>
      </c>
      <c r="P11" s="242" t="s">
        <v>20</v>
      </c>
      <c r="Q11" s="222" t="s">
        <v>19</v>
      </c>
      <c r="R11" s="242" t="s">
        <v>20</v>
      </c>
      <c r="S11" s="241" t="s">
        <v>19</v>
      </c>
      <c r="T11" s="224" t="s">
        <v>21</v>
      </c>
      <c r="U11" s="225" t="s">
        <v>22</v>
      </c>
    </row>
    <row r="12" spans="1:29" s="2" customFormat="1" ht="16.5" thickBot="1" x14ac:dyDescent="0.25">
      <c r="A12" s="248"/>
      <c r="B12" s="249"/>
      <c r="C12" s="250"/>
      <c r="D12" s="251"/>
      <c r="E12" s="250"/>
      <c r="F12" s="252"/>
      <c r="G12" s="250"/>
      <c r="H12" s="251"/>
      <c r="I12" s="250"/>
      <c r="J12" s="252"/>
      <c r="K12" s="250"/>
      <c r="L12" s="251"/>
      <c r="M12" s="250"/>
      <c r="N12" s="252"/>
      <c r="O12" s="250"/>
      <c r="P12" s="251"/>
      <c r="Q12" s="250"/>
      <c r="R12" s="251"/>
      <c r="S12" s="250"/>
      <c r="T12" s="253"/>
      <c r="U12" s="254"/>
    </row>
    <row r="13" spans="1:29" s="8" customFormat="1" ht="42.75" customHeight="1" thickTop="1" x14ac:dyDescent="0.2">
      <c r="A13" s="22">
        <v>1</v>
      </c>
      <c r="B13" s="936" t="s">
        <v>242</v>
      </c>
      <c r="C13" s="517">
        <v>3</v>
      </c>
      <c r="D13" s="518">
        <v>408</v>
      </c>
      <c r="E13" s="519">
        <v>3</v>
      </c>
      <c r="F13" s="520">
        <v>18743</v>
      </c>
      <c r="G13" s="310">
        <v>1</v>
      </c>
      <c r="H13" s="23">
        <v>13620</v>
      </c>
      <c r="I13" s="24">
        <v>2</v>
      </c>
      <c r="J13" s="309">
        <v>10447</v>
      </c>
      <c r="K13" s="310">
        <v>2</v>
      </c>
      <c r="L13" s="23">
        <v>10148</v>
      </c>
      <c r="M13" s="24">
        <v>6</v>
      </c>
      <c r="N13" s="309">
        <v>11141</v>
      </c>
      <c r="O13" s="310">
        <v>2</v>
      </c>
      <c r="P13" s="23">
        <v>20611</v>
      </c>
      <c r="Q13" s="24">
        <v>8</v>
      </c>
      <c r="R13" s="309">
        <v>1988</v>
      </c>
      <c r="S13" s="532">
        <f t="shared" ref="S13:T20" si="0">C13+E13+G13+I13+K13+M13+O13+Q13</f>
        <v>27</v>
      </c>
      <c r="T13" s="533">
        <f t="shared" si="0"/>
        <v>87106</v>
      </c>
      <c r="U13" s="531">
        <f t="shared" ref="U13:U19" si="1">IF(ISNUMBER(AA13)= TRUE,AA13,"")</f>
        <v>1</v>
      </c>
      <c r="W13" s="8">
        <f t="shared" ref="W13:W21" si="2">IF(ISNUMBER(S13)=TRUE(),S13,"")</f>
        <v>27</v>
      </c>
      <c r="X13" s="8">
        <f t="shared" ref="X13:X21" si="3">IF(ISNUMBER(T13)=TRUE(),T13,"")</f>
        <v>87106</v>
      </c>
      <c r="Y13" s="26">
        <f t="shared" ref="Y13:Y20" si="4">MAX(B13,D13,F13,J13,L13,N13,P13,R13)</f>
        <v>20611</v>
      </c>
      <c r="Z13" s="8">
        <f t="shared" ref="Z13:Z21" si="5">IF(ISNUMBER(W13)=TRUE(),W13-X13/100000-Y13/1000000000,"")</f>
        <v>26.128919389</v>
      </c>
      <c r="AA13" s="8">
        <f t="shared" ref="AA13:AA21" si="6">IF(ISNUMBER(Z13)=TRUE(),RANK(Z13,$Z$13:$Z$21,1),"")</f>
        <v>1</v>
      </c>
      <c r="AB13" s="2"/>
      <c r="AC13" s="2"/>
    </row>
    <row r="14" spans="1:29" s="8" customFormat="1" ht="42.75" customHeight="1" x14ac:dyDescent="0.2">
      <c r="A14" s="27">
        <v>2</v>
      </c>
      <c r="B14" s="937" t="s">
        <v>309</v>
      </c>
      <c r="C14" s="521">
        <v>1</v>
      </c>
      <c r="D14" s="522">
        <v>494</v>
      </c>
      <c r="E14" s="523">
        <v>8</v>
      </c>
      <c r="F14" s="524">
        <v>2797</v>
      </c>
      <c r="G14" s="310">
        <v>7</v>
      </c>
      <c r="H14" s="23">
        <v>4194</v>
      </c>
      <c r="I14" s="24">
        <v>1</v>
      </c>
      <c r="J14" s="309">
        <v>12856</v>
      </c>
      <c r="K14" s="310">
        <v>4</v>
      </c>
      <c r="L14" s="23">
        <v>10461</v>
      </c>
      <c r="M14" s="24">
        <v>1</v>
      </c>
      <c r="N14" s="309">
        <v>17186</v>
      </c>
      <c r="O14" s="310">
        <v>7</v>
      </c>
      <c r="P14" s="23">
        <v>3779</v>
      </c>
      <c r="Q14" s="24">
        <v>1</v>
      </c>
      <c r="R14" s="309">
        <v>6611</v>
      </c>
      <c r="S14" s="532">
        <f t="shared" si="0"/>
        <v>30</v>
      </c>
      <c r="T14" s="533">
        <f t="shared" si="0"/>
        <v>58378</v>
      </c>
      <c r="U14" s="531">
        <v>2</v>
      </c>
      <c r="W14" s="8">
        <f t="shared" si="2"/>
        <v>30</v>
      </c>
      <c r="X14" s="8">
        <f t="shared" si="3"/>
        <v>58378</v>
      </c>
      <c r="Y14" s="26">
        <f t="shared" si="4"/>
        <v>17186</v>
      </c>
      <c r="Z14" s="8">
        <f t="shared" si="5"/>
        <v>29.416202813999998</v>
      </c>
      <c r="AA14" s="8">
        <f t="shared" si="6"/>
        <v>2</v>
      </c>
      <c r="AB14" s="2"/>
      <c r="AC14" s="2"/>
    </row>
    <row r="15" spans="1:29" s="8" customFormat="1" ht="42.75" customHeight="1" x14ac:dyDescent="0.2">
      <c r="A15" s="27">
        <v>3</v>
      </c>
      <c r="B15" s="937" t="s">
        <v>42</v>
      </c>
      <c r="C15" s="521">
        <v>5</v>
      </c>
      <c r="D15" s="522">
        <v>341</v>
      </c>
      <c r="E15" s="523">
        <v>6</v>
      </c>
      <c r="F15" s="524">
        <v>10627</v>
      </c>
      <c r="G15" s="310">
        <v>4</v>
      </c>
      <c r="H15" s="23">
        <v>5500</v>
      </c>
      <c r="I15" s="24">
        <v>5</v>
      </c>
      <c r="J15" s="309">
        <v>7529</v>
      </c>
      <c r="K15" s="310">
        <v>3</v>
      </c>
      <c r="L15" s="23">
        <v>10239</v>
      </c>
      <c r="M15" s="24">
        <v>2</v>
      </c>
      <c r="N15" s="309">
        <v>15262</v>
      </c>
      <c r="O15" s="310">
        <v>5</v>
      </c>
      <c r="P15" s="23">
        <v>14351</v>
      </c>
      <c r="Q15" s="24">
        <v>2</v>
      </c>
      <c r="R15" s="309">
        <v>4211</v>
      </c>
      <c r="S15" s="532">
        <f t="shared" si="0"/>
        <v>32</v>
      </c>
      <c r="T15" s="533">
        <f t="shared" si="0"/>
        <v>68060</v>
      </c>
      <c r="U15" s="531">
        <f t="shared" si="1"/>
        <v>3</v>
      </c>
      <c r="W15" s="8">
        <f t="shared" si="2"/>
        <v>32</v>
      </c>
      <c r="X15" s="8">
        <f t="shared" si="3"/>
        <v>68060</v>
      </c>
      <c r="Y15" s="26">
        <f t="shared" si="4"/>
        <v>15262</v>
      </c>
      <c r="Z15" s="8">
        <f t="shared" si="5"/>
        <v>31.319384738</v>
      </c>
      <c r="AA15" s="8">
        <f t="shared" si="6"/>
        <v>3</v>
      </c>
      <c r="AB15" s="2"/>
      <c r="AC15" s="2"/>
    </row>
    <row r="16" spans="1:29" s="8" customFormat="1" ht="42.75" customHeight="1" x14ac:dyDescent="0.2">
      <c r="A16" s="27">
        <v>4</v>
      </c>
      <c r="B16" s="937" t="s">
        <v>310</v>
      </c>
      <c r="C16" s="521">
        <v>2</v>
      </c>
      <c r="D16" s="522">
        <v>440</v>
      </c>
      <c r="E16" s="523">
        <v>7</v>
      </c>
      <c r="F16" s="524">
        <v>5568</v>
      </c>
      <c r="G16" s="310">
        <v>2</v>
      </c>
      <c r="H16" s="23">
        <v>8872</v>
      </c>
      <c r="I16" s="24">
        <v>6</v>
      </c>
      <c r="J16" s="309">
        <v>5802</v>
      </c>
      <c r="K16" s="310">
        <v>1</v>
      </c>
      <c r="L16" s="23">
        <v>10378</v>
      </c>
      <c r="M16" s="24">
        <v>4</v>
      </c>
      <c r="N16" s="309">
        <v>11363</v>
      </c>
      <c r="O16" s="310">
        <v>4</v>
      </c>
      <c r="P16" s="23">
        <v>9939</v>
      </c>
      <c r="Q16" s="24">
        <v>7</v>
      </c>
      <c r="R16" s="309">
        <v>2681</v>
      </c>
      <c r="S16" s="532">
        <f t="shared" si="0"/>
        <v>33</v>
      </c>
      <c r="T16" s="533">
        <f t="shared" si="0"/>
        <v>55043</v>
      </c>
      <c r="U16" s="531">
        <v>3</v>
      </c>
      <c r="W16" s="8">
        <f t="shared" si="2"/>
        <v>33</v>
      </c>
      <c r="X16" s="8">
        <f t="shared" si="3"/>
        <v>55043</v>
      </c>
      <c r="Y16" s="26">
        <f t="shared" si="4"/>
        <v>11363</v>
      </c>
      <c r="Z16" s="8">
        <f t="shared" si="5"/>
        <v>32.449558637000003</v>
      </c>
      <c r="AA16" s="8">
        <f t="shared" si="6"/>
        <v>4</v>
      </c>
      <c r="AB16" s="2"/>
      <c r="AC16" s="2"/>
    </row>
    <row r="17" spans="1:29" s="8" customFormat="1" ht="42.75" customHeight="1" x14ac:dyDescent="0.2">
      <c r="A17" s="27">
        <v>5</v>
      </c>
      <c r="B17" s="937" t="s">
        <v>383</v>
      </c>
      <c r="C17" s="521">
        <v>4</v>
      </c>
      <c r="D17" s="522">
        <v>890</v>
      </c>
      <c r="E17" s="523">
        <v>1</v>
      </c>
      <c r="F17" s="524">
        <v>11176</v>
      </c>
      <c r="G17" s="310">
        <v>3</v>
      </c>
      <c r="H17" s="23">
        <v>5902</v>
      </c>
      <c r="I17" s="24">
        <v>7</v>
      </c>
      <c r="J17" s="309">
        <v>4057</v>
      </c>
      <c r="K17" s="310">
        <v>7</v>
      </c>
      <c r="L17" s="23">
        <v>5698</v>
      </c>
      <c r="M17" s="24">
        <v>5</v>
      </c>
      <c r="N17" s="309">
        <v>10298</v>
      </c>
      <c r="O17" s="310">
        <v>3</v>
      </c>
      <c r="P17" s="23">
        <v>7559</v>
      </c>
      <c r="Q17" s="24">
        <v>4</v>
      </c>
      <c r="R17" s="309">
        <v>3912</v>
      </c>
      <c r="S17" s="532">
        <f t="shared" si="0"/>
        <v>34</v>
      </c>
      <c r="T17" s="533">
        <f t="shared" si="0"/>
        <v>49492</v>
      </c>
      <c r="U17" s="531">
        <f t="shared" si="1"/>
        <v>5</v>
      </c>
      <c r="W17" s="8">
        <f t="shared" si="2"/>
        <v>34</v>
      </c>
      <c r="X17" s="8">
        <f t="shared" si="3"/>
        <v>49492</v>
      </c>
      <c r="Y17" s="26">
        <f t="shared" si="4"/>
        <v>11176</v>
      </c>
      <c r="Z17" s="8">
        <f t="shared" si="5"/>
        <v>33.505068823999999</v>
      </c>
      <c r="AA17" s="8">
        <f t="shared" si="6"/>
        <v>5</v>
      </c>
      <c r="AB17" s="2"/>
      <c r="AC17" s="2"/>
    </row>
    <row r="18" spans="1:29" s="8" customFormat="1" ht="42.75" customHeight="1" x14ac:dyDescent="0.2">
      <c r="A18" s="27">
        <v>6</v>
      </c>
      <c r="B18" s="937" t="s">
        <v>40</v>
      </c>
      <c r="C18" s="521">
        <v>6</v>
      </c>
      <c r="D18" s="522">
        <v>797</v>
      </c>
      <c r="E18" s="523">
        <v>4</v>
      </c>
      <c r="F18" s="524">
        <v>4455</v>
      </c>
      <c r="G18" s="310">
        <v>5</v>
      </c>
      <c r="H18" s="23">
        <v>4489</v>
      </c>
      <c r="I18" s="24">
        <v>3</v>
      </c>
      <c r="J18" s="309">
        <v>10696</v>
      </c>
      <c r="K18" s="310">
        <v>6</v>
      </c>
      <c r="L18" s="23">
        <v>6256</v>
      </c>
      <c r="M18" s="24">
        <v>3</v>
      </c>
      <c r="N18" s="309">
        <v>17887</v>
      </c>
      <c r="O18" s="310">
        <v>8</v>
      </c>
      <c r="P18" s="23">
        <v>7932</v>
      </c>
      <c r="Q18" s="24">
        <v>6</v>
      </c>
      <c r="R18" s="309">
        <v>7631</v>
      </c>
      <c r="S18" s="532">
        <f t="shared" si="0"/>
        <v>41</v>
      </c>
      <c r="T18" s="533">
        <f t="shared" si="0"/>
        <v>60143</v>
      </c>
      <c r="U18" s="531">
        <v>4</v>
      </c>
      <c r="W18" s="8">
        <f t="shared" si="2"/>
        <v>41</v>
      </c>
      <c r="X18" s="8">
        <f t="shared" si="3"/>
        <v>60143</v>
      </c>
      <c r="Y18" s="26">
        <f t="shared" si="4"/>
        <v>17887</v>
      </c>
      <c r="Z18" s="8">
        <f t="shared" si="5"/>
        <v>40.398552113000001</v>
      </c>
      <c r="AA18" s="8">
        <f t="shared" si="6"/>
        <v>6</v>
      </c>
      <c r="AB18" s="2"/>
      <c r="AC18" s="2"/>
    </row>
    <row r="19" spans="1:29" s="8" customFormat="1" ht="42.75" customHeight="1" x14ac:dyDescent="0.2">
      <c r="A19" s="27">
        <v>7</v>
      </c>
      <c r="B19" s="937" t="s">
        <v>61</v>
      </c>
      <c r="C19" s="521">
        <v>7</v>
      </c>
      <c r="D19" s="522">
        <v>2060</v>
      </c>
      <c r="E19" s="523">
        <v>2</v>
      </c>
      <c r="F19" s="524">
        <v>14860</v>
      </c>
      <c r="G19" s="310">
        <v>8</v>
      </c>
      <c r="H19" s="23">
        <v>5360</v>
      </c>
      <c r="I19" s="24">
        <v>8</v>
      </c>
      <c r="J19" s="309">
        <v>4327</v>
      </c>
      <c r="K19" s="310">
        <v>5</v>
      </c>
      <c r="L19" s="23">
        <v>7589</v>
      </c>
      <c r="M19" s="24">
        <v>7</v>
      </c>
      <c r="N19" s="309">
        <v>7503</v>
      </c>
      <c r="O19" s="310">
        <v>2</v>
      </c>
      <c r="P19" s="23">
        <v>11914</v>
      </c>
      <c r="Q19" s="24">
        <v>3</v>
      </c>
      <c r="R19" s="309">
        <v>6005</v>
      </c>
      <c r="S19" s="532">
        <f t="shared" si="0"/>
        <v>42</v>
      </c>
      <c r="T19" s="533">
        <f t="shared" si="0"/>
        <v>59618</v>
      </c>
      <c r="U19" s="531">
        <f t="shared" si="1"/>
        <v>7</v>
      </c>
      <c r="W19" s="8">
        <f t="shared" si="2"/>
        <v>42</v>
      </c>
      <c r="X19" s="8">
        <f t="shared" si="3"/>
        <v>59618</v>
      </c>
      <c r="Y19" s="26">
        <f t="shared" si="4"/>
        <v>14860</v>
      </c>
      <c r="Z19" s="8">
        <f t="shared" si="5"/>
        <v>41.403805140000003</v>
      </c>
      <c r="AA19" s="8">
        <f t="shared" si="6"/>
        <v>7</v>
      </c>
      <c r="AB19" s="2"/>
      <c r="AC19" s="2"/>
    </row>
    <row r="20" spans="1:29" s="8" customFormat="1" ht="42.75" customHeight="1" thickBot="1" x14ac:dyDescent="0.25">
      <c r="A20" s="30">
        <v>8</v>
      </c>
      <c r="B20" s="938" t="s">
        <v>36</v>
      </c>
      <c r="C20" s="525">
        <v>8</v>
      </c>
      <c r="D20" s="526">
        <v>195</v>
      </c>
      <c r="E20" s="527">
        <v>5</v>
      </c>
      <c r="F20" s="528">
        <v>8426</v>
      </c>
      <c r="G20" s="529">
        <v>6</v>
      </c>
      <c r="H20" s="530">
        <v>4481</v>
      </c>
      <c r="I20" s="485">
        <v>4</v>
      </c>
      <c r="J20" s="486">
        <v>9187</v>
      </c>
      <c r="K20" s="529">
        <v>8</v>
      </c>
      <c r="L20" s="530">
        <v>3503</v>
      </c>
      <c r="M20" s="485">
        <v>8</v>
      </c>
      <c r="N20" s="486">
        <v>7221</v>
      </c>
      <c r="O20" s="529">
        <v>6</v>
      </c>
      <c r="P20" s="530">
        <v>10982</v>
      </c>
      <c r="Q20" s="485">
        <v>5</v>
      </c>
      <c r="R20" s="486">
        <v>3136</v>
      </c>
      <c r="S20" s="534">
        <f t="shared" si="0"/>
        <v>50</v>
      </c>
      <c r="T20" s="535">
        <f t="shared" si="0"/>
        <v>47131</v>
      </c>
      <c r="U20" s="536">
        <v>8</v>
      </c>
      <c r="W20" s="8">
        <f t="shared" si="2"/>
        <v>50</v>
      </c>
      <c r="X20" s="8">
        <f t="shared" si="3"/>
        <v>47131</v>
      </c>
      <c r="Y20" s="26">
        <f t="shared" si="4"/>
        <v>10982</v>
      </c>
      <c r="Z20" s="8">
        <f t="shared" si="5"/>
        <v>49.528679017999998</v>
      </c>
      <c r="AA20" s="8">
        <f t="shared" si="6"/>
        <v>8</v>
      </c>
      <c r="AB20" s="2"/>
      <c r="AC20" s="2"/>
    </row>
    <row r="21" spans="1:29" s="8" customFormat="1" ht="42.75" customHeight="1" thickTop="1" x14ac:dyDescent="0.2">
      <c r="A21" s="33"/>
      <c r="B21" s="34"/>
      <c r="C21" s="35"/>
      <c r="D21" s="36"/>
      <c r="E21" s="24"/>
      <c r="F21" s="36"/>
      <c r="G21" s="24"/>
      <c r="H21" s="36"/>
      <c r="I21" s="24"/>
      <c r="J21" s="36"/>
      <c r="K21" s="24"/>
      <c r="L21" s="36"/>
      <c r="M21" s="24"/>
      <c r="N21" s="36"/>
      <c r="O21" s="24"/>
      <c r="P21" s="36"/>
      <c r="Q21" s="24"/>
      <c r="R21" s="36"/>
      <c r="S21" s="37" t="str">
        <f t="shared" ref="S21:T21" si="7">IF(ISNUMBER(C21)=TRUE(),SUM(C21,E21,G21,I21,K21,M21,O21,Q21),"")</f>
        <v/>
      </c>
      <c r="T21" s="25" t="str">
        <f t="shared" si="7"/>
        <v/>
      </c>
      <c r="U21" s="38" t="str">
        <f>IF(ISNUMBER(AA21)=TRUE(),AA21,"")</f>
        <v/>
      </c>
      <c r="W21" s="8" t="str">
        <f t="shared" si="2"/>
        <v/>
      </c>
      <c r="X21" s="8" t="str">
        <f t="shared" si="3"/>
        <v/>
      </c>
      <c r="Y21" s="26">
        <f t="shared" ref="Y21" si="8">MAX(D21,F21,H21,J21,L21,N21,P21,R21)</f>
        <v>0</v>
      </c>
      <c r="Z21" s="8" t="str">
        <f t="shared" si="5"/>
        <v/>
      </c>
      <c r="AA21" s="8" t="str">
        <f t="shared" si="6"/>
        <v/>
      </c>
    </row>
    <row r="22" spans="1:29" ht="18" x14ac:dyDescent="0.25">
      <c r="A22" s="416" t="s">
        <v>99</v>
      </c>
      <c r="B22" s="415" t="s">
        <v>98</v>
      </c>
      <c r="C22" s="415" t="s">
        <v>242</v>
      </c>
      <c r="D22" s="119"/>
      <c r="E22" s="118"/>
      <c r="F22" s="415"/>
      <c r="G22" s="118"/>
      <c r="J22" s="414" t="s">
        <v>97</v>
      </c>
      <c r="M22" s="414" t="s">
        <v>36</v>
      </c>
    </row>
    <row r="23" spans="1:29" ht="18" x14ac:dyDescent="0.25">
      <c r="B23" s="118"/>
      <c r="C23" s="118"/>
      <c r="D23" s="118"/>
      <c r="E23" s="118"/>
      <c r="F23" s="118"/>
      <c r="G23" s="118"/>
      <c r="H23" s="39"/>
    </row>
    <row r="25" spans="1:29" ht="15.75" x14ac:dyDescent="0.25">
      <c r="B25" s="18"/>
      <c r="C25" s="18"/>
      <c r="D25" s="18" t="s">
        <v>26</v>
      </c>
      <c r="E25" s="18"/>
    </row>
  </sheetData>
  <sortState xmlns:xlrd2="http://schemas.microsoft.com/office/spreadsheetml/2017/richdata2" ref="B13:T20">
    <sortCondition ref="S13:S20"/>
    <sortCondition descending="1" ref="T13:T20"/>
  </sortState>
  <mergeCells count="19">
    <mergeCell ref="S8:U9"/>
    <mergeCell ref="C9:D9"/>
    <mergeCell ref="E9:F9"/>
    <mergeCell ref="G9:H9"/>
    <mergeCell ref="I9:J9"/>
    <mergeCell ref="K9:L9"/>
    <mergeCell ref="M9:N9"/>
    <mergeCell ref="O9:P9"/>
    <mergeCell ref="Q9:R9"/>
    <mergeCell ref="I8:J8"/>
    <mergeCell ref="K8:L8"/>
    <mergeCell ref="M8:N8"/>
    <mergeCell ref="O8:P8"/>
    <mergeCell ref="Q8:R8"/>
    <mergeCell ref="A8:A10"/>
    <mergeCell ref="B8:B10"/>
    <mergeCell ref="C8:D8"/>
    <mergeCell ref="E8:F8"/>
    <mergeCell ref="G8:H8"/>
  </mergeCells>
  <printOptions horizontalCentered="1"/>
  <pageMargins left="0.78749999999999998" right="0.78749999999999998" top="2.9527777777777802" bottom="0.59027777777777801" header="2.9527777777777802" footer="0.51180555555555496"/>
  <pageSetup paperSize="9" firstPageNumber="0" orientation="portrait" horizontalDpi="4294967293" verticalDpi="0" r:id="rId1"/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BBB47-87A6-4E70-AA20-8414B2CA7BE8}">
  <dimension ref="A1:AW22"/>
  <sheetViews>
    <sheetView topLeftCell="A7" workbookViewId="0">
      <selection activeCell="A11" sqref="A11"/>
    </sheetView>
  </sheetViews>
  <sheetFormatPr defaultRowHeight="12.75" x14ac:dyDescent="0.2"/>
  <cols>
    <col min="2" max="2" width="19.42578125" customWidth="1"/>
    <col min="3" max="3" width="9.140625" customWidth="1"/>
    <col min="4" max="4" width="7.85546875" customWidth="1"/>
    <col min="5" max="5" width="7.42578125" customWidth="1"/>
    <col min="6" max="7" width="7.7109375" customWidth="1"/>
    <col min="8" max="8" width="6.85546875" customWidth="1"/>
    <col min="9" max="9" width="9.42578125" customWidth="1"/>
    <col min="10" max="10" width="8.28515625" customWidth="1"/>
    <col min="11" max="11" width="7.85546875" customWidth="1"/>
    <col min="12" max="13" width="8.28515625" customWidth="1"/>
    <col min="14" max="14" width="8" customWidth="1"/>
    <col min="15" max="15" width="7.28515625" customWidth="1"/>
    <col min="17" max="17" width="8.28515625" customWidth="1"/>
    <col min="18" max="20" width="8.140625" customWidth="1"/>
    <col min="21" max="21" width="7.7109375" customWidth="1"/>
    <col min="22" max="22" width="7.85546875" customWidth="1"/>
    <col min="24" max="24" width="8.42578125" customWidth="1"/>
    <col min="25" max="25" width="8" customWidth="1"/>
    <col min="26" max="26" width="7.5703125" customWidth="1"/>
    <col min="27" max="28" width="7.85546875" customWidth="1"/>
    <col min="29" max="29" width="7.5703125" customWidth="1"/>
    <col min="31" max="31" width="9" customWidth="1"/>
    <col min="32" max="32" width="8" customWidth="1"/>
    <col min="33" max="33" width="8.28515625" customWidth="1"/>
    <col min="34" max="34" width="7.28515625" customWidth="1"/>
    <col min="35" max="35" width="9" customWidth="1"/>
    <col min="36" max="36" width="7.7109375" customWidth="1"/>
    <col min="37" max="37" width="8.5703125" customWidth="1"/>
  </cols>
  <sheetData>
    <row r="1" spans="1:49" ht="13.5" hidden="1" thickBot="1" x14ac:dyDescent="0.25"/>
    <row r="2" spans="1:49" ht="13.5" hidden="1" thickBot="1" x14ac:dyDescent="0.25"/>
    <row r="3" spans="1:49" ht="13.5" hidden="1" thickBot="1" x14ac:dyDescent="0.25"/>
    <row r="4" spans="1:49" ht="12.75" customHeight="1" x14ac:dyDescent="0.2">
      <c r="A4" s="1643"/>
      <c r="B4" s="1644"/>
      <c r="C4" s="1655" t="s">
        <v>939</v>
      </c>
      <c r="D4" s="1656"/>
      <c r="E4" s="1656"/>
      <c r="F4" s="1656"/>
      <c r="G4" s="1656"/>
      <c r="H4" s="1656"/>
      <c r="I4" s="1656"/>
      <c r="J4" s="1656"/>
      <c r="K4" s="1656"/>
      <c r="L4" s="1656"/>
      <c r="M4" s="1656"/>
      <c r="N4" s="1656"/>
      <c r="O4" s="1656"/>
      <c r="P4" s="1656"/>
      <c r="Q4" s="1656"/>
      <c r="R4" s="1656"/>
      <c r="S4" s="1656"/>
      <c r="T4" s="1656"/>
      <c r="U4" s="1656"/>
      <c r="V4" s="1656"/>
      <c r="W4" s="1656"/>
      <c r="X4" s="1656"/>
      <c r="Y4" s="1656"/>
      <c r="Z4" s="1656"/>
      <c r="AA4" s="1656"/>
      <c r="AB4" s="1656"/>
      <c r="AC4" s="1656"/>
      <c r="AD4" s="1656"/>
      <c r="AE4" s="1656"/>
      <c r="AF4" s="1656"/>
      <c r="AG4" s="1656"/>
      <c r="AH4" s="1656"/>
      <c r="AI4" s="1656"/>
      <c r="AJ4" s="1656"/>
      <c r="AK4" s="1656"/>
      <c r="AL4" s="1656"/>
      <c r="AM4" s="1656"/>
      <c r="AN4" s="1656"/>
      <c r="AO4" s="1656"/>
      <c r="AP4" s="1656"/>
      <c r="AQ4" s="1656"/>
      <c r="AR4" s="1656"/>
      <c r="AS4" s="1656"/>
      <c r="AT4" s="1656"/>
      <c r="AU4" s="1656"/>
      <c r="AV4" s="1656"/>
      <c r="AW4" s="1657"/>
    </row>
    <row r="5" spans="1:49" ht="33.75" customHeight="1" x14ac:dyDescent="0.2">
      <c r="A5" s="1645"/>
      <c r="B5" s="1646"/>
      <c r="C5" s="1658"/>
      <c r="D5" s="1659"/>
      <c r="E5" s="1659"/>
      <c r="F5" s="1659"/>
      <c r="G5" s="1659"/>
      <c r="H5" s="1659"/>
      <c r="I5" s="1659"/>
      <c r="J5" s="1659"/>
      <c r="K5" s="1659"/>
      <c r="L5" s="1659"/>
      <c r="M5" s="1659"/>
      <c r="N5" s="1659"/>
      <c r="O5" s="1659"/>
      <c r="P5" s="1659"/>
      <c r="Q5" s="1659"/>
      <c r="R5" s="1659"/>
      <c r="S5" s="1659"/>
      <c r="T5" s="1659"/>
      <c r="U5" s="1659"/>
      <c r="V5" s="1659"/>
      <c r="W5" s="1659"/>
      <c r="X5" s="1659"/>
      <c r="Y5" s="1659"/>
      <c r="Z5" s="1659"/>
      <c r="AA5" s="1659"/>
      <c r="AB5" s="1659"/>
      <c r="AC5" s="1659"/>
      <c r="AD5" s="1659"/>
      <c r="AE5" s="1659"/>
      <c r="AF5" s="1659"/>
      <c r="AG5" s="1659"/>
      <c r="AH5" s="1659"/>
      <c r="AI5" s="1659"/>
      <c r="AJ5" s="1659"/>
      <c r="AK5" s="1659"/>
      <c r="AL5" s="1659"/>
      <c r="AM5" s="1659"/>
      <c r="AN5" s="1659"/>
      <c r="AO5" s="1659"/>
      <c r="AP5" s="1659"/>
      <c r="AQ5" s="1659"/>
      <c r="AR5" s="1659"/>
      <c r="AS5" s="1659"/>
      <c r="AT5" s="1659"/>
      <c r="AU5" s="1659"/>
      <c r="AV5" s="1659"/>
      <c r="AW5" s="1660"/>
    </row>
    <row r="6" spans="1:49" ht="12.75" customHeight="1" x14ac:dyDescent="0.2">
      <c r="A6" s="1645"/>
      <c r="B6" s="1646"/>
      <c r="C6" s="1658" t="s">
        <v>940</v>
      </c>
      <c r="D6" s="1659"/>
      <c r="E6" s="1659"/>
      <c r="F6" s="1659"/>
      <c r="G6" s="1659"/>
      <c r="H6" s="1659"/>
      <c r="I6" s="1659"/>
      <c r="J6" s="1659"/>
      <c r="K6" s="1659"/>
      <c r="L6" s="1659"/>
      <c r="M6" s="1659"/>
      <c r="N6" s="1659"/>
      <c r="O6" s="1659"/>
      <c r="P6" s="1659"/>
      <c r="Q6" s="1659"/>
      <c r="R6" s="1659"/>
      <c r="S6" s="1659"/>
      <c r="T6" s="1659"/>
      <c r="U6" s="1659"/>
      <c r="V6" s="1659"/>
      <c r="W6" s="1659"/>
      <c r="X6" s="1659"/>
      <c r="Y6" s="1659"/>
      <c r="Z6" s="1659"/>
      <c r="AA6" s="1659"/>
      <c r="AB6" s="1659"/>
      <c r="AC6" s="1659"/>
      <c r="AD6" s="1659"/>
      <c r="AE6" s="1659"/>
      <c r="AF6" s="1659"/>
      <c r="AG6" s="1659"/>
      <c r="AH6" s="1659"/>
      <c r="AI6" s="1659"/>
      <c r="AJ6" s="1659"/>
      <c r="AK6" s="1659"/>
      <c r="AL6" s="1659"/>
      <c r="AM6" s="1659"/>
      <c r="AN6" s="1659"/>
      <c r="AO6" s="1659"/>
      <c r="AP6" s="1659"/>
      <c r="AQ6" s="1659"/>
      <c r="AR6" s="1659"/>
      <c r="AS6" s="1659"/>
      <c r="AT6" s="1659"/>
      <c r="AU6" s="1659"/>
      <c r="AV6" s="1659"/>
      <c r="AW6" s="1660"/>
    </row>
    <row r="7" spans="1:49" ht="24" customHeight="1" thickBot="1" x14ac:dyDescent="0.25">
      <c r="A7" s="1645"/>
      <c r="B7" s="1646"/>
      <c r="C7" s="1661"/>
      <c r="D7" s="1662"/>
      <c r="E7" s="1662"/>
      <c r="F7" s="1662"/>
      <c r="G7" s="1662"/>
      <c r="H7" s="1662"/>
      <c r="I7" s="1662"/>
      <c r="J7" s="1662"/>
      <c r="K7" s="1662"/>
      <c r="L7" s="1662"/>
      <c r="M7" s="1662"/>
      <c r="N7" s="1662"/>
      <c r="O7" s="1662"/>
      <c r="P7" s="1662"/>
      <c r="Q7" s="1662"/>
      <c r="R7" s="1662"/>
      <c r="S7" s="1662"/>
      <c r="T7" s="1662"/>
      <c r="U7" s="1662"/>
      <c r="V7" s="1662"/>
      <c r="W7" s="1662"/>
      <c r="X7" s="1662"/>
      <c r="Y7" s="1662"/>
      <c r="Z7" s="1662"/>
      <c r="AA7" s="1662"/>
      <c r="AB7" s="1662"/>
      <c r="AC7" s="1662"/>
      <c r="AD7" s="1662"/>
      <c r="AE7" s="1662"/>
      <c r="AF7" s="1662"/>
      <c r="AG7" s="1662"/>
      <c r="AH7" s="1662"/>
      <c r="AI7" s="1662"/>
      <c r="AJ7" s="1662"/>
      <c r="AK7" s="1662"/>
      <c r="AL7" s="1662"/>
      <c r="AM7" s="1662"/>
      <c r="AN7" s="1662"/>
      <c r="AO7" s="1662"/>
      <c r="AP7" s="1662"/>
      <c r="AQ7" s="1662"/>
      <c r="AR7" s="1662"/>
      <c r="AS7" s="1662"/>
      <c r="AT7" s="1662"/>
      <c r="AU7" s="1662"/>
      <c r="AV7" s="1662"/>
      <c r="AW7" s="1663"/>
    </row>
    <row r="8" spans="1:49" ht="44.25" customHeight="1" thickBot="1" x14ac:dyDescent="0.25">
      <c r="A8" s="1647"/>
      <c r="B8" s="1648"/>
      <c r="C8" s="1649" t="s">
        <v>941</v>
      </c>
      <c r="D8" s="1650"/>
      <c r="E8" s="1650"/>
      <c r="F8" s="1650"/>
      <c r="G8" s="1650"/>
      <c r="H8" s="1650"/>
      <c r="I8" s="1651"/>
      <c r="J8" s="1652" t="s">
        <v>942</v>
      </c>
      <c r="K8" s="1653"/>
      <c r="L8" s="1653"/>
      <c r="M8" s="1653"/>
      <c r="N8" s="1653"/>
      <c r="O8" s="1653"/>
      <c r="P8" s="1654"/>
      <c r="Q8" s="1664" t="s">
        <v>1034</v>
      </c>
      <c r="R8" s="1665"/>
      <c r="S8" s="1665"/>
      <c r="T8" s="1665"/>
      <c r="U8" s="1665"/>
      <c r="V8" s="1665"/>
      <c r="W8" s="1666"/>
      <c r="X8" s="1667" t="s">
        <v>1035</v>
      </c>
      <c r="Y8" s="1668"/>
      <c r="Z8" s="1668"/>
      <c r="AA8" s="1668"/>
      <c r="AB8" s="1668"/>
      <c r="AC8" s="1668"/>
      <c r="AD8" s="1669"/>
      <c r="AE8" s="1664" t="s">
        <v>1036</v>
      </c>
      <c r="AF8" s="1665"/>
      <c r="AG8" s="1665"/>
      <c r="AH8" s="1665"/>
      <c r="AI8" s="1665"/>
      <c r="AJ8" s="1665"/>
      <c r="AK8" s="1666"/>
      <c r="AL8" s="1664" t="s">
        <v>1037</v>
      </c>
      <c r="AM8" s="1665"/>
      <c r="AN8" s="1665"/>
      <c r="AO8" s="1665"/>
      <c r="AP8" s="1665"/>
      <c r="AQ8" s="1665"/>
      <c r="AR8" s="1666"/>
      <c r="AS8" s="1670" t="s">
        <v>1038</v>
      </c>
      <c r="AT8" s="1671"/>
      <c r="AU8" s="1671"/>
      <c r="AV8" s="1230"/>
      <c r="AW8" s="1231"/>
    </row>
    <row r="9" spans="1:49" ht="60.75" thickBot="1" x14ac:dyDescent="0.25">
      <c r="A9" s="1232" t="s">
        <v>943</v>
      </c>
      <c r="B9" s="1233" t="s">
        <v>944</v>
      </c>
      <c r="C9" s="1234" t="s">
        <v>945</v>
      </c>
      <c r="D9" s="1235" t="s">
        <v>946</v>
      </c>
      <c r="E9" s="1236" t="s">
        <v>947</v>
      </c>
      <c r="F9" s="1237" t="s">
        <v>948</v>
      </c>
      <c r="G9" s="1238" t="s">
        <v>949</v>
      </c>
      <c r="H9" s="1239" t="s">
        <v>950</v>
      </c>
      <c r="I9" s="1240" t="s">
        <v>22</v>
      </c>
      <c r="J9" s="1234" t="s">
        <v>945</v>
      </c>
      <c r="K9" s="1235" t="s">
        <v>946</v>
      </c>
      <c r="L9" s="1236" t="s">
        <v>951</v>
      </c>
      <c r="M9" s="1237" t="s">
        <v>952</v>
      </c>
      <c r="N9" s="1238" t="s">
        <v>949</v>
      </c>
      <c r="O9" s="1239" t="s">
        <v>950</v>
      </c>
      <c r="P9" s="1240" t="s">
        <v>22</v>
      </c>
      <c r="Q9" s="1234" t="s">
        <v>945</v>
      </c>
      <c r="R9" s="1307" t="s">
        <v>946</v>
      </c>
      <c r="S9" s="1232" t="s">
        <v>951</v>
      </c>
      <c r="T9" s="1308" t="s">
        <v>952</v>
      </c>
      <c r="U9" s="1238" t="s">
        <v>949</v>
      </c>
      <c r="V9" s="1239" t="s">
        <v>950</v>
      </c>
      <c r="W9" s="1240" t="s">
        <v>22</v>
      </c>
      <c r="X9" s="1234" t="s">
        <v>945</v>
      </c>
      <c r="Y9" s="1235" t="s">
        <v>946</v>
      </c>
      <c r="Z9" s="1236" t="s">
        <v>951</v>
      </c>
      <c r="AA9" s="1237" t="s">
        <v>952</v>
      </c>
      <c r="AB9" s="1238" t="s">
        <v>949</v>
      </c>
      <c r="AC9" s="1239" t="s">
        <v>950</v>
      </c>
      <c r="AD9" s="1240" t="s">
        <v>22</v>
      </c>
      <c r="AE9" s="1234" t="s">
        <v>945</v>
      </c>
      <c r="AF9" s="1307" t="s">
        <v>946</v>
      </c>
      <c r="AG9" s="1232" t="s">
        <v>951</v>
      </c>
      <c r="AH9" s="1308" t="s">
        <v>952</v>
      </c>
      <c r="AI9" s="1238" t="s">
        <v>949</v>
      </c>
      <c r="AJ9" s="1239" t="s">
        <v>950</v>
      </c>
      <c r="AK9" s="1240" t="s">
        <v>22</v>
      </c>
      <c r="AL9" s="1234" t="s">
        <v>945</v>
      </c>
      <c r="AM9" s="1307" t="s">
        <v>946</v>
      </c>
      <c r="AN9" s="1232" t="s">
        <v>951</v>
      </c>
      <c r="AO9" s="1308" t="s">
        <v>952</v>
      </c>
      <c r="AP9" s="1238" t="s">
        <v>949</v>
      </c>
      <c r="AQ9" s="1239" t="s">
        <v>950</v>
      </c>
      <c r="AR9" s="1240" t="s">
        <v>22</v>
      </c>
      <c r="AS9" s="1235" t="s">
        <v>946</v>
      </c>
      <c r="AT9" s="1235" t="s">
        <v>951</v>
      </c>
      <c r="AU9" s="1241" t="s">
        <v>952</v>
      </c>
      <c r="AV9" s="1242" t="s">
        <v>953</v>
      </c>
      <c r="AW9" s="1243" t="s">
        <v>954</v>
      </c>
    </row>
    <row r="10" spans="1:49" ht="21.75" customHeight="1" x14ac:dyDescent="0.2">
      <c r="A10" s="1244">
        <v>1</v>
      </c>
      <c r="B10" s="1309" t="str">
        <f>[11]Natjecatelji!$B$9</f>
        <v>Udica-DM ribolov</v>
      </c>
      <c r="C10" s="1245">
        <v>4</v>
      </c>
      <c r="D10" s="1246">
        <f>MAX('[11]1. kolo HE Donja Dubrava'!L11:L110)</f>
        <v>54</v>
      </c>
      <c r="E10" s="1246">
        <f>'[11]1. kolo HE Donja Dubrava'!K115</f>
        <v>0</v>
      </c>
      <c r="F10" s="1247">
        <f>'[11]1. kolo HE Donja Dubrava'!M111</f>
        <v>0</v>
      </c>
      <c r="G10" s="1245">
        <v>5</v>
      </c>
      <c r="H10" s="1248"/>
      <c r="I10" s="1249">
        <v>5</v>
      </c>
      <c r="J10" s="1250">
        <v>6</v>
      </c>
      <c r="K10" s="1251">
        <f>MAX('[11]2. kolo Crkveni Bok'!L11:L110)</f>
        <v>311</v>
      </c>
      <c r="L10" s="1251">
        <f>'[11]2. kolo Crkveni Bok'!K115</f>
        <v>0</v>
      </c>
      <c r="M10" s="1251">
        <f>'[11]2. kolo Crkveni Bok'!M111</f>
        <v>0</v>
      </c>
      <c r="N10" s="1250">
        <v>4</v>
      </c>
      <c r="O10" s="1248"/>
      <c r="P10" s="1252">
        <v>4</v>
      </c>
      <c r="Q10" s="1253"/>
      <c r="R10" s="1310">
        <f>MAX('[11]3. kolo Kruščica'!L11:L110)</f>
        <v>243</v>
      </c>
      <c r="S10" s="1310">
        <f>'[11]3. kolo Kruščica'!K115</f>
        <v>0</v>
      </c>
      <c r="T10" s="1259">
        <f>'[11]3. kolo Kruščica'!M111</f>
        <v>0</v>
      </c>
      <c r="U10" s="1245">
        <v>2</v>
      </c>
      <c r="V10" s="1248"/>
      <c r="W10" s="1249">
        <v>2</v>
      </c>
      <c r="X10" s="1250"/>
      <c r="Y10" s="1251">
        <f>MAX('[11]4. kolo Kruščica'!L11:L110)</f>
        <v>108</v>
      </c>
      <c r="Z10" s="1251">
        <f>'[11]4. kolo Kruščica'!K115</f>
        <v>0</v>
      </c>
      <c r="AA10" s="1251">
        <f>'[11]4. kolo Kruščica'!M111</f>
        <v>0</v>
      </c>
      <c r="AB10" s="1250">
        <v>2</v>
      </c>
      <c r="AC10" s="1248"/>
      <c r="AD10" s="1311">
        <v>2</v>
      </c>
      <c r="AE10" s="1312">
        <v>2</v>
      </c>
      <c r="AF10" s="1310">
        <f>MAX('[11]5. kolo Jezero Borovik'!L11:L110)</f>
        <v>0</v>
      </c>
      <c r="AG10" s="1310">
        <f>'[11]5. kolo Jezero Borovik'!K115</f>
        <v>0</v>
      </c>
      <c r="AH10" s="1259">
        <f>'[11]5. kolo Jezero Borovik'!M111</f>
        <v>0</v>
      </c>
      <c r="AI10" s="1250">
        <v>7</v>
      </c>
      <c r="AJ10" s="1248"/>
      <c r="AK10" s="1313">
        <v>7</v>
      </c>
      <c r="AL10" s="1314">
        <v>11</v>
      </c>
      <c r="AM10" s="1310">
        <f>MAX('[11]5. kolo Jezero Borovik'!S11:S110)</f>
        <v>0</v>
      </c>
      <c r="AN10" s="1310">
        <f>'[11]5. kolo Jezero Borovik'!R115</f>
        <v>0</v>
      </c>
      <c r="AO10" s="1259">
        <f>'[11]5. kolo Jezero Borovik'!T111</f>
        <v>0</v>
      </c>
      <c r="AP10" s="1315">
        <v>7</v>
      </c>
      <c r="AQ10" s="1315"/>
      <c r="AR10" s="1316">
        <v>7</v>
      </c>
      <c r="AS10" s="1253">
        <v>85</v>
      </c>
      <c r="AT10" s="1254">
        <v>26</v>
      </c>
      <c r="AU10" s="1254">
        <v>24768</v>
      </c>
      <c r="AV10" s="1264">
        <f t="shared" ref="AV10:AV22" si="0">AD10+W10+P10+I10+AK10+AR10</f>
        <v>27</v>
      </c>
      <c r="AW10" s="1317">
        <v>1</v>
      </c>
    </row>
    <row r="11" spans="1:49" ht="26.25" customHeight="1" x14ac:dyDescent="0.2">
      <c r="A11" s="1255">
        <v>2</v>
      </c>
      <c r="B11" s="1265" t="str">
        <f>[11]Natjecatelji!$B$11</f>
        <v xml:space="preserve">ŠRD OGULIN </v>
      </c>
      <c r="C11" s="1256">
        <v>6</v>
      </c>
      <c r="D11" s="1257">
        <f>MAX('[11]1. kolo HE Donja Dubrava'!R11:R110)</f>
        <v>122</v>
      </c>
      <c r="E11" s="1258">
        <f>'[11]1. kolo HE Donja Dubrava'!Q115</f>
        <v>0</v>
      </c>
      <c r="F11" s="1259">
        <f>'[11]1. kolo HE Donja Dubrava'!S111</f>
        <v>0</v>
      </c>
      <c r="G11" s="1256">
        <v>4</v>
      </c>
      <c r="H11" s="1260"/>
      <c r="I11" s="1261">
        <v>4</v>
      </c>
      <c r="J11" s="1256">
        <v>13</v>
      </c>
      <c r="K11" s="1251">
        <f>MAX('[11]2. kolo Crkveni Bok'!R11:R110)</f>
        <v>255</v>
      </c>
      <c r="L11" s="1251">
        <f>'[11]2. kolo Crkveni Bok'!Q115</f>
        <v>0</v>
      </c>
      <c r="M11" s="1251">
        <f>'[11]2. kolo Crkveni Bok'!S111</f>
        <v>0</v>
      </c>
      <c r="N11" s="1256">
        <v>6</v>
      </c>
      <c r="O11" s="1260"/>
      <c r="P11" s="1261">
        <v>6</v>
      </c>
      <c r="Q11" s="1262"/>
      <c r="R11" s="1310">
        <f>MAX('[11]3. kolo Kruščica'!R11:R110)</f>
        <v>342</v>
      </c>
      <c r="S11" s="1310">
        <f>'[11]3. kolo Kruščica'!Q115</f>
        <v>0</v>
      </c>
      <c r="T11" s="1259">
        <f>'[11]3. kolo Kruščica'!S111</f>
        <v>0</v>
      </c>
      <c r="U11" s="1256">
        <v>1</v>
      </c>
      <c r="V11" s="1260"/>
      <c r="W11" s="1261">
        <v>1</v>
      </c>
      <c r="X11" s="1256"/>
      <c r="Y11" s="1251">
        <f>MAX('[11]4. kolo Kruščica'!R11:R110)</f>
        <v>244</v>
      </c>
      <c r="Z11" s="1251">
        <f>'[11]4. kolo Kruščica'!Q115</f>
        <v>0</v>
      </c>
      <c r="AA11" s="1251">
        <f>'[11]4. kolo Kruščica'!S111</f>
        <v>0</v>
      </c>
      <c r="AB11" s="1256">
        <v>4</v>
      </c>
      <c r="AC11" s="1260"/>
      <c r="AD11" s="1318">
        <v>4</v>
      </c>
      <c r="AE11" s="1319">
        <v>8</v>
      </c>
      <c r="AF11" s="1310">
        <f>MAX('[11]5. kolo Jezero Borovik'!R11:R110)</f>
        <v>0</v>
      </c>
      <c r="AG11" s="1310">
        <f>'[11]5. kolo Jezero Borovik'!Q115</f>
        <v>0</v>
      </c>
      <c r="AH11" s="1259">
        <f>'[11]5. kolo Jezero Borovik'!S111</f>
        <v>0</v>
      </c>
      <c r="AI11" s="1256">
        <v>7</v>
      </c>
      <c r="AJ11" s="1260"/>
      <c r="AK11" s="1320">
        <v>7</v>
      </c>
      <c r="AL11" s="1321">
        <v>5</v>
      </c>
      <c r="AM11" s="1310">
        <f>MAX('[11]5. kolo Jezero Borovik'!S12:S111)</f>
        <v>0</v>
      </c>
      <c r="AN11" s="1310">
        <f>'[11]5. kolo Jezero Borovik'!R116</f>
        <v>0</v>
      </c>
      <c r="AO11" s="1259">
        <f>'[11]5. kolo Jezero Borovik'!T112</f>
        <v>0</v>
      </c>
      <c r="AP11" s="1322">
        <v>7</v>
      </c>
      <c r="AQ11" s="1322"/>
      <c r="AR11" s="1323">
        <v>7</v>
      </c>
      <c r="AS11" s="1262">
        <v>61</v>
      </c>
      <c r="AT11" s="1263">
        <v>38</v>
      </c>
      <c r="AU11" s="1263">
        <v>27149</v>
      </c>
      <c r="AV11" s="1264">
        <f t="shared" si="0"/>
        <v>29</v>
      </c>
      <c r="AW11" s="1324">
        <v>2</v>
      </c>
    </row>
    <row r="12" spans="1:49" ht="30" x14ac:dyDescent="0.2">
      <c r="A12" s="1255">
        <v>3</v>
      </c>
      <c r="B12" s="1266" t="str">
        <f>[11]Natjecatelji!$B$7</f>
        <v xml:space="preserve">ŠRK Varaždin Interland </v>
      </c>
      <c r="C12" s="1256">
        <v>2</v>
      </c>
      <c r="D12" s="1257">
        <f>MAX('[11]1. kolo HE Donja Dubrava'!F11:F110)</f>
        <v>166</v>
      </c>
      <c r="E12" s="1258">
        <f>'[11]1. kolo HE Donja Dubrava'!E115</f>
        <v>0</v>
      </c>
      <c r="F12" s="1259">
        <f>'[11]1. kolo HE Donja Dubrava'!G111</f>
        <v>0</v>
      </c>
      <c r="G12" s="1256">
        <v>1</v>
      </c>
      <c r="H12" s="1260"/>
      <c r="I12" s="1261">
        <v>1</v>
      </c>
      <c r="J12" s="1256">
        <v>5</v>
      </c>
      <c r="K12" s="1251">
        <f>MAX('[11]2. kolo Crkveni Bok'!F11:F110)</f>
        <v>156</v>
      </c>
      <c r="L12" s="1251">
        <f>'[11]2. kolo Crkveni Bok'!E115</f>
        <v>0</v>
      </c>
      <c r="M12" s="1251">
        <f>'[11]2. kolo Crkveni Bok'!G111</f>
        <v>0</v>
      </c>
      <c r="N12" s="1256">
        <v>11</v>
      </c>
      <c r="O12" s="1260"/>
      <c r="P12" s="1261">
        <v>11</v>
      </c>
      <c r="Q12" s="1262"/>
      <c r="R12" s="1310">
        <f>MAX('[11]3. kolo Kruščica'!F11:F110)</f>
        <v>184</v>
      </c>
      <c r="S12" s="1310">
        <f>'[11]3. kolo Kruščica'!E115</f>
        <v>0</v>
      </c>
      <c r="T12" s="1259">
        <f>'[11]3. kolo Kruščica'!G111</f>
        <v>0</v>
      </c>
      <c r="U12" s="1256">
        <v>5</v>
      </c>
      <c r="V12" s="1260"/>
      <c r="W12" s="1261">
        <v>5</v>
      </c>
      <c r="X12" s="1256"/>
      <c r="Y12" s="1251">
        <f>MAX('[11]4. kolo Kruščica'!F11:F110)</f>
        <v>513</v>
      </c>
      <c r="Z12" s="1251">
        <f>'[11]4. kolo Kruščica'!E115</f>
        <v>0</v>
      </c>
      <c r="AA12" s="1251">
        <f>'[11]4. kolo Kruščica'!G111</f>
        <v>0</v>
      </c>
      <c r="AB12" s="1256">
        <v>1</v>
      </c>
      <c r="AC12" s="1260"/>
      <c r="AD12" s="1318">
        <v>1</v>
      </c>
      <c r="AE12" s="1319">
        <v>11</v>
      </c>
      <c r="AF12" s="1310">
        <f>MAX('[11]5. kolo Jezero Borovik'!F11:F110)</f>
        <v>0</v>
      </c>
      <c r="AG12" s="1310">
        <f>'[11]5. kolo Jezero Borovik'!E115</f>
        <v>0</v>
      </c>
      <c r="AH12" s="1259">
        <f>'[11]5. kolo Jezero Borovik'!G111</f>
        <v>0</v>
      </c>
      <c r="AI12" s="1256">
        <v>7</v>
      </c>
      <c r="AJ12" s="1260"/>
      <c r="AK12" s="1320">
        <v>7</v>
      </c>
      <c r="AL12" s="1321">
        <v>8</v>
      </c>
      <c r="AM12" s="1310">
        <f>MAX('[11]5. kolo Jezero Borovik'!S13:S112)</f>
        <v>0</v>
      </c>
      <c r="AN12" s="1310">
        <f>'[11]5. kolo Jezero Borovik'!R117</f>
        <v>0</v>
      </c>
      <c r="AO12" s="1259">
        <f>'[11]6. kolo Jezero Borovik'!G111</f>
        <v>0</v>
      </c>
      <c r="AP12" s="1322">
        <v>7</v>
      </c>
      <c r="AQ12" s="1322"/>
      <c r="AR12" s="1323">
        <v>7</v>
      </c>
      <c r="AS12" s="1262">
        <v>67</v>
      </c>
      <c r="AT12" s="1263">
        <v>46</v>
      </c>
      <c r="AU12" s="1263">
        <v>25915</v>
      </c>
      <c r="AV12" s="1264">
        <f t="shared" si="0"/>
        <v>32</v>
      </c>
      <c r="AW12" s="1324">
        <v>3</v>
      </c>
    </row>
    <row r="13" spans="1:49" ht="24.75" customHeight="1" x14ac:dyDescent="0.2">
      <c r="A13" s="1255">
        <v>4</v>
      </c>
      <c r="B13" s="1267" t="str">
        <f>[11]Natjecatelji!$B$12</f>
        <v>ŠRK Šoderica</v>
      </c>
      <c r="C13" s="1256">
        <v>7</v>
      </c>
      <c r="D13" s="1257">
        <f>MAX('[11]1. kolo HE Donja Dubrava'!U11:U110)</f>
        <v>0</v>
      </c>
      <c r="E13" s="1258">
        <f>'[11]1. kolo HE Donja Dubrava'!T115</f>
        <v>0</v>
      </c>
      <c r="F13" s="1259">
        <f>'[11]1. kolo HE Donja Dubrava'!V111</f>
        <v>0</v>
      </c>
      <c r="G13" s="1256">
        <v>10.5</v>
      </c>
      <c r="H13" s="1260"/>
      <c r="I13" s="1261">
        <v>10.5</v>
      </c>
      <c r="J13" s="1256">
        <v>8</v>
      </c>
      <c r="K13" s="1251">
        <f>MAX('[11]2. kolo Crkveni Bok'!U11:U110)</f>
        <v>331</v>
      </c>
      <c r="L13" s="1251">
        <f>'[11]2. kolo Crkveni Bok'!T115</f>
        <v>0</v>
      </c>
      <c r="M13" s="1251">
        <f>'[11]2. kolo Crkveni Bok'!V111</f>
        <v>0</v>
      </c>
      <c r="N13" s="1256">
        <v>2</v>
      </c>
      <c r="O13" s="1260"/>
      <c r="P13" s="1261">
        <v>2</v>
      </c>
      <c r="Q13" s="1262"/>
      <c r="R13" s="1310">
        <f>MAX('[11]3. kolo Kruščica'!U11:U110)</f>
        <v>137</v>
      </c>
      <c r="S13" s="1310">
        <f>'[11]3. kolo Kruščica'!T115</f>
        <v>0</v>
      </c>
      <c r="T13" s="1259">
        <f>'[11]3. kolo Kruščica'!V111</f>
        <v>0</v>
      </c>
      <c r="U13" s="1256">
        <v>6</v>
      </c>
      <c r="V13" s="1260"/>
      <c r="W13" s="1261">
        <v>6</v>
      </c>
      <c r="X13" s="1256"/>
      <c r="Y13" s="1251">
        <f>MAX('[11]4. kolo Kruščica'!U11:U110)</f>
        <v>257</v>
      </c>
      <c r="Z13" s="1251">
        <f>'[11]4. kolo Kruščica'!T115</f>
        <v>0</v>
      </c>
      <c r="AA13" s="1251">
        <f>'[11]4. kolo Kruščica'!V111</f>
        <v>0</v>
      </c>
      <c r="AB13" s="1256">
        <v>3</v>
      </c>
      <c r="AC13" s="1260"/>
      <c r="AD13" s="1318">
        <v>3</v>
      </c>
      <c r="AE13" s="1319">
        <v>7</v>
      </c>
      <c r="AF13" s="1310">
        <f>MAX('[11]5. kolo Jezero Borovik'!U11:U110)</f>
        <v>0</v>
      </c>
      <c r="AG13" s="1310">
        <f>'[11]5. kolo Jezero Borovik'!T115</f>
        <v>0</v>
      </c>
      <c r="AH13" s="1259">
        <f>'[11]5. kolo Jezero Borovik'!V111</f>
        <v>0</v>
      </c>
      <c r="AI13" s="1256">
        <v>7</v>
      </c>
      <c r="AJ13" s="1260"/>
      <c r="AK13" s="1320">
        <v>7</v>
      </c>
      <c r="AL13" s="1321">
        <v>10</v>
      </c>
      <c r="AM13" s="1310">
        <f>MAX('[11]5. kolo Jezero Borovik'!S14:S113)</f>
        <v>0</v>
      </c>
      <c r="AN13" s="1310">
        <f>'[11]5. kolo Jezero Borovik'!R118</f>
        <v>0</v>
      </c>
      <c r="AO13" s="1259">
        <f>'[11]5. kolo Jezero Borovik'!T114</f>
        <v>0</v>
      </c>
      <c r="AP13" s="1322">
        <v>7</v>
      </c>
      <c r="AQ13" s="1322"/>
      <c r="AR13" s="1323">
        <v>7</v>
      </c>
      <c r="AS13" s="1262">
        <v>61</v>
      </c>
      <c r="AT13" s="1263">
        <v>29</v>
      </c>
      <c r="AU13" s="1263">
        <v>20709</v>
      </c>
      <c r="AV13" s="1264">
        <f t="shared" si="0"/>
        <v>35.5</v>
      </c>
      <c r="AW13" s="1324">
        <v>4</v>
      </c>
    </row>
    <row r="14" spans="1:49" ht="30" x14ac:dyDescent="0.2">
      <c r="A14" s="1255">
        <v>5</v>
      </c>
      <c r="B14" s="1325" t="str">
        <f>[11]Natjecatelji!$B$8</f>
        <v>ŠRD Dugo Selo Rugvica</v>
      </c>
      <c r="C14" s="1256">
        <v>3</v>
      </c>
      <c r="D14" s="1257">
        <f>MAX('[11]1. kolo HE Donja Dubrava'!I11:I110)</f>
        <v>66</v>
      </c>
      <c r="E14" s="1258">
        <f>'[11]1. kolo HE Donja Dubrava'!H115</f>
        <v>0</v>
      </c>
      <c r="F14" s="1259">
        <f>'[11]1. kolo HE Donja Dubrava'!J111</f>
        <v>0</v>
      </c>
      <c r="G14" s="1256">
        <v>3</v>
      </c>
      <c r="H14" s="1260"/>
      <c r="I14" s="1261">
        <v>3</v>
      </c>
      <c r="J14" s="1256">
        <v>9</v>
      </c>
      <c r="K14" s="1251">
        <f>MAX('[11]2. kolo Crkveni Bok'!I11:I110)</f>
        <v>391</v>
      </c>
      <c r="L14" s="1251">
        <f>'[11]2. kolo Crkveni Bok'!H115</f>
        <v>0</v>
      </c>
      <c r="M14" s="1251">
        <f>'[11]2. kolo Crkveni Bok'!J111</f>
        <v>0</v>
      </c>
      <c r="N14" s="1256">
        <v>1</v>
      </c>
      <c r="O14" s="1260"/>
      <c r="P14" s="1261">
        <v>1</v>
      </c>
      <c r="Q14" s="1262"/>
      <c r="R14" s="1310">
        <f>MAX('[11]3. kolo Kruščica'!I11:I110)</f>
        <v>26</v>
      </c>
      <c r="S14" s="1310">
        <f>'[11]3. kolo Kruščica'!H115</f>
        <v>0</v>
      </c>
      <c r="T14" s="1259">
        <f>'[11]3. kolo Kruščica'!J111</f>
        <v>0</v>
      </c>
      <c r="U14" s="1256">
        <v>10</v>
      </c>
      <c r="V14" s="1260"/>
      <c r="W14" s="1261">
        <v>10</v>
      </c>
      <c r="X14" s="1256"/>
      <c r="Y14" s="1251">
        <f>MAX('[11]4. kolo Kruščica'!I11:I110)</f>
        <v>60</v>
      </c>
      <c r="Z14" s="1251">
        <f>'[11]4. kolo Kruščica'!H115</f>
        <v>0</v>
      </c>
      <c r="AA14" s="1251">
        <f>'[11]4. kolo Kruščica'!J111</f>
        <v>0</v>
      </c>
      <c r="AB14" s="1256">
        <v>8</v>
      </c>
      <c r="AC14" s="1260"/>
      <c r="AD14" s="1318">
        <v>8</v>
      </c>
      <c r="AE14" s="1319">
        <v>4</v>
      </c>
      <c r="AF14" s="1310">
        <f>MAX('[11]5. kolo Jezero Borovik'!I11:I110)</f>
        <v>0</v>
      </c>
      <c r="AG14" s="1310">
        <f>'[11]5. kolo Jezero Borovik'!H115</f>
        <v>0</v>
      </c>
      <c r="AH14" s="1259">
        <f>'[11]5. kolo Jezero Borovik'!J111</f>
        <v>0</v>
      </c>
      <c r="AI14" s="1256">
        <v>7</v>
      </c>
      <c r="AJ14" s="1260"/>
      <c r="AK14" s="1320">
        <v>7</v>
      </c>
      <c r="AL14" s="1321">
        <v>4</v>
      </c>
      <c r="AM14" s="1310">
        <f>MAX('[11]5. kolo Jezero Borovik'!S15:S114)</f>
        <v>0</v>
      </c>
      <c r="AN14" s="1310">
        <f>'[11]5. kolo Jezero Borovik'!R119</f>
        <v>0</v>
      </c>
      <c r="AO14" s="1259">
        <f>'[11]5. kolo Jezero Borovik'!T115</f>
        <v>0</v>
      </c>
      <c r="AP14" s="1322">
        <v>7</v>
      </c>
      <c r="AQ14" s="1326"/>
      <c r="AR14" s="1323">
        <v>7</v>
      </c>
      <c r="AS14" s="1262">
        <v>73</v>
      </c>
      <c r="AT14" s="1263">
        <v>16</v>
      </c>
      <c r="AU14" s="1263">
        <v>21759</v>
      </c>
      <c r="AV14" s="1264">
        <f t="shared" si="0"/>
        <v>36</v>
      </c>
      <c r="AW14" s="1324">
        <v>5</v>
      </c>
    </row>
    <row r="15" spans="1:49" ht="25.5" customHeight="1" x14ac:dyDescent="0.2">
      <c r="A15" s="1255">
        <v>6</v>
      </c>
      <c r="B15" s="1268" t="str">
        <f>[11]Natjecatelji!$B$10</f>
        <v>ŠRK Podravka</v>
      </c>
      <c r="C15" s="1256">
        <v>5</v>
      </c>
      <c r="D15" s="1257">
        <f>MAX('[11]1. kolo HE Donja Dubrava'!O11:O110)</f>
        <v>68</v>
      </c>
      <c r="E15" s="1258">
        <f>'[11]1. kolo HE Donja Dubrava'!N115</f>
        <v>0</v>
      </c>
      <c r="F15" s="1259">
        <f>'[11]1. kolo HE Donja Dubrava'!P111</f>
        <v>0</v>
      </c>
      <c r="G15" s="1269">
        <v>6</v>
      </c>
      <c r="H15" s="1260"/>
      <c r="I15" s="1261">
        <v>6</v>
      </c>
      <c r="J15" s="1256">
        <v>13</v>
      </c>
      <c r="K15" s="1251">
        <f>MAX('[11]2. kolo Crkveni Bok'!O11:O110)</f>
        <v>189</v>
      </c>
      <c r="L15" s="1251">
        <f>'[11]2. kolo Crkveni Bok'!N115</f>
        <v>0</v>
      </c>
      <c r="M15" s="1251">
        <f>'[11]2. kolo Crkveni Bok'!P111</f>
        <v>0</v>
      </c>
      <c r="N15" s="1256">
        <v>7</v>
      </c>
      <c r="O15" s="1260"/>
      <c r="P15" s="1261">
        <v>7</v>
      </c>
      <c r="Q15" s="1262"/>
      <c r="R15" s="1310">
        <f>MAX('[11]3. kolo Kruščica'!O11:O110)</f>
        <v>0</v>
      </c>
      <c r="S15" s="1310">
        <f>'[11]3. kolo Kruščica'!N115</f>
        <v>0</v>
      </c>
      <c r="T15" s="1259">
        <f>'[11]3. kolo Kruščica'!P111</f>
        <v>0</v>
      </c>
      <c r="U15" s="1256">
        <v>11.5</v>
      </c>
      <c r="V15" s="1260"/>
      <c r="W15" s="1261">
        <v>11.5</v>
      </c>
      <c r="X15" s="1256"/>
      <c r="Y15" s="1251">
        <f>MAX('[11]4. kolo Kruščica'!O11:O110)</f>
        <v>78</v>
      </c>
      <c r="Z15" s="1251">
        <f>'[11]4. kolo Kruščica'!N115</f>
        <v>0</v>
      </c>
      <c r="AA15" s="1251">
        <f>'[11]4. kolo Kruščica'!P111</f>
        <v>0</v>
      </c>
      <c r="AB15" s="1256">
        <v>7</v>
      </c>
      <c r="AC15" s="1260">
        <v>2</v>
      </c>
      <c r="AD15" s="1318">
        <v>9</v>
      </c>
      <c r="AE15" s="1319">
        <v>9</v>
      </c>
      <c r="AF15" s="1310">
        <f>MAX('[11]5. kolo Jezero Borovik'!O11:O110)</f>
        <v>57</v>
      </c>
      <c r="AG15" s="1310">
        <f>'[11]5. kolo Jezero Borovik'!N115</f>
        <v>0</v>
      </c>
      <c r="AH15" s="1259">
        <f>'[11]5. kolo Jezero Borovik'!P111</f>
        <v>0</v>
      </c>
      <c r="AI15" s="1256">
        <v>2</v>
      </c>
      <c r="AJ15" s="1260"/>
      <c r="AK15" s="1320">
        <v>2</v>
      </c>
      <c r="AL15" s="1321">
        <v>7</v>
      </c>
      <c r="AM15" s="1310">
        <f>MAX('[11]5. kolo Jezero Borovik'!S18:S117)</f>
        <v>0</v>
      </c>
      <c r="AN15" s="1310">
        <f>'[11]6. kolo Jezero Borovik'!N115</f>
        <v>0</v>
      </c>
      <c r="AO15" s="1259">
        <f>'[11]6. kolo Jezero Borovik'!P111</f>
        <v>0</v>
      </c>
      <c r="AP15" s="1327">
        <v>1</v>
      </c>
      <c r="AQ15" s="1328"/>
      <c r="AR15" s="1323">
        <v>1</v>
      </c>
      <c r="AS15" s="1262">
        <v>57</v>
      </c>
      <c r="AT15" s="1263">
        <v>12</v>
      </c>
      <c r="AU15" s="1263">
        <v>15452</v>
      </c>
      <c r="AV15" s="1264">
        <f t="shared" si="0"/>
        <v>36.5</v>
      </c>
      <c r="AW15" s="1324">
        <v>6</v>
      </c>
    </row>
    <row r="16" spans="1:49" ht="30" x14ac:dyDescent="0.2">
      <c r="A16" s="1255">
        <v>7</v>
      </c>
      <c r="B16" s="1272" t="str">
        <f>[11]Natjecatelji!$B$14</f>
        <v>TSH MATCHFISHING ČAKOVEC</v>
      </c>
      <c r="C16" s="1256">
        <v>9</v>
      </c>
      <c r="D16" s="1257">
        <f>MAX('[11]1. kolo HE Donja Dubrava'!AA11:AA110)</f>
        <v>57</v>
      </c>
      <c r="E16" s="1258">
        <f>'[11]1. kolo HE Donja Dubrava'!Z115</f>
        <v>0</v>
      </c>
      <c r="F16" s="1259">
        <f>'[11]1. kolo HE Donja Dubrava'!AB111</f>
        <v>0</v>
      </c>
      <c r="G16" s="1256">
        <v>7</v>
      </c>
      <c r="H16" s="1260"/>
      <c r="I16" s="1261">
        <v>7</v>
      </c>
      <c r="J16" s="1256">
        <v>4</v>
      </c>
      <c r="K16" s="1251">
        <f>MAX('[11]2. kolo Crkveni Bok'!AA11:AA110)</f>
        <v>122</v>
      </c>
      <c r="L16" s="1251">
        <f>'[11]2. kolo Crkveni Bok'!Z115</f>
        <v>0</v>
      </c>
      <c r="M16" s="1251">
        <f>'[11]2. kolo Crkveni Bok'!AB111</f>
        <v>0</v>
      </c>
      <c r="N16" s="1256">
        <v>9</v>
      </c>
      <c r="O16" s="1260"/>
      <c r="P16" s="1261">
        <v>9</v>
      </c>
      <c r="Q16" s="1262"/>
      <c r="R16" s="1310">
        <f>MAX('[11]3. kolo Kruščica'!AA11:AA110)</f>
        <v>209</v>
      </c>
      <c r="S16" s="1310">
        <f>'[11]3. kolo Kruščica'!Z115</f>
        <v>0</v>
      </c>
      <c r="T16" s="1259">
        <f>'[11]3. kolo Kruščica'!AB111</f>
        <v>0</v>
      </c>
      <c r="U16" s="1256">
        <v>3</v>
      </c>
      <c r="V16" s="1260"/>
      <c r="W16" s="1261">
        <v>3</v>
      </c>
      <c r="X16" s="1256"/>
      <c r="Y16" s="1251">
        <f>MAX('[11]4. kolo Kruščica'!AA11:AA110)</f>
        <v>37</v>
      </c>
      <c r="Z16" s="1251">
        <f>'[11]4. kolo Kruščica'!Z115</f>
        <v>0</v>
      </c>
      <c r="AA16" s="1251">
        <f>'[11]4. kolo Kruščica'!AB111</f>
        <v>0</v>
      </c>
      <c r="AB16" s="1256">
        <v>10</v>
      </c>
      <c r="AC16" s="1260"/>
      <c r="AD16" s="1318">
        <v>10</v>
      </c>
      <c r="AE16" s="1319">
        <v>10</v>
      </c>
      <c r="AF16" s="1310">
        <f>MAX('[11]5. kolo Jezero Borovik'!AA11:AA110)</f>
        <v>0</v>
      </c>
      <c r="AG16" s="1310">
        <f>'[11]5. kolo Jezero Borovik'!Z115</f>
        <v>0</v>
      </c>
      <c r="AH16" s="1259">
        <f>'[11]5. kolo Jezero Borovik'!AB111</f>
        <v>0</v>
      </c>
      <c r="AI16" s="1256">
        <v>7</v>
      </c>
      <c r="AJ16" s="1260"/>
      <c r="AK16" s="1320">
        <v>7</v>
      </c>
      <c r="AL16" s="1321">
        <v>3</v>
      </c>
      <c r="AM16" s="1310">
        <f>MAX('[11]5. kolo Jezero Borovik'!S17:S116)</f>
        <v>0</v>
      </c>
      <c r="AN16" s="1310">
        <f>'[11]6. kolo Jezero Borovik'!Z115</f>
        <v>0</v>
      </c>
      <c r="AO16" s="1259">
        <f>'[11]6. kolo Jezero Borovik'!AB111</f>
        <v>0</v>
      </c>
      <c r="AP16" s="1322">
        <v>2</v>
      </c>
      <c r="AQ16" s="1315"/>
      <c r="AR16" s="1323">
        <v>2</v>
      </c>
      <c r="AS16" s="1262">
        <v>59</v>
      </c>
      <c r="AT16" s="1263">
        <v>18</v>
      </c>
      <c r="AU16" s="1263">
        <v>12446</v>
      </c>
      <c r="AV16" s="1264">
        <f t="shared" si="0"/>
        <v>38</v>
      </c>
      <c r="AW16" s="1324">
        <v>7</v>
      </c>
    </row>
    <row r="17" spans="1:49" ht="21.75" customHeight="1" x14ac:dyDescent="0.2">
      <c r="A17" s="1255">
        <v>8</v>
      </c>
      <c r="B17" s="1271" t="str">
        <f>[11]Natjecatelji!$B$13</f>
        <v>ŠRU ŠARAN KRIŽ</v>
      </c>
      <c r="C17" s="1256">
        <v>8</v>
      </c>
      <c r="D17" s="1257">
        <f>MAX('[11]1. kolo HE Donja Dubrava'!X11:X110)</f>
        <v>0</v>
      </c>
      <c r="E17" s="1258">
        <f>'[11]1. kolo HE Donja Dubrava'!W115</f>
        <v>0</v>
      </c>
      <c r="F17" s="1259">
        <f>'[11]1. kolo HE Donja Dubrava'!Y111</f>
        <v>0</v>
      </c>
      <c r="G17" s="1256">
        <v>10.5</v>
      </c>
      <c r="H17" s="1260"/>
      <c r="I17" s="1261">
        <v>10.5</v>
      </c>
      <c r="J17" s="1256">
        <v>7</v>
      </c>
      <c r="K17" s="1251">
        <f>MAX('[11]2. kolo Crkveni Bok'!X11:X110)</f>
        <v>247</v>
      </c>
      <c r="L17" s="1251">
        <f>'[11]2. kolo Crkveni Bok'!W115</f>
        <v>0</v>
      </c>
      <c r="M17" s="1251">
        <f>'[11]2. kolo Crkveni Bok'!Y111</f>
        <v>0</v>
      </c>
      <c r="N17" s="1256">
        <v>3</v>
      </c>
      <c r="O17" s="1260"/>
      <c r="P17" s="1261">
        <v>3</v>
      </c>
      <c r="Q17" s="1262"/>
      <c r="R17" s="1310">
        <f>MAX('[11]3. kolo Kruščica'!X11:X110)</f>
        <v>37</v>
      </c>
      <c r="S17" s="1310">
        <f>'[11]3. kolo Kruščica'!W115</f>
        <v>0</v>
      </c>
      <c r="T17" s="1259">
        <f>'[11]3. kolo Kruščica'!Y111</f>
        <v>0</v>
      </c>
      <c r="U17" s="1256">
        <v>9</v>
      </c>
      <c r="V17" s="1260"/>
      <c r="W17" s="1261">
        <v>9</v>
      </c>
      <c r="X17" s="1256"/>
      <c r="Y17" s="1251">
        <f>MAX('[11]4. kolo Kruščica'!X11:X110)</f>
        <v>36</v>
      </c>
      <c r="Z17" s="1251">
        <f>'[11]4. kolo Kruščica'!W115</f>
        <v>0</v>
      </c>
      <c r="AA17" s="1251">
        <f>'[11]4. kolo Kruščica'!Y111</f>
        <v>0</v>
      </c>
      <c r="AB17" s="1256">
        <v>11</v>
      </c>
      <c r="AC17" s="1260"/>
      <c r="AD17" s="1318">
        <v>11</v>
      </c>
      <c r="AE17" s="1319">
        <v>3</v>
      </c>
      <c r="AF17" s="1310">
        <f>MAX('[11]5. kolo Jezero Borovik'!X11:X110)</f>
        <v>99</v>
      </c>
      <c r="AG17" s="1310">
        <f>'[11]5. kolo Jezero Borovik'!W115</f>
        <v>0</v>
      </c>
      <c r="AH17" s="1259">
        <f>'[11]5. kolo Jezero Borovik'!Y111</f>
        <v>0</v>
      </c>
      <c r="AI17" s="1256">
        <v>1</v>
      </c>
      <c r="AJ17" s="1260"/>
      <c r="AK17" s="1320">
        <v>1</v>
      </c>
      <c r="AL17" s="1321">
        <v>9</v>
      </c>
      <c r="AM17" s="1310">
        <f>MAX('[11]5. kolo Jezero Borovik'!S19:S118)</f>
        <v>0</v>
      </c>
      <c r="AN17" s="1310">
        <f>'[11]5. kolo Jezero Borovik'!R123</f>
        <v>0</v>
      </c>
      <c r="AO17" s="1259">
        <f>'[11]5. kolo Jezero Borovik'!T119</f>
        <v>0</v>
      </c>
      <c r="AP17" s="1322">
        <v>7</v>
      </c>
      <c r="AQ17" s="1322"/>
      <c r="AR17" s="1323">
        <v>7</v>
      </c>
      <c r="AS17" s="1262">
        <v>99</v>
      </c>
      <c r="AT17" s="1263">
        <v>12</v>
      </c>
      <c r="AU17" s="1263">
        <v>20553</v>
      </c>
      <c r="AV17" s="1264">
        <f t="shared" si="0"/>
        <v>41.5</v>
      </c>
      <c r="AW17" s="1324">
        <v>8</v>
      </c>
    </row>
    <row r="18" spans="1:49" ht="21.75" customHeight="1" x14ac:dyDescent="0.2">
      <c r="A18" s="1255">
        <v>9</v>
      </c>
      <c r="B18" s="1329" t="str">
        <f>[11]Natjecatelji!$B$6</f>
        <v>ŠRK Varaždin</v>
      </c>
      <c r="C18" s="1256">
        <v>1</v>
      </c>
      <c r="D18" s="1257">
        <f>MAX('[11]1. kolo HE Donja Dubrava'!C11:C110)</f>
        <v>0</v>
      </c>
      <c r="E18" s="1258">
        <f>'[11]1. kolo HE Donja Dubrava'!B115</f>
        <v>0</v>
      </c>
      <c r="F18" s="1259">
        <f>'[11]1. kolo HE Donja Dubrava'!D111</f>
        <v>0</v>
      </c>
      <c r="G18" s="1256">
        <v>13</v>
      </c>
      <c r="H18" s="1260">
        <v>1</v>
      </c>
      <c r="I18" s="1261">
        <v>14</v>
      </c>
      <c r="J18" s="1256">
        <v>11</v>
      </c>
      <c r="K18" s="1251">
        <f>MAX('[11]2. kolo Crkveni Bok'!C11:C110)</f>
        <v>154</v>
      </c>
      <c r="L18" s="1251">
        <f>'[11]2. kolo Crkveni Bok'!B115</f>
        <v>0</v>
      </c>
      <c r="M18" s="1251">
        <f>'[11]2. kolo Crkveni Bok'!D111</f>
        <v>0</v>
      </c>
      <c r="N18" s="1256">
        <v>12</v>
      </c>
      <c r="O18" s="1260"/>
      <c r="P18" s="1261">
        <v>12</v>
      </c>
      <c r="Q18" s="1262"/>
      <c r="R18" s="1310">
        <f>MAX('[11]3. kolo Kruščica'!C11:C110)</f>
        <v>189</v>
      </c>
      <c r="S18" s="1310">
        <f>'[11]3. kolo Kruščica'!B115</f>
        <v>0</v>
      </c>
      <c r="T18" s="1259">
        <f>'[11]3. kolo Kruščica'!D111</f>
        <v>0</v>
      </c>
      <c r="U18" s="1256">
        <v>4</v>
      </c>
      <c r="V18" s="1260"/>
      <c r="W18" s="1261">
        <v>4</v>
      </c>
      <c r="X18" s="1256"/>
      <c r="Y18" s="1251">
        <f>MAX('[11]4. kolo Kruščica'!C11:C110)</f>
        <v>168</v>
      </c>
      <c r="Z18" s="1251">
        <f>'[11]4. kolo Kruščica'!B115</f>
        <v>0</v>
      </c>
      <c r="AA18" s="1251">
        <f>'[11]4. kolo Kruščica'!D111</f>
        <v>0</v>
      </c>
      <c r="AB18" s="1256">
        <v>5</v>
      </c>
      <c r="AC18" s="1260"/>
      <c r="AD18" s="1318">
        <v>5</v>
      </c>
      <c r="AE18" s="1319">
        <v>1</v>
      </c>
      <c r="AF18" s="1310">
        <f>MAX('[11]5. kolo Jezero Borovik'!C11:C110)</f>
        <v>0</v>
      </c>
      <c r="AG18" s="1310">
        <f>'[11]5. kolo Jezero Borovik'!B115</f>
        <v>0</v>
      </c>
      <c r="AH18" s="1259">
        <f>'[11]5. kolo Jezero Borovik'!D111</f>
        <v>0</v>
      </c>
      <c r="AI18" s="1256">
        <v>7</v>
      </c>
      <c r="AJ18" s="1260"/>
      <c r="AK18" s="1320">
        <v>7</v>
      </c>
      <c r="AL18" s="1321">
        <v>6</v>
      </c>
      <c r="AM18" s="1310">
        <f>MAX('[11]5. kolo Jezero Borovik'!S20:S119)</f>
        <v>0</v>
      </c>
      <c r="AN18" s="1310">
        <f>'[11]5. kolo Jezero Borovik'!R124</f>
        <v>0</v>
      </c>
      <c r="AO18" s="1259">
        <f>'[11]5. kolo Jezero Borovik'!T120</f>
        <v>0</v>
      </c>
      <c r="AP18" s="1322">
        <v>7</v>
      </c>
      <c r="AQ18" s="1322"/>
      <c r="AR18" s="1323">
        <v>7</v>
      </c>
      <c r="AS18" s="1330">
        <v>36</v>
      </c>
      <c r="AT18" s="1263">
        <v>24</v>
      </c>
      <c r="AU18" s="1263">
        <v>11529</v>
      </c>
      <c r="AV18" s="1264">
        <f t="shared" si="0"/>
        <v>49</v>
      </c>
      <c r="AW18" s="1324">
        <v>9</v>
      </c>
    </row>
    <row r="19" spans="1:49" ht="24.75" customHeight="1" x14ac:dyDescent="0.2">
      <c r="A19" s="1255">
        <v>10</v>
      </c>
      <c r="B19" s="1270" t="str">
        <f>[11]Natjecatelji!$B$17</f>
        <v>ŠRK Carp Podravina</v>
      </c>
      <c r="C19" s="1256">
        <v>12</v>
      </c>
      <c r="D19" s="1257">
        <f>MAX('[11]1. kolo HE Donja Dubrava'!AJ11:AJ110)</f>
        <v>25</v>
      </c>
      <c r="E19" s="1258">
        <f>'[11]1. kolo HE Donja Dubrava'!AI115</f>
        <v>0</v>
      </c>
      <c r="F19" s="1259">
        <f>'[11]1. kolo HE Donja Dubrava'!AK111</f>
        <v>0</v>
      </c>
      <c r="G19" s="1256">
        <v>8</v>
      </c>
      <c r="H19" s="1260"/>
      <c r="I19" s="1261">
        <v>8</v>
      </c>
      <c r="J19" s="1256">
        <v>2</v>
      </c>
      <c r="K19" s="1251">
        <f>MAX('[11]2. kolo Crkveni Bok'!AJ11:AJ110)</f>
        <v>229</v>
      </c>
      <c r="L19" s="1251">
        <f>'[11]2. kolo Crkveni Bok'!AI115</f>
        <v>0</v>
      </c>
      <c r="M19" s="1251">
        <f>'[11]2. kolo Crkveni Bok'!AK111</f>
        <v>0</v>
      </c>
      <c r="N19" s="1256">
        <v>5</v>
      </c>
      <c r="O19" s="1260"/>
      <c r="P19" s="1261">
        <v>5</v>
      </c>
      <c r="Q19" s="1262"/>
      <c r="R19" s="1310">
        <f>MAX('[11]3. kolo Kruščica'!AJ11:AJ110)</f>
        <v>113</v>
      </c>
      <c r="S19" s="1310">
        <f>'[11]3. kolo Kruščica'!AI115</f>
        <v>0</v>
      </c>
      <c r="T19" s="1259">
        <f>'[11]3. kolo Kruščica'!AK111</f>
        <v>0</v>
      </c>
      <c r="U19" s="1256">
        <v>7</v>
      </c>
      <c r="V19" s="1260"/>
      <c r="W19" s="1261">
        <v>7</v>
      </c>
      <c r="X19" s="1256"/>
      <c r="Y19" s="1251">
        <f>MAX('[11]4. kolo Kruščica'!AJ11:AJ110)</f>
        <v>92</v>
      </c>
      <c r="Z19" s="1251">
        <f>'[11]4. kolo Kruščica'!AI115</f>
        <v>0</v>
      </c>
      <c r="AA19" s="1251">
        <f>'[11]4. kolo Kruščica'!AK111</f>
        <v>0</v>
      </c>
      <c r="AB19" s="1256">
        <v>6</v>
      </c>
      <c r="AC19" s="1260"/>
      <c r="AD19" s="1318">
        <v>6</v>
      </c>
      <c r="AE19" s="1319"/>
      <c r="AF19" s="1310">
        <f>MAX('[11]5. kolo Jezero Borovik'!AJ11:AJ110)</f>
        <v>0</v>
      </c>
      <c r="AG19" s="1310">
        <f>'[11]5. kolo Jezero Borovik'!AI115</f>
        <v>0</v>
      </c>
      <c r="AH19" s="1259">
        <f>'[11]5. kolo Jezero Borovik'!AK111</f>
        <v>0</v>
      </c>
      <c r="AI19" s="1256">
        <v>13</v>
      </c>
      <c r="AJ19" s="1260">
        <v>1</v>
      </c>
      <c r="AK19" s="1320">
        <v>14</v>
      </c>
      <c r="AL19" s="1321"/>
      <c r="AM19" s="1310">
        <f>MAX('[11]5. kolo Jezero Borovik'!S16:S115)</f>
        <v>0</v>
      </c>
      <c r="AN19" s="1310">
        <f>'[11]5. kolo Jezero Borovik'!R120</f>
        <v>0</v>
      </c>
      <c r="AO19" s="1259">
        <f>'[11]5. kolo Jezero Borovik'!T116</f>
        <v>0</v>
      </c>
      <c r="AP19" s="1322">
        <v>13</v>
      </c>
      <c r="AQ19" s="1260">
        <v>1</v>
      </c>
      <c r="AR19" s="1323">
        <v>14</v>
      </c>
      <c r="AS19" s="1262">
        <v>58</v>
      </c>
      <c r="AT19" s="1263">
        <v>18</v>
      </c>
      <c r="AU19" s="1263">
        <v>13649</v>
      </c>
      <c r="AV19" s="1264">
        <f t="shared" si="0"/>
        <v>54</v>
      </c>
      <c r="AW19" s="1324">
        <v>10</v>
      </c>
    </row>
    <row r="20" spans="1:49" ht="24" customHeight="1" x14ac:dyDescent="0.2">
      <c r="A20" s="1255">
        <v>11</v>
      </c>
      <c r="B20" s="1271" t="str">
        <f>[11]Natjecatelji!$B$15</f>
        <v>ŠRK JUG 2</v>
      </c>
      <c r="C20" s="1256">
        <v>10</v>
      </c>
      <c r="D20" s="1257">
        <f>MAX('[11]1. kolo HE Donja Dubrava'!AD11:AD110)</f>
        <v>0</v>
      </c>
      <c r="E20" s="1258">
        <f>'[11]1. kolo HE Donja Dubrava'!AC115</f>
        <v>0</v>
      </c>
      <c r="F20" s="1259">
        <f>'[11]1. kolo HE Donja Dubrava'!AE111</f>
        <v>0</v>
      </c>
      <c r="G20" s="1256">
        <v>10.5</v>
      </c>
      <c r="H20" s="1260"/>
      <c r="I20" s="1261">
        <v>10.5</v>
      </c>
      <c r="J20" s="1256">
        <v>3</v>
      </c>
      <c r="K20" s="1251">
        <f>MAX('[11]2. kolo Crkveni Bok'!AD11:AD110)</f>
        <v>151</v>
      </c>
      <c r="L20" s="1251">
        <f>'[11]2. kolo Crkveni Bok'!AC115</f>
        <v>0</v>
      </c>
      <c r="M20" s="1251">
        <f>'[11]2. kolo Crkveni Bok'!AE111</f>
        <v>0</v>
      </c>
      <c r="N20" s="1256">
        <v>13</v>
      </c>
      <c r="O20" s="1260"/>
      <c r="P20" s="1261">
        <v>13</v>
      </c>
      <c r="Q20" s="1262"/>
      <c r="R20" s="1310">
        <f>MAX('[11]3. kolo Kruščica'!AD11:AD110)</f>
        <v>39</v>
      </c>
      <c r="S20" s="1310">
        <f>'[11]3. kolo Kruščica'!AC115</f>
        <v>0</v>
      </c>
      <c r="T20" s="1259">
        <f>'[11]3. kolo Kruščica'!AE111</f>
        <v>0</v>
      </c>
      <c r="U20" s="1256">
        <v>8</v>
      </c>
      <c r="V20" s="1260"/>
      <c r="W20" s="1261">
        <v>8</v>
      </c>
      <c r="X20" s="1256"/>
      <c r="Y20" s="1251">
        <f>MAX('[11]4. kolo Kruščica'!AD11:AD110)</f>
        <v>58</v>
      </c>
      <c r="Z20" s="1251">
        <f>'[11]4. kolo Kruščica'!AC115</f>
        <v>0</v>
      </c>
      <c r="AA20" s="1251">
        <f>'[11]4. kolo Kruščica'!AE111</f>
        <v>0</v>
      </c>
      <c r="AB20" s="1256">
        <v>9</v>
      </c>
      <c r="AC20" s="1260"/>
      <c r="AD20" s="1318">
        <v>9</v>
      </c>
      <c r="AE20" s="1319">
        <v>5</v>
      </c>
      <c r="AF20" s="1310">
        <f>MAX('[11]5. kolo Jezero Borovik'!AD11:AD110)</f>
        <v>0</v>
      </c>
      <c r="AG20" s="1310">
        <f>'[11]5. kolo Jezero Borovik'!AC115</f>
        <v>0</v>
      </c>
      <c r="AH20" s="1259">
        <f>'[11]5. kolo Jezero Borovik'!AE111</f>
        <v>0</v>
      </c>
      <c r="AI20" s="1256">
        <v>7</v>
      </c>
      <c r="AJ20" s="1260"/>
      <c r="AK20" s="1320">
        <v>7</v>
      </c>
      <c r="AL20" s="1321">
        <v>1</v>
      </c>
      <c r="AM20" s="1310">
        <f>MAX('[11]5. kolo Jezero Borovik'!S21:S120)</f>
        <v>0</v>
      </c>
      <c r="AN20" s="1310">
        <f>'[11]5. kolo Jezero Borovik'!R125</f>
        <v>0</v>
      </c>
      <c r="AO20" s="1259">
        <f>'[11]5. kolo Jezero Borovik'!T121</f>
        <v>0</v>
      </c>
      <c r="AP20" s="1322">
        <v>7</v>
      </c>
      <c r="AQ20" s="1322"/>
      <c r="AR20" s="1323">
        <v>7</v>
      </c>
      <c r="AS20" s="1262">
        <v>35</v>
      </c>
      <c r="AT20" s="1263">
        <v>10</v>
      </c>
      <c r="AU20" s="1263">
        <v>6506</v>
      </c>
      <c r="AV20" s="1264">
        <f t="shared" si="0"/>
        <v>54.5</v>
      </c>
      <c r="AW20" s="1324">
        <v>11</v>
      </c>
    </row>
    <row r="21" spans="1:49" ht="34.5" customHeight="1" thickBot="1" x14ac:dyDescent="0.25">
      <c r="A21" s="1349">
        <v>12</v>
      </c>
      <c r="B21" s="1331" t="str">
        <f>[11]Natjecatelji!$B$18</f>
        <v>ŠRD Dugo Selo Rugvica 3</v>
      </c>
      <c r="C21" s="1332">
        <v>13</v>
      </c>
      <c r="D21" s="1273">
        <f>MAX('[11]1. kolo HE Donja Dubrava'!AM12:AM111)</f>
        <v>0</v>
      </c>
      <c r="E21" s="1333">
        <f>'[11]1. kolo HE Donja Dubrava'!AI116</f>
        <v>0</v>
      </c>
      <c r="F21" s="1334">
        <f>'[11]1. kolo HE Donja Dubrava'!AK112</f>
        <v>0</v>
      </c>
      <c r="G21" s="1332">
        <v>10.5</v>
      </c>
      <c r="H21" s="1274"/>
      <c r="I21" s="1335">
        <v>10.5</v>
      </c>
      <c r="J21" s="1332">
        <v>1</v>
      </c>
      <c r="K21" s="1251">
        <f>MAX('[11]2. kolo Crkveni Bok'!AM11:AM110)</f>
        <v>108</v>
      </c>
      <c r="L21" s="1251">
        <f>'[11]2. kolo Crkveni Bok'!AL115</f>
        <v>0</v>
      </c>
      <c r="M21" s="1251">
        <f>'[11]2. kolo Crkveni Bok'!AN111</f>
        <v>0</v>
      </c>
      <c r="N21" s="1332">
        <v>8</v>
      </c>
      <c r="O21" s="1274"/>
      <c r="P21" s="1335">
        <v>8</v>
      </c>
      <c r="Q21" s="1336"/>
      <c r="R21" s="1310">
        <f>MAX('[11]3. kolo Kruščica'!AM12:AM111)</f>
        <v>0</v>
      </c>
      <c r="S21" s="1310">
        <f>'[11]3. kolo Kruščica'!AN116</f>
        <v>0</v>
      </c>
      <c r="T21" s="1259">
        <f>'[11]3. kolo Kruščica'!AK112</f>
        <v>0</v>
      </c>
      <c r="U21" s="1332">
        <v>11.5</v>
      </c>
      <c r="V21" s="1274"/>
      <c r="W21" s="1335">
        <v>11.5</v>
      </c>
      <c r="X21" s="1332"/>
      <c r="Y21" s="1251">
        <f>MAX('[11]4. kolo Kruščica'!AL12:AL111)</f>
        <v>0</v>
      </c>
      <c r="Z21" s="1251" t="str">
        <f>'[11]4. kolo Kruščica'!AM111</f>
        <v>SUME:</v>
      </c>
      <c r="AA21" s="1251">
        <f>'[11]4. kolo Kruščica'!AN111</f>
        <v>0</v>
      </c>
      <c r="AB21" s="1332">
        <v>12</v>
      </c>
      <c r="AC21" s="1274"/>
      <c r="AD21" s="1337">
        <v>12</v>
      </c>
      <c r="AE21" s="1338">
        <v>6</v>
      </c>
      <c r="AF21" s="1310">
        <f>MAX('[11]5. kolo Jezero Borovik'!AJ12:AJ111)</f>
        <v>0</v>
      </c>
      <c r="AG21" s="1310">
        <f>'[11]5. kolo Jezero Borovik'!AI116</f>
        <v>0</v>
      </c>
      <c r="AH21" s="1259">
        <f>'[11]5. kolo Jezero Borovik'!AK112</f>
        <v>0</v>
      </c>
      <c r="AI21" s="1332">
        <v>7</v>
      </c>
      <c r="AJ21" s="1274"/>
      <c r="AK21" s="1339">
        <v>7</v>
      </c>
      <c r="AL21" s="1340">
        <v>2</v>
      </c>
      <c r="AM21" s="1310">
        <f>MAX('[11]5. kolo Jezero Borovik'!S23:S122)</f>
        <v>0</v>
      </c>
      <c r="AN21" s="1310">
        <f>'[11]5. kolo Jezero Borovik'!R127</f>
        <v>0</v>
      </c>
      <c r="AO21" s="1259">
        <f>'[11]5. kolo Jezero Borovik'!T123</f>
        <v>0</v>
      </c>
      <c r="AP21" s="1341">
        <v>7</v>
      </c>
      <c r="AQ21" s="1342"/>
      <c r="AR21" s="1343">
        <v>7</v>
      </c>
      <c r="AS21" s="1336">
        <v>74</v>
      </c>
      <c r="AT21" s="1344">
        <v>2</v>
      </c>
      <c r="AU21" s="1344">
        <v>6632</v>
      </c>
      <c r="AV21" s="1264">
        <f t="shared" si="0"/>
        <v>56</v>
      </c>
      <c r="AW21" s="1345">
        <v>12</v>
      </c>
    </row>
    <row r="22" spans="1:49" ht="32.25" customHeight="1" thickBot="1" x14ac:dyDescent="0.25">
      <c r="A22" s="1346">
        <v>13</v>
      </c>
      <c r="B22" s="1347" t="str">
        <f>[11]Natjecatelji!$B$16</f>
        <v>ŠRD Dugo Selo Rugvica 2</v>
      </c>
      <c r="C22" s="1348">
        <v>11</v>
      </c>
      <c r="D22" s="1273">
        <f>MAX('[11]1. kolo HE Donja Dubrava'!AG11:AG110)</f>
        <v>70</v>
      </c>
      <c r="E22" s="1333">
        <f>'[11]1. kolo HE Donja Dubrava'!AF115</f>
        <v>0</v>
      </c>
      <c r="F22" s="1334">
        <f>'[11]1. kolo HE Donja Dubrava'!AH111</f>
        <v>0</v>
      </c>
      <c r="G22" s="1332">
        <v>2</v>
      </c>
      <c r="H22" s="1274"/>
      <c r="I22" s="1335">
        <v>2</v>
      </c>
      <c r="J22" s="1332">
        <v>10</v>
      </c>
      <c r="K22" s="1251">
        <f>MAX('[11]2. kolo Crkveni Bok'!AG11:AG110)</f>
        <v>121</v>
      </c>
      <c r="L22" s="1251">
        <f>'[11]2. kolo Crkveni Bok'!AF115</f>
        <v>0</v>
      </c>
      <c r="M22" s="1251">
        <f>'[11]2. kolo Crkveni Bok'!AH111</f>
        <v>0</v>
      </c>
      <c r="N22" s="1332">
        <v>10</v>
      </c>
      <c r="O22" s="1274">
        <v>2</v>
      </c>
      <c r="P22" s="1335">
        <v>12</v>
      </c>
      <c r="Q22" s="1336"/>
      <c r="R22" s="1310">
        <f>MAX('[11]3. kolo Kruščica'!AG11:AG110)</f>
        <v>0</v>
      </c>
      <c r="S22" s="1310">
        <f>'[11]3. kolo Kruščica'!AF115</f>
        <v>0</v>
      </c>
      <c r="T22" s="1259">
        <f>'[11]3. kolo Kruščica'!AH111</f>
        <v>0</v>
      </c>
      <c r="U22" s="1332">
        <v>13</v>
      </c>
      <c r="V22" s="1274">
        <v>1</v>
      </c>
      <c r="W22" s="1335">
        <v>14</v>
      </c>
      <c r="X22" s="1332"/>
      <c r="Y22" s="1251">
        <f>MAX('[11]4. kolo Kruščica'!AG11:AG110)</f>
        <v>0</v>
      </c>
      <c r="Z22" s="1251">
        <f>'[11]4. kolo Kruščica'!AF115</f>
        <v>0</v>
      </c>
      <c r="AA22" s="1251">
        <f>'[11]4. kolo Kruščica'!AH111</f>
        <v>0</v>
      </c>
      <c r="AB22" s="1332">
        <v>13</v>
      </c>
      <c r="AC22" s="1274">
        <v>1</v>
      </c>
      <c r="AD22" s="1337">
        <v>14</v>
      </c>
      <c r="AE22" s="1338"/>
      <c r="AF22" s="1310">
        <f>MAX('[11]5. kolo Jezero Borovik'!AG11:AG110)</f>
        <v>0</v>
      </c>
      <c r="AG22" s="1310">
        <f>'[11]5. kolo Jezero Borovik'!AF115</f>
        <v>0</v>
      </c>
      <c r="AH22" s="1259">
        <f>'[11]5. kolo Jezero Borovik'!AH111</f>
        <v>0</v>
      </c>
      <c r="AI22" s="1332">
        <v>13</v>
      </c>
      <c r="AJ22" s="1274">
        <v>1</v>
      </c>
      <c r="AK22" s="1339">
        <v>14</v>
      </c>
      <c r="AL22" s="1340"/>
      <c r="AM22" s="1310">
        <f>MAX('[11]5. kolo Jezero Borovik'!S22:S121)</f>
        <v>0</v>
      </c>
      <c r="AN22" s="1310">
        <f>'[11]5. kolo Jezero Borovik'!R126</f>
        <v>0</v>
      </c>
      <c r="AO22" s="1259">
        <f>'[11]5. kolo Jezero Borovik'!T122</f>
        <v>0</v>
      </c>
      <c r="AP22" s="1341">
        <v>13</v>
      </c>
      <c r="AQ22" s="1260">
        <v>1</v>
      </c>
      <c r="AR22" s="1343">
        <v>14</v>
      </c>
      <c r="AS22" s="1336">
        <v>70</v>
      </c>
      <c r="AT22" s="1344">
        <v>4</v>
      </c>
      <c r="AU22" s="1344">
        <v>9831</v>
      </c>
      <c r="AV22" s="1264">
        <f t="shared" si="0"/>
        <v>70</v>
      </c>
      <c r="AW22" s="1345">
        <v>13</v>
      </c>
    </row>
  </sheetData>
  <mergeCells count="10">
    <mergeCell ref="A4:B8"/>
    <mergeCell ref="C8:I8"/>
    <mergeCell ref="J8:P8"/>
    <mergeCell ref="C4:AW5"/>
    <mergeCell ref="C6:AW7"/>
    <mergeCell ref="Q8:W8"/>
    <mergeCell ref="X8:AD8"/>
    <mergeCell ref="AE8:AK8"/>
    <mergeCell ref="AL8:AR8"/>
    <mergeCell ref="AS8:AU8"/>
  </mergeCells>
  <conditionalFormatting sqref="H10:H18 H21:H22">
    <cfRule type="cellIs" dxfId="34" priority="33" operator="lessThan">
      <formula>0</formula>
    </cfRule>
    <cfRule type="cellIs" dxfId="33" priority="35" operator="greaterThan">
      <formula>0</formula>
    </cfRule>
  </conditionalFormatting>
  <conditionalFormatting sqref="V12">
    <cfRule type="cellIs" dxfId="32" priority="28" operator="greaterThan">
      <formula>0</formula>
    </cfRule>
  </conditionalFormatting>
  <conditionalFormatting sqref="H12">
    <cfRule type="cellIs" dxfId="31" priority="34" operator="greaterThan">
      <formula>0</formula>
    </cfRule>
  </conditionalFormatting>
  <conditionalFormatting sqref="O10:O18 O21:O22">
    <cfRule type="cellIs" dxfId="30" priority="30" operator="lessThan">
      <formula>0</formula>
    </cfRule>
    <cfRule type="cellIs" dxfId="29" priority="32" operator="greaterThan">
      <formula>0</formula>
    </cfRule>
  </conditionalFormatting>
  <conditionalFormatting sqref="O12">
    <cfRule type="cellIs" dxfId="28" priority="31" operator="greaterThan">
      <formula>0</formula>
    </cfRule>
  </conditionalFormatting>
  <conditionalFormatting sqref="V10:V18 V21:V22">
    <cfRule type="cellIs" dxfId="27" priority="27" operator="lessThan">
      <formula>0</formula>
    </cfRule>
    <cfRule type="cellIs" dxfId="26" priority="29" operator="greaterThan">
      <formula>0</formula>
    </cfRule>
  </conditionalFormatting>
  <conditionalFormatting sqref="AC10:AC18 AC21:AC22">
    <cfRule type="cellIs" dxfId="25" priority="24" operator="lessThan">
      <formula>0</formula>
    </cfRule>
    <cfRule type="cellIs" dxfId="24" priority="26" operator="greaterThan">
      <formula>0</formula>
    </cfRule>
  </conditionalFormatting>
  <conditionalFormatting sqref="AC12">
    <cfRule type="cellIs" dxfId="23" priority="25" operator="greaterThan">
      <formula>0</formula>
    </cfRule>
  </conditionalFormatting>
  <conditionalFormatting sqref="AS10:AS18 AS21:AS22">
    <cfRule type="top10" dxfId="22" priority="23" rank="1"/>
  </conditionalFormatting>
  <conditionalFormatting sqref="AJ10:AJ18 AJ21:AJ22">
    <cfRule type="cellIs" dxfId="21" priority="20" operator="lessThan">
      <formula>0</formula>
    </cfRule>
    <cfRule type="cellIs" dxfId="20" priority="22" operator="greaterThan">
      <formula>0</formula>
    </cfRule>
  </conditionalFormatting>
  <conditionalFormatting sqref="AJ12">
    <cfRule type="cellIs" dxfId="19" priority="21" operator="greaterThan">
      <formula>0</formula>
    </cfRule>
  </conditionalFormatting>
  <conditionalFormatting sqref="H19:H20">
    <cfRule type="cellIs" dxfId="18" priority="18" operator="lessThan">
      <formula>0</formula>
    </cfRule>
    <cfRule type="cellIs" dxfId="17" priority="19" operator="greaterThan">
      <formula>0</formula>
    </cfRule>
  </conditionalFormatting>
  <conditionalFormatting sqref="O19:O20">
    <cfRule type="cellIs" dxfId="16" priority="16" operator="lessThan">
      <formula>0</formula>
    </cfRule>
    <cfRule type="cellIs" dxfId="15" priority="17" operator="greaterThan">
      <formula>0</formula>
    </cfRule>
  </conditionalFormatting>
  <conditionalFormatting sqref="V19:V20">
    <cfRule type="cellIs" dxfId="14" priority="14" operator="lessThan">
      <formula>0</formula>
    </cfRule>
    <cfRule type="cellIs" dxfId="13" priority="15" operator="greaterThan">
      <formula>0</formula>
    </cfRule>
  </conditionalFormatting>
  <conditionalFormatting sqref="AC19:AC20">
    <cfRule type="cellIs" dxfId="12" priority="12" operator="lessThan">
      <formula>0</formula>
    </cfRule>
    <cfRule type="cellIs" dxfId="11" priority="13" operator="greaterThan">
      <formula>0</formula>
    </cfRule>
  </conditionalFormatting>
  <conditionalFormatting sqref="AS19:AS20">
    <cfRule type="top10" dxfId="10" priority="11" rank="1"/>
  </conditionalFormatting>
  <conditionalFormatting sqref="AJ19:AJ20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AQ15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AQ21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AQ19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AQ2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DF1B1-8C74-4214-9CCD-22F9E3210481}">
  <sheetPr>
    <tabColor theme="2" tint="-0.249977111117893"/>
  </sheetPr>
  <dimension ref="A2:V23"/>
  <sheetViews>
    <sheetView workbookViewId="0">
      <selection activeCell="Z9" sqref="Z9"/>
    </sheetView>
  </sheetViews>
  <sheetFormatPr defaultRowHeight="12.75" x14ac:dyDescent="0.2"/>
  <cols>
    <col min="1" max="1" width="4.7109375" customWidth="1"/>
    <col min="2" max="2" width="21.42578125" customWidth="1"/>
    <col min="3" max="3" width="20.7109375" customWidth="1"/>
    <col min="4" max="4" width="4.85546875" customWidth="1"/>
    <col min="5" max="5" width="8" customWidth="1"/>
    <col min="6" max="6" width="4.85546875" customWidth="1"/>
    <col min="7" max="7" width="8.140625" customWidth="1"/>
    <col min="8" max="8" width="4.7109375" customWidth="1"/>
    <col min="9" max="9" width="8" customWidth="1"/>
    <col min="10" max="10" width="5" customWidth="1"/>
    <col min="11" max="11" width="8" customWidth="1"/>
    <col min="12" max="12" width="5" customWidth="1"/>
    <col min="13" max="13" width="9.7109375" customWidth="1"/>
    <col min="14" max="14" width="5" customWidth="1"/>
    <col min="15" max="15" width="9.140625" customWidth="1"/>
    <col min="16" max="16" width="4.7109375" customWidth="1"/>
    <col min="17" max="17" width="10.140625" customWidth="1"/>
    <col min="18" max="18" width="4.7109375" customWidth="1"/>
  </cols>
  <sheetData>
    <row r="2" spans="1:22" ht="20.25" x14ac:dyDescent="0.3">
      <c r="D2" s="612" t="s">
        <v>545</v>
      </c>
      <c r="E2" s="612"/>
      <c r="F2" s="612"/>
      <c r="G2" s="612"/>
      <c r="H2" s="612"/>
      <c r="I2" s="612"/>
      <c r="J2" s="612"/>
    </row>
    <row r="3" spans="1:22" ht="20.25" x14ac:dyDescent="0.3">
      <c r="D3" s="612"/>
      <c r="E3" s="612"/>
      <c r="F3" s="612"/>
      <c r="G3" s="612"/>
      <c r="H3" s="612"/>
      <c r="I3" s="612"/>
      <c r="J3" s="612"/>
    </row>
    <row r="4" spans="1:22" ht="20.25" x14ac:dyDescent="0.3">
      <c r="D4" s="612"/>
      <c r="E4" s="612" t="s">
        <v>517</v>
      </c>
      <c r="F4" s="612"/>
      <c r="G4" s="612"/>
      <c r="H4" s="612"/>
      <c r="I4" s="612"/>
      <c r="J4" s="612"/>
    </row>
    <row r="5" spans="1:22" ht="20.25" x14ac:dyDescent="0.3">
      <c r="D5" s="612"/>
      <c r="E5" s="612"/>
      <c r="F5" s="612"/>
      <c r="G5" s="612"/>
      <c r="H5" s="612"/>
      <c r="I5" s="612"/>
      <c r="J5" s="612"/>
    </row>
    <row r="6" spans="1:22" ht="13.5" thickBot="1" x14ac:dyDescent="0.25"/>
    <row r="7" spans="1:22" ht="16.5" thickTop="1" x14ac:dyDescent="0.25">
      <c r="A7" s="1383" t="s">
        <v>4</v>
      </c>
      <c r="B7" s="1673" t="s">
        <v>5</v>
      </c>
      <c r="C7" s="1275"/>
      <c r="D7" s="1675" t="s">
        <v>6</v>
      </c>
      <c r="E7" s="1676"/>
      <c r="F7" s="1675" t="s">
        <v>7</v>
      </c>
      <c r="G7" s="1676"/>
      <c r="H7" s="1675" t="s">
        <v>8</v>
      </c>
      <c r="I7" s="1676"/>
      <c r="J7" s="1675" t="s">
        <v>9</v>
      </c>
      <c r="K7" s="1676"/>
      <c r="L7" s="1675" t="s">
        <v>10</v>
      </c>
      <c r="M7" s="1676"/>
      <c r="N7" s="1675" t="s">
        <v>11</v>
      </c>
      <c r="O7" s="1676"/>
      <c r="P7" s="1675"/>
      <c r="Q7" s="1676"/>
      <c r="R7" s="1675"/>
      <c r="S7" s="1676"/>
      <c r="T7" s="1276"/>
      <c r="U7" s="1277"/>
      <c r="V7" s="1278"/>
    </row>
    <row r="8" spans="1:22" ht="24" customHeight="1" x14ac:dyDescent="0.25">
      <c r="A8" s="1672"/>
      <c r="B8" s="1674"/>
      <c r="C8" s="1279"/>
      <c r="D8" s="1677" t="s">
        <v>967</v>
      </c>
      <c r="E8" s="1422"/>
      <c r="F8" s="1677" t="s">
        <v>968</v>
      </c>
      <c r="G8" s="1422"/>
      <c r="H8" s="1421" t="s">
        <v>969</v>
      </c>
      <c r="I8" s="1422"/>
      <c r="J8" s="1421" t="s">
        <v>970</v>
      </c>
      <c r="K8" s="1422"/>
      <c r="L8" s="1421" t="s">
        <v>971</v>
      </c>
      <c r="M8" s="1422"/>
      <c r="N8" s="1421" t="s">
        <v>972</v>
      </c>
      <c r="O8" s="1422"/>
      <c r="P8" s="1421"/>
      <c r="Q8" s="1422"/>
      <c r="R8" s="1421"/>
      <c r="S8" s="1422"/>
      <c r="T8" s="1279"/>
      <c r="U8" s="1279" t="s">
        <v>18</v>
      </c>
      <c r="V8" s="1279"/>
    </row>
    <row r="9" spans="1:22" ht="15.75" x14ac:dyDescent="0.25">
      <c r="A9" s="1672"/>
      <c r="B9" s="1674"/>
      <c r="C9" s="1279" t="s">
        <v>25</v>
      </c>
      <c r="D9" s="243"/>
      <c r="E9" s="242"/>
      <c r="F9" s="243"/>
      <c r="G9" s="244"/>
      <c r="H9" s="245"/>
      <c r="I9" s="246"/>
      <c r="J9" s="243"/>
      <c r="K9" s="246"/>
      <c r="L9" s="243"/>
      <c r="M9" s="246"/>
      <c r="N9" s="243"/>
      <c r="O9" s="246"/>
      <c r="P9" s="243"/>
      <c r="Q9" s="246"/>
      <c r="R9" s="243"/>
      <c r="S9" s="246"/>
      <c r="T9" s="1280"/>
      <c r="U9" s="1281"/>
      <c r="V9" s="1282"/>
    </row>
    <row r="10" spans="1:22" ht="15.75" x14ac:dyDescent="0.2">
      <c r="A10" s="219"/>
      <c r="B10" s="1283"/>
      <c r="C10" s="1284"/>
      <c r="D10" s="222" t="s">
        <v>19</v>
      </c>
      <c r="E10" s="242" t="s">
        <v>20</v>
      </c>
      <c r="F10" s="222" t="s">
        <v>19</v>
      </c>
      <c r="G10" s="223" t="s">
        <v>20</v>
      </c>
      <c r="H10" s="241" t="s">
        <v>19</v>
      </c>
      <c r="I10" s="242" t="s">
        <v>20</v>
      </c>
      <c r="J10" s="222" t="s">
        <v>19</v>
      </c>
      <c r="K10" s="223" t="s">
        <v>20</v>
      </c>
      <c r="L10" s="221" t="s">
        <v>19</v>
      </c>
      <c r="M10" s="242" t="s">
        <v>20</v>
      </c>
      <c r="N10" s="222" t="s">
        <v>19</v>
      </c>
      <c r="O10" s="1285" t="s">
        <v>20</v>
      </c>
      <c r="P10" s="221" t="s">
        <v>19</v>
      </c>
      <c r="Q10" s="242" t="s">
        <v>20</v>
      </c>
      <c r="R10" s="222" t="s">
        <v>19</v>
      </c>
      <c r="S10" s="1285" t="s">
        <v>20</v>
      </c>
      <c r="T10" s="1286" t="s">
        <v>19</v>
      </c>
      <c r="U10" s="1287" t="s">
        <v>21</v>
      </c>
      <c r="V10" s="1288" t="s">
        <v>955</v>
      </c>
    </row>
    <row r="11" spans="1:22" ht="16.5" thickBot="1" x14ac:dyDescent="0.25">
      <c r="A11" s="248"/>
      <c r="B11" s="1289"/>
      <c r="C11" s="1290"/>
      <c r="D11" s="250"/>
      <c r="E11" s="251"/>
      <c r="F11" s="250"/>
      <c r="G11" s="252"/>
      <c r="H11" s="250"/>
      <c r="I11" s="251"/>
      <c r="J11" s="250"/>
      <c r="K11" s="252"/>
      <c r="L11" s="250"/>
      <c r="M11" s="251"/>
      <c r="N11" s="250"/>
      <c r="O11" s="251"/>
      <c r="P11" s="250"/>
      <c r="Q11" s="251"/>
      <c r="R11" s="250"/>
      <c r="S11" s="251"/>
      <c r="T11" s="1291"/>
      <c r="U11" s="1292"/>
      <c r="V11" s="1293"/>
    </row>
    <row r="12" spans="1:22" ht="39" thickTop="1" x14ac:dyDescent="0.2">
      <c r="A12" s="22">
        <v>1</v>
      </c>
      <c r="B12" s="1294" t="s">
        <v>980</v>
      </c>
      <c r="C12" s="1295" t="s">
        <v>957</v>
      </c>
      <c r="D12" s="310">
        <v>3</v>
      </c>
      <c r="E12" s="23">
        <v>7755</v>
      </c>
      <c r="F12" s="24">
        <v>2</v>
      </c>
      <c r="G12" s="309">
        <v>7165</v>
      </c>
      <c r="H12" s="310">
        <v>2</v>
      </c>
      <c r="I12" s="23">
        <v>3500</v>
      </c>
      <c r="J12" s="24">
        <v>7</v>
      </c>
      <c r="K12" s="309">
        <v>2475</v>
      </c>
      <c r="L12" s="310">
        <v>1</v>
      </c>
      <c r="M12" s="23">
        <v>2065</v>
      </c>
      <c r="N12" s="24">
        <v>5</v>
      </c>
      <c r="O12" s="23">
        <v>375</v>
      </c>
      <c r="P12" s="310"/>
      <c r="Q12" s="23"/>
      <c r="R12" s="24"/>
      <c r="S12" s="23"/>
      <c r="T12" s="1296">
        <f>D12+F12+H12+J12+L12+N12+P12+R12</f>
        <v>20</v>
      </c>
      <c r="U12" s="1297">
        <f>E12+G12+I12+K12+M12+O12+Q12+S12</f>
        <v>23335</v>
      </c>
      <c r="V12" s="1298">
        <v>1</v>
      </c>
    </row>
    <row r="13" spans="1:22" ht="51.75" customHeight="1" x14ac:dyDescent="0.2">
      <c r="A13" s="27">
        <v>2</v>
      </c>
      <c r="B13" s="1294" t="s">
        <v>956</v>
      </c>
      <c r="C13" s="1295" t="s">
        <v>977</v>
      </c>
      <c r="D13" s="51">
        <v>2</v>
      </c>
      <c r="E13" s="28">
        <v>8430</v>
      </c>
      <c r="F13" s="50">
        <v>1</v>
      </c>
      <c r="G13" s="29">
        <v>9410</v>
      </c>
      <c r="H13" s="51">
        <v>10</v>
      </c>
      <c r="I13" s="28">
        <v>1800</v>
      </c>
      <c r="J13" s="50">
        <v>3</v>
      </c>
      <c r="K13" s="29">
        <v>3450</v>
      </c>
      <c r="L13" s="51">
        <v>5</v>
      </c>
      <c r="M13" s="28">
        <v>440</v>
      </c>
      <c r="N13" s="50">
        <v>2</v>
      </c>
      <c r="O13" s="28">
        <v>1590</v>
      </c>
      <c r="P13" s="51"/>
      <c r="Q13" s="28"/>
      <c r="R13" s="50"/>
      <c r="S13" s="28"/>
      <c r="T13" s="1296">
        <f>D13+F13+H13+J13+L13+N13+P13+R13</f>
        <v>23</v>
      </c>
      <c r="U13" s="1297">
        <f>E13+G13+I13+K13+M13+O13+Q13+S13</f>
        <v>25120</v>
      </c>
      <c r="V13" s="1299">
        <v>2</v>
      </c>
    </row>
    <row r="14" spans="1:22" ht="51" customHeight="1" x14ac:dyDescent="0.2">
      <c r="A14" s="27">
        <v>3</v>
      </c>
      <c r="B14" s="1294" t="s">
        <v>979</v>
      </c>
      <c r="C14" s="1295" t="s">
        <v>975</v>
      </c>
      <c r="D14" s="51">
        <v>9</v>
      </c>
      <c r="E14" s="28">
        <v>3465</v>
      </c>
      <c r="F14" s="50">
        <v>6</v>
      </c>
      <c r="G14" s="29">
        <v>6485</v>
      </c>
      <c r="H14" s="51">
        <v>1</v>
      </c>
      <c r="I14" s="28">
        <v>4040</v>
      </c>
      <c r="J14" s="50">
        <v>2</v>
      </c>
      <c r="K14" s="29">
        <v>3920</v>
      </c>
      <c r="L14" s="51">
        <v>2</v>
      </c>
      <c r="M14" s="28">
        <v>1210</v>
      </c>
      <c r="N14" s="50">
        <v>3</v>
      </c>
      <c r="O14" s="28">
        <v>1360</v>
      </c>
      <c r="P14" s="51"/>
      <c r="Q14" s="28"/>
      <c r="R14" s="50"/>
      <c r="S14" s="28"/>
      <c r="T14" s="1296">
        <f>D14+F14+H14+J14+L14+N14+P14+R14</f>
        <v>23</v>
      </c>
      <c r="U14" s="1297">
        <f>E14+G14+I14+K14+M14+O14+Q14+S14</f>
        <v>20480</v>
      </c>
      <c r="V14" s="1299">
        <v>3</v>
      </c>
    </row>
    <row r="15" spans="1:22" ht="51.75" customHeight="1" x14ac:dyDescent="0.2">
      <c r="A15" s="27">
        <v>4</v>
      </c>
      <c r="B15" s="1294" t="s">
        <v>973</v>
      </c>
      <c r="C15" s="1295" t="s">
        <v>974</v>
      </c>
      <c r="D15" s="51">
        <v>1</v>
      </c>
      <c r="E15" s="28">
        <v>8925</v>
      </c>
      <c r="F15" s="50">
        <v>3</v>
      </c>
      <c r="G15" s="29">
        <v>6980</v>
      </c>
      <c r="H15" s="51">
        <v>3</v>
      </c>
      <c r="I15" s="28">
        <v>3220</v>
      </c>
      <c r="J15" s="50">
        <v>4</v>
      </c>
      <c r="K15" s="29">
        <v>3060</v>
      </c>
      <c r="L15" s="51">
        <v>8.5</v>
      </c>
      <c r="M15" s="28">
        <v>0</v>
      </c>
      <c r="N15" s="50">
        <v>6</v>
      </c>
      <c r="O15" s="28">
        <v>300</v>
      </c>
      <c r="P15" s="51"/>
      <c r="Q15" s="28"/>
      <c r="R15" s="50"/>
      <c r="S15" s="28"/>
      <c r="T15" s="1296">
        <f>D15+F15+H15+J15+L15+N15+P15+R15</f>
        <v>25.5</v>
      </c>
      <c r="U15" s="1297">
        <f>E15+G15+I15+K15+M15+O15+Q15+S15</f>
        <v>22485</v>
      </c>
      <c r="V15" s="1299">
        <v>4</v>
      </c>
    </row>
    <row r="16" spans="1:22" ht="51" customHeight="1" x14ac:dyDescent="0.2">
      <c r="A16" s="27">
        <v>5</v>
      </c>
      <c r="B16" s="1294" t="s">
        <v>958</v>
      </c>
      <c r="C16" s="1295" t="s">
        <v>959</v>
      </c>
      <c r="D16" s="51">
        <v>5</v>
      </c>
      <c r="E16" s="28">
        <v>5685</v>
      </c>
      <c r="F16" s="50">
        <v>7</v>
      </c>
      <c r="G16" s="29">
        <v>6120</v>
      </c>
      <c r="H16" s="51">
        <v>4</v>
      </c>
      <c r="I16" s="28">
        <v>2800</v>
      </c>
      <c r="J16" s="50">
        <v>5</v>
      </c>
      <c r="K16" s="29">
        <v>3050</v>
      </c>
      <c r="L16" s="51">
        <v>8.5</v>
      </c>
      <c r="M16" s="28">
        <v>0</v>
      </c>
      <c r="N16" s="50">
        <v>1</v>
      </c>
      <c r="O16" s="28">
        <v>2135</v>
      </c>
      <c r="P16" s="51"/>
      <c r="Q16" s="28"/>
      <c r="R16" s="50"/>
      <c r="S16" s="28"/>
      <c r="T16" s="1296">
        <f>D16+F16+H16+J16+L16+N16+P16+R16</f>
        <v>30.5</v>
      </c>
      <c r="U16" s="1297">
        <f>E16+G16+I16+K16+M16+O16+Q16+S16</f>
        <v>19790</v>
      </c>
      <c r="V16" s="1299">
        <v>5</v>
      </c>
    </row>
    <row r="17" spans="1:22" ht="51.75" customHeight="1" x14ac:dyDescent="0.2">
      <c r="A17" s="27">
        <v>6</v>
      </c>
      <c r="B17" s="1294" t="s">
        <v>41</v>
      </c>
      <c r="C17" s="1295" t="s">
        <v>962</v>
      </c>
      <c r="D17" s="51">
        <v>4</v>
      </c>
      <c r="E17" s="28">
        <v>6160</v>
      </c>
      <c r="F17" s="50">
        <v>5</v>
      </c>
      <c r="G17" s="29">
        <v>6770</v>
      </c>
      <c r="H17" s="51">
        <v>9</v>
      </c>
      <c r="I17" s="28">
        <v>1820</v>
      </c>
      <c r="J17" s="50">
        <v>6</v>
      </c>
      <c r="K17" s="29">
        <v>3000</v>
      </c>
      <c r="L17" s="51">
        <v>4</v>
      </c>
      <c r="M17" s="28">
        <v>670</v>
      </c>
      <c r="N17" s="50">
        <v>9</v>
      </c>
      <c r="O17" s="28">
        <v>0</v>
      </c>
      <c r="P17" s="51"/>
      <c r="Q17" s="28"/>
      <c r="R17" s="50"/>
      <c r="S17" s="28"/>
      <c r="T17" s="1296">
        <f>D17+F17+H17+J17+L17+N17+P17+R17</f>
        <v>37</v>
      </c>
      <c r="U17" s="1297">
        <f>E17+G17+I17+K17+M17+O17+Q17+S17</f>
        <v>18420</v>
      </c>
      <c r="V17" s="1299">
        <v>6</v>
      </c>
    </row>
    <row r="18" spans="1:22" ht="51" customHeight="1" x14ac:dyDescent="0.2">
      <c r="A18" s="27">
        <v>7</v>
      </c>
      <c r="B18" s="1294" t="s">
        <v>78</v>
      </c>
      <c r="C18" s="1295" t="s">
        <v>976</v>
      </c>
      <c r="D18" s="51">
        <v>7</v>
      </c>
      <c r="E18" s="28">
        <v>5030</v>
      </c>
      <c r="F18" s="50">
        <v>4</v>
      </c>
      <c r="G18" s="29">
        <v>6895</v>
      </c>
      <c r="H18" s="51">
        <v>8</v>
      </c>
      <c r="I18" s="28">
        <v>2065</v>
      </c>
      <c r="J18" s="50">
        <v>10</v>
      </c>
      <c r="K18" s="29">
        <v>1830</v>
      </c>
      <c r="L18" s="51">
        <v>3</v>
      </c>
      <c r="M18" s="28">
        <v>815</v>
      </c>
      <c r="N18" s="50">
        <v>9</v>
      </c>
      <c r="O18" s="28">
        <v>0</v>
      </c>
      <c r="P18" s="51"/>
      <c r="Q18" s="28"/>
      <c r="R18" s="50"/>
      <c r="S18" s="28"/>
      <c r="T18" s="1296">
        <f>D18+F18+H18+J18+L18+N18+P18+R18</f>
        <v>41</v>
      </c>
      <c r="U18" s="1297">
        <f>E18+G18+I18+K18+M18+O18+Q18+S18</f>
        <v>16635</v>
      </c>
      <c r="V18" s="1299">
        <v>7</v>
      </c>
    </row>
    <row r="19" spans="1:22" ht="51" customHeight="1" x14ac:dyDescent="0.2">
      <c r="A19" s="27">
        <v>8</v>
      </c>
      <c r="B19" s="1294" t="s">
        <v>23</v>
      </c>
      <c r="C19" s="1295" t="s">
        <v>966</v>
      </c>
      <c r="D19" s="51">
        <v>8</v>
      </c>
      <c r="E19" s="28">
        <v>3560</v>
      </c>
      <c r="F19" s="50">
        <v>8</v>
      </c>
      <c r="G19" s="29">
        <v>5700</v>
      </c>
      <c r="H19" s="51">
        <v>11</v>
      </c>
      <c r="I19" s="28">
        <v>1340</v>
      </c>
      <c r="J19" s="50">
        <v>1</v>
      </c>
      <c r="K19" s="29">
        <v>4260</v>
      </c>
      <c r="L19" s="51">
        <v>8.5</v>
      </c>
      <c r="M19" s="28">
        <v>0</v>
      </c>
      <c r="N19" s="50">
        <v>9</v>
      </c>
      <c r="O19" s="28">
        <v>0</v>
      </c>
      <c r="P19" s="51"/>
      <c r="Q19" s="28"/>
      <c r="R19" s="50"/>
      <c r="S19" s="28"/>
      <c r="T19" s="1296">
        <f>D19+F19+H19+J19+L19+N19+P19+R19</f>
        <v>45.5</v>
      </c>
      <c r="U19" s="1297">
        <f>E19+G19+I19+K19+M19+O19+Q19+S19</f>
        <v>14860</v>
      </c>
      <c r="V19" s="1299">
        <v>8</v>
      </c>
    </row>
    <row r="20" spans="1:22" ht="52.5" customHeight="1" x14ac:dyDescent="0.2">
      <c r="A20" s="27">
        <v>9</v>
      </c>
      <c r="B20" s="1294" t="s">
        <v>978</v>
      </c>
      <c r="C20" s="1295" t="s">
        <v>963</v>
      </c>
      <c r="D20" s="51">
        <v>6</v>
      </c>
      <c r="E20" s="28">
        <v>5565</v>
      </c>
      <c r="F20" s="50">
        <v>9</v>
      </c>
      <c r="G20" s="29">
        <v>4210</v>
      </c>
      <c r="H20" s="51">
        <v>5</v>
      </c>
      <c r="I20" s="28">
        <v>2530</v>
      </c>
      <c r="J20" s="50">
        <v>8</v>
      </c>
      <c r="K20" s="29">
        <v>2140</v>
      </c>
      <c r="L20" s="51">
        <v>8.5</v>
      </c>
      <c r="M20" s="28">
        <v>0</v>
      </c>
      <c r="N20" s="50">
        <v>9</v>
      </c>
      <c r="O20" s="28">
        <v>0</v>
      </c>
      <c r="P20" s="51"/>
      <c r="Q20" s="28"/>
      <c r="R20" s="50"/>
      <c r="S20" s="28"/>
      <c r="T20" s="1296">
        <f>D20+F20+H20+J20+L20+N20+P20+R20</f>
        <v>45.5</v>
      </c>
      <c r="U20" s="1297">
        <f>E20+G20+I20+K20+M20+O20+Q20+S20</f>
        <v>14445</v>
      </c>
      <c r="V20" s="1299"/>
    </row>
    <row r="21" spans="1:22" ht="51.75" customHeight="1" x14ac:dyDescent="0.2">
      <c r="A21" s="27">
        <v>10</v>
      </c>
      <c r="B21" s="1294" t="s">
        <v>960</v>
      </c>
      <c r="C21" s="1295" t="s">
        <v>961</v>
      </c>
      <c r="D21" s="51">
        <v>10</v>
      </c>
      <c r="E21" s="28">
        <v>3160</v>
      </c>
      <c r="F21" s="50">
        <v>10</v>
      </c>
      <c r="G21" s="29">
        <v>3815</v>
      </c>
      <c r="H21" s="51">
        <v>7</v>
      </c>
      <c r="I21" s="28">
        <v>2270</v>
      </c>
      <c r="J21" s="50">
        <v>9</v>
      </c>
      <c r="K21" s="29">
        <v>1950</v>
      </c>
      <c r="L21" s="51">
        <v>8.5</v>
      </c>
      <c r="M21" s="28">
        <v>0</v>
      </c>
      <c r="N21" s="50">
        <v>4</v>
      </c>
      <c r="O21" s="28">
        <v>730</v>
      </c>
      <c r="P21" s="51"/>
      <c r="Q21" s="28"/>
      <c r="R21" s="50"/>
      <c r="S21" s="28"/>
      <c r="T21" s="1296">
        <f>D21+F21+H21+J21+L21+N21+P21+R21</f>
        <v>48.5</v>
      </c>
      <c r="U21" s="1297">
        <f>E21+G21+I21+K21+M21+O21+Q21+S21</f>
        <v>11925</v>
      </c>
      <c r="V21" s="1299">
        <v>9</v>
      </c>
    </row>
    <row r="22" spans="1:22" ht="51.75" customHeight="1" thickBot="1" x14ac:dyDescent="0.25">
      <c r="A22" s="30">
        <v>11</v>
      </c>
      <c r="B22" s="1300" t="s">
        <v>964</v>
      </c>
      <c r="C22" s="1301" t="s">
        <v>965</v>
      </c>
      <c r="D22" s="57">
        <v>11</v>
      </c>
      <c r="E22" s="31">
        <v>1360</v>
      </c>
      <c r="F22" s="56">
        <v>11</v>
      </c>
      <c r="G22" s="32">
        <v>2495</v>
      </c>
      <c r="H22" s="57">
        <v>6</v>
      </c>
      <c r="I22" s="31">
        <v>2380</v>
      </c>
      <c r="J22" s="56">
        <v>11</v>
      </c>
      <c r="K22" s="32">
        <v>1200</v>
      </c>
      <c r="L22" s="57">
        <v>8.5</v>
      </c>
      <c r="M22" s="31">
        <v>0</v>
      </c>
      <c r="N22" s="56">
        <v>9</v>
      </c>
      <c r="O22" s="31">
        <v>0</v>
      </c>
      <c r="P22" s="57"/>
      <c r="Q22" s="31"/>
      <c r="R22" s="57"/>
      <c r="S22" s="31"/>
      <c r="T22" s="1302">
        <f>D22+F22+H22+J22+L22+N22+P22+R22</f>
        <v>56.5</v>
      </c>
      <c r="U22" s="1303">
        <f>E22+G22+I22+K22+M22+O22+Q22+S22</f>
        <v>7435</v>
      </c>
      <c r="V22" s="1304">
        <v>10</v>
      </c>
    </row>
    <row r="23" spans="1:22" ht="13.5" thickTop="1" x14ac:dyDescent="0.2"/>
  </sheetData>
  <sortState xmlns:xlrd2="http://schemas.microsoft.com/office/spreadsheetml/2017/richdata2" ref="B12:U22">
    <sortCondition ref="T12:T22"/>
    <sortCondition descending="1" ref="U12:U22"/>
  </sortState>
  <mergeCells count="18">
    <mergeCell ref="R8:S8"/>
    <mergeCell ref="P8:Q8"/>
    <mergeCell ref="R7:S7"/>
    <mergeCell ref="P7:Q7"/>
    <mergeCell ref="L8:M8"/>
    <mergeCell ref="N8:O8"/>
    <mergeCell ref="D8:E8"/>
    <mergeCell ref="F8:G8"/>
    <mergeCell ref="H8:I8"/>
    <mergeCell ref="J8:K8"/>
    <mergeCell ref="L7:M7"/>
    <mergeCell ref="N7:O7"/>
    <mergeCell ref="J7:K7"/>
    <mergeCell ref="A7:A9"/>
    <mergeCell ref="B7:B9"/>
    <mergeCell ref="D7:E7"/>
    <mergeCell ref="F7:G7"/>
    <mergeCell ref="H7:I7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59689-2BEE-4628-9212-8425869ABA9B}">
  <dimension ref="B4:O78"/>
  <sheetViews>
    <sheetView topLeftCell="A46" workbookViewId="0">
      <selection activeCell="R77" sqref="R77"/>
    </sheetView>
  </sheetViews>
  <sheetFormatPr defaultRowHeight="12.75" x14ac:dyDescent="0.2"/>
  <cols>
    <col min="2" max="2" width="15" customWidth="1"/>
    <col min="3" max="3" width="16.5703125" customWidth="1"/>
  </cols>
  <sheetData>
    <row r="4" spans="2:15" ht="15.75" x14ac:dyDescent="0.25">
      <c r="B4" s="733" t="s">
        <v>220</v>
      </c>
      <c r="C4" s="733" t="s">
        <v>518</v>
      </c>
      <c r="D4" s="733"/>
      <c r="E4" s="733"/>
    </row>
    <row r="5" spans="2:15" ht="15.75" x14ac:dyDescent="0.25">
      <c r="B5" s="733"/>
      <c r="D5" s="733"/>
    </row>
    <row r="10" spans="2:15" ht="15.75" x14ac:dyDescent="0.25">
      <c r="B10" s="733" t="s">
        <v>220</v>
      </c>
      <c r="C10" s="733" t="s">
        <v>865</v>
      </c>
      <c r="D10" s="733" t="s">
        <v>866</v>
      </c>
      <c r="E10" s="733"/>
    </row>
    <row r="11" spans="2:15" ht="15.75" x14ac:dyDescent="0.25">
      <c r="B11" s="733" t="s">
        <v>867</v>
      </c>
      <c r="D11" s="733"/>
    </row>
    <row r="12" spans="2:15" ht="13.5" thickBot="1" x14ac:dyDescent="0.25">
      <c r="B12" t="s">
        <v>26</v>
      </c>
    </row>
    <row r="13" spans="2:15" x14ac:dyDescent="0.2">
      <c r="B13" s="1072"/>
      <c r="C13" s="1073"/>
      <c r="D13" s="1074" t="s">
        <v>868</v>
      </c>
      <c r="E13" s="1075"/>
      <c r="F13" s="1076" t="s">
        <v>869</v>
      </c>
      <c r="G13" s="1077"/>
      <c r="H13" s="1076" t="s">
        <v>870</v>
      </c>
      <c r="I13" s="1075"/>
      <c r="J13" s="1074" t="s">
        <v>868</v>
      </c>
      <c r="K13" s="1077"/>
      <c r="L13" s="1078" t="s">
        <v>871</v>
      </c>
      <c r="M13" s="1079"/>
      <c r="N13" s="1072"/>
      <c r="O13" s="1080"/>
    </row>
    <row r="14" spans="2:15" x14ac:dyDescent="0.2">
      <c r="B14" s="1081" t="s">
        <v>872</v>
      </c>
      <c r="C14" s="1082" t="s">
        <v>5</v>
      </c>
      <c r="D14" s="1083">
        <v>44710</v>
      </c>
      <c r="E14" s="1084"/>
      <c r="F14" s="1085" t="s">
        <v>873</v>
      </c>
      <c r="G14" s="1086"/>
      <c r="H14" s="1087" t="s">
        <v>874</v>
      </c>
      <c r="I14" s="1084"/>
      <c r="J14" s="1087" t="s">
        <v>875</v>
      </c>
      <c r="K14" s="1085"/>
      <c r="L14" s="1088" t="s">
        <v>876</v>
      </c>
      <c r="M14" s="1089"/>
      <c r="N14" s="1090" t="s">
        <v>18</v>
      </c>
      <c r="O14" s="1091" t="s">
        <v>877</v>
      </c>
    </row>
    <row r="15" spans="2:15" ht="13.5" thickBot="1" x14ac:dyDescent="0.25">
      <c r="B15" s="1081"/>
      <c r="C15" s="1082"/>
      <c r="D15" s="1092" t="s">
        <v>878</v>
      </c>
      <c r="E15" s="1093" t="s">
        <v>879</v>
      </c>
      <c r="F15" s="1094" t="s">
        <v>878</v>
      </c>
      <c r="G15" s="1095" t="s">
        <v>880</v>
      </c>
      <c r="H15" s="1092" t="s">
        <v>878</v>
      </c>
      <c r="I15" s="1093" t="s">
        <v>879</v>
      </c>
      <c r="J15" s="1162" t="s">
        <v>881</v>
      </c>
      <c r="K15" s="1165" t="s">
        <v>879</v>
      </c>
      <c r="L15" s="1166" t="s">
        <v>878</v>
      </c>
      <c r="M15" s="1166" t="s">
        <v>879</v>
      </c>
      <c r="N15" s="1096" t="s">
        <v>882</v>
      </c>
      <c r="O15" s="1097" t="s">
        <v>50</v>
      </c>
    </row>
    <row r="16" spans="2:15" ht="13.5" thickBot="1" x14ac:dyDescent="0.25">
      <c r="B16" s="1098" t="s">
        <v>219</v>
      </c>
      <c r="C16" s="1099" t="s">
        <v>883</v>
      </c>
      <c r="D16" s="1100"/>
      <c r="E16" s="1101"/>
      <c r="F16" s="1102"/>
      <c r="G16" s="1103"/>
      <c r="H16" s="1100">
        <v>360.97</v>
      </c>
      <c r="I16" s="1101">
        <v>1</v>
      </c>
      <c r="J16" s="1168">
        <v>344.28</v>
      </c>
      <c r="K16" s="1169">
        <v>1</v>
      </c>
      <c r="L16" s="1174">
        <v>336.15</v>
      </c>
      <c r="M16" s="1678">
        <v>1</v>
      </c>
      <c r="N16" s="1105">
        <v>705.25</v>
      </c>
      <c r="O16" s="1106">
        <v>1</v>
      </c>
    </row>
    <row r="17" spans="2:15" ht="13.5" thickBot="1" x14ac:dyDescent="0.25">
      <c r="B17" s="1107" t="s">
        <v>884</v>
      </c>
      <c r="C17" s="1173" t="s">
        <v>885</v>
      </c>
      <c r="D17" s="1109"/>
      <c r="E17" s="1110"/>
      <c r="F17" s="1111">
        <v>283.95999999999998</v>
      </c>
      <c r="G17" s="1112">
        <v>1</v>
      </c>
      <c r="H17" s="1109">
        <v>281.16000000000003</v>
      </c>
      <c r="I17" s="1110">
        <v>2</v>
      </c>
      <c r="J17" s="1109"/>
      <c r="K17" s="1127"/>
      <c r="L17" s="1127">
        <v>285.8</v>
      </c>
      <c r="M17" s="1127">
        <v>2</v>
      </c>
      <c r="N17" s="1154">
        <v>565.12</v>
      </c>
      <c r="O17" s="1113">
        <v>2</v>
      </c>
    </row>
    <row r="20" spans="2:15" x14ac:dyDescent="0.2">
      <c r="B20" s="1114"/>
      <c r="C20" s="1114"/>
      <c r="D20" s="1115"/>
      <c r="E20" s="1116"/>
      <c r="F20" s="1114"/>
      <c r="G20" s="1116"/>
      <c r="H20" s="1115"/>
      <c r="I20" s="1116"/>
      <c r="J20" s="1115"/>
      <c r="K20" s="1116"/>
      <c r="L20" s="1117"/>
      <c r="M20" s="1116"/>
      <c r="N20" s="1116"/>
      <c r="O20" s="1116"/>
    </row>
    <row r="22" spans="2:15" ht="15.75" x14ac:dyDescent="0.25">
      <c r="B22" s="733" t="s">
        <v>220</v>
      </c>
      <c r="C22" s="733" t="s">
        <v>865</v>
      </c>
      <c r="D22" s="733" t="s">
        <v>866</v>
      </c>
      <c r="E22" s="734"/>
    </row>
    <row r="23" spans="2:15" ht="15.75" x14ac:dyDescent="0.25">
      <c r="B23" s="733" t="s">
        <v>886</v>
      </c>
      <c r="D23" s="733"/>
    </row>
    <row r="24" spans="2:15" ht="13.5" thickBot="1" x14ac:dyDescent="0.25"/>
    <row r="25" spans="2:15" x14ac:dyDescent="0.2">
      <c r="B25" s="1072"/>
      <c r="C25" s="1073"/>
      <c r="D25" s="1118" t="s">
        <v>868</v>
      </c>
      <c r="E25" s="1119"/>
      <c r="F25" s="1118" t="s">
        <v>869</v>
      </c>
      <c r="G25" s="1077"/>
      <c r="H25" s="1118" t="s">
        <v>870</v>
      </c>
      <c r="I25" s="1075"/>
      <c r="J25" s="1118" t="s">
        <v>868</v>
      </c>
      <c r="K25" s="1077"/>
      <c r="L25" s="1118" t="s">
        <v>871</v>
      </c>
      <c r="M25" s="1079"/>
      <c r="N25" s="1072"/>
      <c r="O25" s="1080"/>
    </row>
    <row r="26" spans="2:15" x14ac:dyDescent="0.2">
      <c r="B26" s="1081" t="s">
        <v>887</v>
      </c>
      <c r="C26" s="1082" t="s">
        <v>888</v>
      </c>
      <c r="D26" s="1083">
        <v>44710</v>
      </c>
      <c r="E26" s="1084"/>
      <c r="F26" s="1087" t="s">
        <v>873</v>
      </c>
      <c r="G26" s="1086"/>
      <c r="H26" s="1087" t="s">
        <v>874</v>
      </c>
      <c r="I26" s="1084"/>
      <c r="J26" s="1087" t="s">
        <v>875</v>
      </c>
      <c r="K26" s="1086"/>
      <c r="L26" s="1087" t="s">
        <v>876</v>
      </c>
      <c r="M26" s="1089"/>
      <c r="N26" s="1090" t="s">
        <v>18</v>
      </c>
      <c r="O26" s="1091" t="s">
        <v>877</v>
      </c>
    </row>
    <row r="27" spans="2:15" ht="13.5" thickBot="1" x14ac:dyDescent="0.25">
      <c r="B27" s="1145"/>
      <c r="C27" s="1146"/>
      <c r="D27" s="1162" t="s">
        <v>878</v>
      </c>
      <c r="E27" s="1163" t="s">
        <v>879</v>
      </c>
      <c r="F27" s="1164" t="s">
        <v>878</v>
      </c>
      <c r="G27" s="1165" t="s">
        <v>880</v>
      </c>
      <c r="H27" s="1162" t="s">
        <v>878</v>
      </c>
      <c r="I27" s="1163" t="s">
        <v>879</v>
      </c>
      <c r="J27" s="1164" t="s">
        <v>881</v>
      </c>
      <c r="K27" s="1165" t="s">
        <v>879</v>
      </c>
      <c r="L27" s="1166" t="s">
        <v>878</v>
      </c>
      <c r="M27" s="1166" t="s">
        <v>879</v>
      </c>
      <c r="N27" s="1096" t="s">
        <v>882</v>
      </c>
      <c r="O27" s="1097" t="s">
        <v>50</v>
      </c>
    </row>
    <row r="28" spans="2:15" x14ac:dyDescent="0.2">
      <c r="B28" s="1147" t="s">
        <v>889</v>
      </c>
      <c r="C28" s="1181" t="s">
        <v>885</v>
      </c>
      <c r="D28" s="1182"/>
      <c r="E28" s="1174"/>
      <c r="F28" s="1183">
        <v>268.2</v>
      </c>
      <c r="G28" s="1174">
        <v>2</v>
      </c>
      <c r="H28" s="1184">
        <v>289.70999999999998</v>
      </c>
      <c r="I28" s="1185">
        <v>1</v>
      </c>
      <c r="J28" s="1184">
        <v>335.95</v>
      </c>
      <c r="K28" s="1185">
        <v>1</v>
      </c>
      <c r="L28" s="1185">
        <v>288.75</v>
      </c>
      <c r="M28" s="1678">
        <v>3</v>
      </c>
      <c r="N28" s="1182">
        <v>893.8599999999999</v>
      </c>
      <c r="O28" s="1106">
        <v>1</v>
      </c>
    </row>
    <row r="29" spans="2:15" x14ac:dyDescent="0.2">
      <c r="B29" s="1123" t="s">
        <v>890</v>
      </c>
      <c r="C29" s="1167" t="s">
        <v>885</v>
      </c>
      <c r="D29" s="1175"/>
      <c r="E29" s="1104"/>
      <c r="F29" s="1170">
        <v>265.8</v>
      </c>
      <c r="G29" s="1104">
        <v>3</v>
      </c>
      <c r="H29" s="1171">
        <v>274.52999999999997</v>
      </c>
      <c r="I29" s="1172">
        <v>2</v>
      </c>
      <c r="J29" s="1171">
        <v>302.64999999999998</v>
      </c>
      <c r="K29" s="1172">
        <v>2</v>
      </c>
      <c r="L29" s="1172">
        <v>304.02</v>
      </c>
      <c r="M29" s="1679">
        <v>2</v>
      </c>
      <c r="N29" s="1170">
        <v>842.9799999999999</v>
      </c>
      <c r="O29" s="1124">
        <v>2</v>
      </c>
    </row>
    <row r="30" spans="2:15" ht="13.5" thickBot="1" x14ac:dyDescent="0.25">
      <c r="B30" s="1125" t="s">
        <v>891</v>
      </c>
      <c r="C30" s="1186" t="s">
        <v>885</v>
      </c>
      <c r="D30" s="1126"/>
      <c r="E30" s="1177"/>
      <c r="F30" s="1178">
        <v>301.5</v>
      </c>
      <c r="G30" s="1177">
        <v>1</v>
      </c>
      <c r="H30" s="1179">
        <v>233.8</v>
      </c>
      <c r="I30" s="1180">
        <v>3</v>
      </c>
      <c r="J30" s="1179"/>
      <c r="K30" s="1180"/>
      <c r="L30" s="1180">
        <v>305.45</v>
      </c>
      <c r="M30" s="1680">
        <v>1</v>
      </c>
      <c r="N30" s="1154">
        <v>535.29999999999995</v>
      </c>
      <c r="O30" s="1131">
        <v>3</v>
      </c>
    </row>
    <row r="34" spans="2:15" ht="15.75" x14ac:dyDescent="0.25">
      <c r="B34" s="733" t="s">
        <v>220</v>
      </c>
      <c r="C34" s="733" t="s">
        <v>865</v>
      </c>
      <c r="D34" s="733" t="s">
        <v>866</v>
      </c>
      <c r="E34" s="734"/>
    </row>
    <row r="35" spans="2:15" ht="15.75" x14ac:dyDescent="0.25">
      <c r="B35" s="733" t="s">
        <v>892</v>
      </c>
      <c r="D35" s="733"/>
    </row>
    <row r="36" spans="2:15" ht="13.5" thickBot="1" x14ac:dyDescent="0.25"/>
    <row r="37" spans="2:15" x14ac:dyDescent="0.2">
      <c r="B37" s="1072"/>
      <c r="C37" s="1080"/>
      <c r="D37" s="1132" t="s">
        <v>868</v>
      </c>
      <c r="E37" s="1075"/>
      <c r="F37" s="1132" t="s">
        <v>869</v>
      </c>
      <c r="G37" s="1077"/>
      <c r="H37" s="1132" t="s">
        <v>870</v>
      </c>
      <c r="I37" s="1075"/>
      <c r="J37" s="1132" t="s">
        <v>868</v>
      </c>
      <c r="K37" s="1077"/>
      <c r="L37" s="1132" t="s">
        <v>871</v>
      </c>
      <c r="M37" s="1079"/>
      <c r="N37" s="1072"/>
      <c r="O37" s="1080"/>
    </row>
    <row r="38" spans="2:15" x14ac:dyDescent="0.2">
      <c r="B38" s="1081" t="s">
        <v>893</v>
      </c>
      <c r="C38" s="1133" t="s">
        <v>888</v>
      </c>
      <c r="D38" s="1083">
        <v>44710</v>
      </c>
      <c r="E38" s="1084"/>
      <c r="F38" s="1087" t="s">
        <v>873</v>
      </c>
      <c r="G38" s="1086"/>
      <c r="H38" s="1087" t="s">
        <v>874</v>
      </c>
      <c r="I38" s="1084"/>
      <c r="J38" s="1087" t="s">
        <v>875</v>
      </c>
      <c r="K38" s="1086"/>
      <c r="L38" s="1087" t="s">
        <v>876</v>
      </c>
      <c r="M38" s="1089"/>
      <c r="N38" s="1090" t="s">
        <v>18</v>
      </c>
      <c r="O38" s="1091" t="s">
        <v>877</v>
      </c>
    </row>
    <row r="39" spans="2:15" ht="13.5" thickBot="1" x14ac:dyDescent="0.25">
      <c r="B39" s="1145"/>
      <c r="C39" s="1187"/>
      <c r="D39" s="1162" t="s">
        <v>878</v>
      </c>
      <c r="E39" s="1163" t="s">
        <v>879</v>
      </c>
      <c r="F39" s="1164" t="s">
        <v>878</v>
      </c>
      <c r="G39" s="1165" t="s">
        <v>880</v>
      </c>
      <c r="H39" s="1162" t="s">
        <v>878</v>
      </c>
      <c r="I39" s="1163" t="s">
        <v>879</v>
      </c>
      <c r="J39" s="1164" t="s">
        <v>881</v>
      </c>
      <c r="K39" s="1165" t="s">
        <v>879</v>
      </c>
      <c r="L39" s="1166" t="s">
        <v>878</v>
      </c>
      <c r="M39" s="1166" t="s">
        <v>879</v>
      </c>
      <c r="N39" s="1096" t="s">
        <v>882</v>
      </c>
      <c r="O39" s="1097" t="s">
        <v>50</v>
      </c>
    </row>
    <row r="40" spans="2:15" x14ac:dyDescent="0.2">
      <c r="B40" s="1147" t="s">
        <v>894</v>
      </c>
      <c r="C40" s="1181" t="s">
        <v>895</v>
      </c>
      <c r="D40" s="1182">
        <v>511.3</v>
      </c>
      <c r="E40" s="1174">
        <v>1</v>
      </c>
      <c r="F40" s="1182">
        <v>507.75</v>
      </c>
      <c r="G40" s="1174">
        <v>1</v>
      </c>
      <c r="H40" s="1182">
        <v>507.7</v>
      </c>
      <c r="I40" s="1174">
        <v>1</v>
      </c>
      <c r="J40" s="1184">
        <v>485.61</v>
      </c>
      <c r="K40" s="1185">
        <v>1</v>
      </c>
      <c r="L40" s="1185">
        <v>509.5</v>
      </c>
      <c r="M40" s="1678">
        <v>1</v>
      </c>
      <c r="N40" s="1182">
        <v>2012.3600000000001</v>
      </c>
      <c r="O40" s="1106">
        <v>1</v>
      </c>
    </row>
    <row r="41" spans="2:15" x14ac:dyDescent="0.2">
      <c r="B41" s="1123" t="s">
        <v>896</v>
      </c>
      <c r="C41" s="1167" t="s">
        <v>895</v>
      </c>
      <c r="D41" s="1170">
        <v>494.09</v>
      </c>
      <c r="E41" s="1104">
        <v>2</v>
      </c>
      <c r="F41" s="1170">
        <v>492.9</v>
      </c>
      <c r="G41" s="1104">
        <v>2</v>
      </c>
      <c r="H41" s="1170">
        <v>476.7</v>
      </c>
      <c r="I41" s="1104">
        <v>2</v>
      </c>
      <c r="J41" s="1170">
        <v>469.31</v>
      </c>
      <c r="K41" s="1104">
        <v>2</v>
      </c>
      <c r="L41" s="1104">
        <v>449.65</v>
      </c>
      <c r="M41" s="1679">
        <v>2</v>
      </c>
      <c r="N41" s="1170">
        <v>1933</v>
      </c>
      <c r="O41" s="1106">
        <v>2</v>
      </c>
    </row>
    <row r="42" spans="2:15" x14ac:dyDescent="0.2">
      <c r="B42" s="1123" t="s">
        <v>897</v>
      </c>
      <c r="C42" s="1167" t="s">
        <v>895</v>
      </c>
      <c r="D42" s="1170">
        <v>446.75</v>
      </c>
      <c r="E42" s="1104">
        <v>3</v>
      </c>
      <c r="F42" s="1170"/>
      <c r="G42" s="1104"/>
      <c r="H42" s="1170">
        <v>465.2</v>
      </c>
      <c r="I42" s="1104">
        <v>3</v>
      </c>
      <c r="J42" s="1171">
        <v>407.25</v>
      </c>
      <c r="K42" s="1172">
        <v>4</v>
      </c>
      <c r="L42" s="1172" t="s">
        <v>1042</v>
      </c>
      <c r="M42" s="1679">
        <v>4</v>
      </c>
      <c r="N42" s="1170">
        <v>1319.2</v>
      </c>
      <c r="O42" s="1124">
        <v>3</v>
      </c>
    </row>
    <row r="43" spans="2:15" x14ac:dyDescent="0.2">
      <c r="B43" s="1123" t="s">
        <v>898</v>
      </c>
      <c r="C43" s="1167" t="s">
        <v>895</v>
      </c>
      <c r="D43" s="1170">
        <v>411.55</v>
      </c>
      <c r="E43" s="1104">
        <v>4</v>
      </c>
      <c r="F43" s="1170"/>
      <c r="G43" s="1104"/>
      <c r="H43" s="1170">
        <v>446.45</v>
      </c>
      <c r="I43" s="1104">
        <v>4</v>
      </c>
      <c r="J43" s="1171">
        <v>431.65</v>
      </c>
      <c r="K43" s="1172">
        <v>3</v>
      </c>
      <c r="L43" s="1172">
        <v>415.9</v>
      </c>
      <c r="M43" s="1679">
        <v>3</v>
      </c>
      <c r="N43" s="1170">
        <v>1289.6500000000001</v>
      </c>
      <c r="O43" s="1124">
        <v>4</v>
      </c>
    </row>
    <row r="44" spans="2:15" x14ac:dyDescent="0.2">
      <c r="B44" s="1123" t="s">
        <v>899</v>
      </c>
      <c r="C44" s="1167" t="s">
        <v>900</v>
      </c>
      <c r="D44" s="1170"/>
      <c r="E44" s="1104"/>
      <c r="F44" s="1170"/>
      <c r="G44" s="1104"/>
      <c r="H44" s="1170"/>
      <c r="I44" s="1104"/>
      <c r="J44" s="1170"/>
      <c r="K44" s="1172"/>
      <c r="L44" s="1172">
        <v>306.10000000000002</v>
      </c>
      <c r="M44" s="1679">
        <v>6</v>
      </c>
      <c r="N44" s="1170">
        <v>0</v>
      </c>
      <c r="O44" s="1124">
        <v>6</v>
      </c>
    </row>
    <row r="45" spans="2:15" x14ac:dyDescent="0.2">
      <c r="B45" s="1123" t="s">
        <v>901</v>
      </c>
      <c r="C45" s="1167" t="s">
        <v>900</v>
      </c>
      <c r="D45" s="1170">
        <v>366.82</v>
      </c>
      <c r="E45" s="1104">
        <v>5</v>
      </c>
      <c r="F45" s="1170"/>
      <c r="G45" s="1104"/>
      <c r="H45" s="1170">
        <v>387.36</v>
      </c>
      <c r="I45" s="1104">
        <v>5</v>
      </c>
      <c r="J45" s="1170">
        <v>337.95</v>
      </c>
      <c r="K45" s="1172">
        <v>5</v>
      </c>
      <c r="L45" s="1172">
        <v>361.83</v>
      </c>
      <c r="M45" s="1679">
        <v>5</v>
      </c>
      <c r="N45" s="1170">
        <v>1092.1300000000001</v>
      </c>
      <c r="O45" s="1124">
        <v>5</v>
      </c>
    </row>
    <row r="46" spans="2:15" ht="13.5" thickBot="1" x14ac:dyDescent="0.25">
      <c r="B46" s="1125" t="s">
        <v>902</v>
      </c>
      <c r="C46" s="1148" t="s">
        <v>900</v>
      </c>
      <c r="D46" s="1128"/>
      <c r="E46" s="1127"/>
      <c r="F46" s="1128"/>
      <c r="G46" s="1127"/>
      <c r="H46" s="1128"/>
      <c r="I46" s="1127"/>
      <c r="J46" s="1129"/>
      <c r="K46" s="1130"/>
      <c r="L46" s="1130"/>
      <c r="M46" s="1176"/>
      <c r="N46" s="1128">
        <v>0</v>
      </c>
      <c r="O46" s="1131">
        <v>6</v>
      </c>
    </row>
    <row r="51" spans="2:15" ht="15.75" x14ac:dyDescent="0.25">
      <c r="B51" s="733" t="s">
        <v>220</v>
      </c>
      <c r="C51" s="733" t="s">
        <v>865</v>
      </c>
      <c r="D51" s="733" t="s">
        <v>866</v>
      </c>
      <c r="E51" s="734"/>
    </row>
    <row r="52" spans="2:15" ht="15.75" x14ac:dyDescent="0.25">
      <c r="B52" s="733" t="s">
        <v>903</v>
      </c>
      <c r="D52" s="733"/>
    </row>
    <row r="53" spans="2:15" ht="13.5" thickBot="1" x14ac:dyDescent="0.25"/>
    <row r="54" spans="2:15" x14ac:dyDescent="0.2">
      <c r="B54" s="1078"/>
      <c r="C54" s="1139"/>
      <c r="D54" s="1076" t="s">
        <v>868</v>
      </c>
      <c r="E54" s="1075"/>
      <c r="F54" s="1076" t="s">
        <v>869</v>
      </c>
      <c r="G54" s="1077"/>
      <c r="H54" s="1076" t="s">
        <v>870</v>
      </c>
      <c r="I54" s="1075"/>
      <c r="J54" s="1076" t="s">
        <v>868</v>
      </c>
      <c r="K54" s="1077"/>
      <c r="L54" s="1076" t="s">
        <v>871</v>
      </c>
      <c r="M54" s="1079"/>
      <c r="N54" s="1072"/>
      <c r="O54" s="1080"/>
    </row>
    <row r="55" spans="2:15" x14ac:dyDescent="0.2">
      <c r="B55" s="1140" t="s">
        <v>904</v>
      </c>
      <c r="C55" s="1141" t="s">
        <v>5</v>
      </c>
      <c r="D55" s="1083">
        <v>44710</v>
      </c>
      <c r="E55" s="1084"/>
      <c r="F55" s="1087" t="s">
        <v>873</v>
      </c>
      <c r="G55" s="1086"/>
      <c r="H55" s="1087" t="s">
        <v>874</v>
      </c>
      <c r="I55" s="1084"/>
      <c r="J55" s="1087" t="s">
        <v>875</v>
      </c>
      <c r="K55" s="1086"/>
      <c r="L55" s="1087" t="s">
        <v>876</v>
      </c>
      <c r="M55" s="1142"/>
      <c r="N55" s="1090" t="s">
        <v>18</v>
      </c>
      <c r="O55" s="1091" t="s">
        <v>877</v>
      </c>
    </row>
    <row r="56" spans="2:15" ht="13.5" thickBot="1" x14ac:dyDescent="0.25">
      <c r="B56" s="1143"/>
      <c r="C56" s="1144"/>
      <c r="D56" s="1145" t="s">
        <v>878</v>
      </c>
      <c r="E56" s="1146" t="s">
        <v>879</v>
      </c>
      <c r="F56" s="1145" t="s">
        <v>878</v>
      </c>
      <c r="G56" s="1146" t="s">
        <v>879</v>
      </c>
      <c r="H56" s="1145" t="s">
        <v>878</v>
      </c>
      <c r="I56" s="1146" t="s">
        <v>879</v>
      </c>
      <c r="J56" s="1145" t="s">
        <v>878</v>
      </c>
      <c r="K56" s="1146" t="s">
        <v>879</v>
      </c>
      <c r="L56" s="1145" t="s">
        <v>878</v>
      </c>
      <c r="M56" s="1146" t="s">
        <v>879</v>
      </c>
      <c r="N56" s="1096" t="s">
        <v>882</v>
      </c>
      <c r="O56" s="1097" t="s">
        <v>50</v>
      </c>
    </row>
    <row r="57" spans="2:15" ht="13.5" thickBot="1" x14ac:dyDescent="0.25">
      <c r="B57" s="1152" t="s">
        <v>730</v>
      </c>
      <c r="C57" s="1188" t="s">
        <v>905</v>
      </c>
      <c r="D57" s="1189">
        <v>364.84</v>
      </c>
      <c r="E57" s="1190"/>
      <c r="F57" s="1188">
        <v>339.31</v>
      </c>
      <c r="G57" s="1190">
        <v>1</v>
      </c>
      <c r="H57" s="1188">
        <v>343.65</v>
      </c>
      <c r="I57" s="1188">
        <v>1</v>
      </c>
      <c r="J57" s="1188">
        <v>376.51</v>
      </c>
      <c r="K57" s="1188">
        <v>1</v>
      </c>
      <c r="L57" s="1188">
        <v>353.9</v>
      </c>
      <c r="M57" s="1681">
        <v>1</v>
      </c>
      <c r="N57" s="1191">
        <v>1424.31</v>
      </c>
      <c r="O57" s="1155">
        <v>1</v>
      </c>
    </row>
    <row r="60" spans="2:15" x14ac:dyDescent="0.2">
      <c r="D60" s="1149"/>
      <c r="E60" s="1150"/>
      <c r="F60" s="1149"/>
      <c r="H60" s="1149"/>
      <c r="J60" s="1151"/>
    </row>
    <row r="61" spans="2:15" ht="15.75" x14ac:dyDescent="0.25">
      <c r="B61" s="733" t="s">
        <v>906</v>
      </c>
      <c r="C61" s="733" t="s">
        <v>865</v>
      </c>
      <c r="D61" s="733" t="s">
        <v>866</v>
      </c>
      <c r="E61" s="734"/>
      <c r="H61" s="1149"/>
      <c r="J61" s="1151"/>
    </row>
    <row r="62" spans="2:15" ht="15.75" x14ac:dyDescent="0.25">
      <c r="B62" s="733" t="s">
        <v>907</v>
      </c>
      <c r="D62" s="733"/>
      <c r="H62" s="1149"/>
      <c r="J62" s="1151"/>
    </row>
    <row r="63" spans="2:15" ht="13.5" thickBot="1" x14ac:dyDescent="0.25">
      <c r="D63" s="1149"/>
      <c r="E63" s="1150"/>
      <c r="F63" s="1149"/>
      <c r="H63" s="1149"/>
      <c r="J63" s="1151"/>
    </row>
    <row r="64" spans="2:15" x14ac:dyDescent="0.2">
      <c r="B64" s="1078"/>
      <c r="C64" s="1139"/>
      <c r="D64" s="1074" t="s">
        <v>868</v>
      </c>
      <c r="E64" s="1075"/>
      <c r="F64" s="1074" t="s">
        <v>869</v>
      </c>
      <c r="G64" s="1077"/>
      <c r="H64" s="1074" t="s">
        <v>870</v>
      </c>
      <c r="I64" s="1075"/>
      <c r="J64" s="1074" t="s">
        <v>868</v>
      </c>
      <c r="K64" s="1077"/>
      <c r="L64" s="1074" t="s">
        <v>871</v>
      </c>
      <c r="M64" s="1079"/>
      <c r="N64" s="1072"/>
      <c r="O64" s="1080"/>
    </row>
    <row r="65" spans="2:15" x14ac:dyDescent="0.2">
      <c r="B65" s="1140" t="s">
        <v>908</v>
      </c>
      <c r="C65" s="1141" t="s">
        <v>5</v>
      </c>
      <c r="D65" s="1083">
        <v>44710</v>
      </c>
      <c r="E65" s="1084"/>
      <c r="F65" s="1087" t="s">
        <v>873</v>
      </c>
      <c r="G65" s="1086"/>
      <c r="H65" s="1087" t="s">
        <v>874</v>
      </c>
      <c r="I65" s="1084"/>
      <c r="J65" s="1087" t="s">
        <v>875</v>
      </c>
      <c r="K65" s="1086"/>
      <c r="L65" s="1087" t="s">
        <v>876</v>
      </c>
      <c r="M65" s="1089"/>
      <c r="N65" s="1090" t="s">
        <v>18</v>
      </c>
      <c r="O65" s="1091" t="s">
        <v>877</v>
      </c>
    </row>
    <row r="66" spans="2:15" ht="13.5" thickBot="1" x14ac:dyDescent="0.25">
      <c r="B66" s="1143"/>
      <c r="C66" s="1144"/>
      <c r="D66" s="1162" t="s">
        <v>878</v>
      </c>
      <c r="E66" s="1163" t="s">
        <v>879</v>
      </c>
      <c r="F66" s="1164" t="s">
        <v>878</v>
      </c>
      <c r="G66" s="1165" t="s">
        <v>880</v>
      </c>
      <c r="H66" s="1162" t="s">
        <v>878</v>
      </c>
      <c r="I66" s="1163" t="s">
        <v>879</v>
      </c>
      <c r="J66" s="1164" t="s">
        <v>881</v>
      </c>
      <c r="K66" s="1165" t="s">
        <v>879</v>
      </c>
      <c r="L66" s="1166" t="s">
        <v>878</v>
      </c>
      <c r="M66" s="1166" t="s">
        <v>879</v>
      </c>
      <c r="N66" s="1096" t="s">
        <v>882</v>
      </c>
      <c r="O66" s="1097" t="s">
        <v>50</v>
      </c>
    </row>
    <row r="67" spans="2:15" ht="13.5" thickBot="1" x14ac:dyDescent="0.25">
      <c r="B67" s="1152" t="s">
        <v>909</v>
      </c>
      <c r="C67" s="1188" t="s">
        <v>885</v>
      </c>
      <c r="D67" s="1189"/>
      <c r="E67" s="1190"/>
      <c r="F67" s="1189">
        <v>91</v>
      </c>
      <c r="G67" s="1190">
        <v>1</v>
      </c>
      <c r="H67" s="1189">
        <v>121.65</v>
      </c>
      <c r="I67" s="1190">
        <v>1</v>
      </c>
      <c r="J67" s="1191">
        <v>130.75</v>
      </c>
      <c r="K67" s="1192">
        <v>1</v>
      </c>
      <c r="L67" s="1190">
        <v>160.35</v>
      </c>
      <c r="M67" s="1681">
        <v>1</v>
      </c>
      <c r="N67" s="1191">
        <v>343.4</v>
      </c>
      <c r="O67" s="1155">
        <v>1</v>
      </c>
    </row>
    <row r="68" spans="2:15" x14ac:dyDescent="0.2">
      <c r="D68" s="1149"/>
      <c r="E68" s="1150"/>
      <c r="F68" s="1149"/>
      <c r="G68" s="1150"/>
      <c r="H68" s="1149"/>
      <c r="I68" s="1150"/>
      <c r="J68" s="1115"/>
      <c r="K68" s="1116"/>
      <c r="L68" s="1150"/>
      <c r="M68" s="1158"/>
      <c r="N68" s="1115"/>
      <c r="O68" s="1159"/>
    </row>
    <row r="69" spans="2:15" x14ac:dyDescent="0.2">
      <c r="D69" s="1149"/>
      <c r="E69" s="1150"/>
      <c r="F69" s="1149"/>
      <c r="G69" s="1150"/>
      <c r="H69" s="1149"/>
      <c r="J69" s="1157"/>
      <c r="L69" s="1150"/>
      <c r="M69" s="1158"/>
      <c r="N69" s="1149"/>
      <c r="O69" s="1159"/>
    </row>
    <row r="70" spans="2:15" x14ac:dyDescent="0.2">
      <c r="D70" s="1149"/>
      <c r="E70" s="1150"/>
      <c r="F70" s="1149"/>
      <c r="G70" s="1150"/>
      <c r="H70" s="1149"/>
      <c r="I70" s="1150"/>
      <c r="J70" s="1115"/>
      <c r="K70" s="1116"/>
      <c r="N70" s="1149"/>
      <c r="O70" s="1159"/>
    </row>
    <row r="71" spans="2:15" ht="15.75" x14ac:dyDescent="0.25">
      <c r="B71" s="733" t="s">
        <v>220</v>
      </c>
      <c r="C71" s="733" t="s">
        <v>865</v>
      </c>
      <c r="D71" s="733" t="s">
        <v>866</v>
      </c>
      <c r="E71" s="734"/>
      <c r="G71" s="1150"/>
      <c r="H71" s="1149"/>
      <c r="I71" s="1150"/>
      <c r="J71" s="1115"/>
      <c r="K71" s="1116"/>
      <c r="N71" s="1149"/>
      <c r="O71" s="1159"/>
    </row>
    <row r="72" spans="2:15" ht="15.75" x14ac:dyDescent="0.25">
      <c r="B72" s="733" t="s">
        <v>910</v>
      </c>
      <c r="D72" s="733"/>
      <c r="H72" s="1149"/>
      <c r="N72" s="1149"/>
      <c r="O72" s="1159"/>
    </row>
    <row r="73" spans="2:15" ht="13.5" thickBot="1" x14ac:dyDescent="0.25">
      <c r="D73" s="1115"/>
      <c r="E73" s="1116"/>
      <c r="F73" s="1149"/>
      <c r="H73" s="1149"/>
      <c r="N73" s="1149"/>
      <c r="O73" s="1159"/>
    </row>
    <row r="74" spans="2:15" x14ac:dyDescent="0.2">
      <c r="B74" s="1078"/>
      <c r="C74" s="1139"/>
      <c r="D74" s="1074" t="s">
        <v>868</v>
      </c>
      <c r="E74" s="1075"/>
      <c r="F74" s="1074" t="s">
        <v>869</v>
      </c>
      <c r="G74" s="1077"/>
      <c r="H74" s="1074" t="s">
        <v>870</v>
      </c>
      <c r="I74" s="1075"/>
      <c r="J74" s="1074" t="s">
        <v>868</v>
      </c>
      <c r="K74" s="1077"/>
      <c r="L74" s="1074" t="s">
        <v>871</v>
      </c>
      <c r="M74" s="1075"/>
      <c r="N74" s="1160"/>
      <c r="O74" s="1080"/>
    </row>
    <row r="75" spans="2:15" x14ac:dyDescent="0.2">
      <c r="B75" s="1140" t="s">
        <v>911</v>
      </c>
      <c r="C75" s="1141" t="s">
        <v>5</v>
      </c>
      <c r="D75" s="1083">
        <v>44710</v>
      </c>
      <c r="E75" s="1084"/>
      <c r="F75" s="1087" t="s">
        <v>873</v>
      </c>
      <c r="G75" s="1086"/>
      <c r="H75" s="1087" t="s">
        <v>874</v>
      </c>
      <c r="I75" s="1084"/>
      <c r="J75" s="1087" t="s">
        <v>875</v>
      </c>
      <c r="K75" s="1086"/>
      <c r="L75" s="1087" t="s">
        <v>876</v>
      </c>
      <c r="M75" s="1161"/>
      <c r="N75" s="1090" t="s">
        <v>18</v>
      </c>
      <c r="O75" s="1091" t="s">
        <v>877</v>
      </c>
    </row>
    <row r="76" spans="2:15" ht="13.5" thickBot="1" x14ac:dyDescent="0.25">
      <c r="B76" s="1143"/>
      <c r="C76" s="1144"/>
      <c r="D76" s="1162" t="s">
        <v>878</v>
      </c>
      <c r="E76" s="1163" t="s">
        <v>879</v>
      </c>
      <c r="F76" s="1164" t="s">
        <v>878</v>
      </c>
      <c r="G76" s="1165" t="s">
        <v>880</v>
      </c>
      <c r="H76" s="1162" t="s">
        <v>878</v>
      </c>
      <c r="I76" s="1163" t="s">
        <v>879</v>
      </c>
      <c r="J76" s="1164" t="s">
        <v>881</v>
      </c>
      <c r="K76" s="1165" t="s">
        <v>879</v>
      </c>
      <c r="L76" s="1166" t="s">
        <v>878</v>
      </c>
      <c r="M76" s="1163" t="s">
        <v>879</v>
      </c>
      <c r="N76" s="1096" t="s">
        <v>882</v>
      </c>
      <c r="O76" s="1097" t="s">
        <v>50</v>
      </c>
    </row>
    <row r="77" spans="2:15" x14ac:dyDescent="0.2">
      <c r="B77" s="1120" t="s">
        <v>912</v>
      </c>
      <c r="C77" s="1193" t="s">
        <v>885</v>
      </c>
      <c r="D77" s="1121"/>
      <c r="E77" s="1122"/>
      <c r="F77" s="1121">
        <v>138</v>
      </c>
      <c r="G77" s="1122">
        <v>1</v>
      </c>
      <c r="H77" s="1121">
        <v>122.78</v>
      </c>
      <c r="I77" s="1122">
        <v>1</v>
      </c>
      <c r="J77" s="1134">
        <v>132.9</v>
      </c>
      <c r="K77" s="1099">
        <v>1</v>
      </c>
      <c r="L77" s="1135">
        <v>144.69999999999999</v>
      </c>
      <c r="M77" s="1682">
        <v>1</v>
      </c>
      <c r="N77" s="1134">
        <v>393.67999999999995</v>
      </c>
      <c r="O77" s="1194">
        <v>1</v>
      </c>
    </row>
    <row r="78" spans="2:15" ht="13.5" thickBot="1" x14ac:dyDescent="0.25">
      <c r="B78" s="1195" t="s">
        <v>913</v>
      </c>
      <c r="C78" s="1136" t="s">
        <v>900</v>
      </c>
      <c r="D78" s="1153"/>
      <c r="E78" s="1138"/>
      <c r="F78" s="1153"/>
      <c r="G78" s="1138"/>
      <c r="H78" s="1153"/>
      <c r="I78" s="1138"/>
      <c r="J78" s="1111">
        <v>91.4</v>
      </c>
      <c r="K78" s="1108">
        <v>2</v>
      </c>
      <c r="L78" s="1156">
        <v>79.3</v>
      </c>
      <c r="M78" s="1683">
        <v>2</v>
      </c>
      <c r="N78" s="1137">
        <v>91.4</v>
      </c>
      <c r="O78" s="1113">
        <v>2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FF00"/>
  </sheetPr>
  <dimension ref="A3:P607"/>
  <sheetViews>
    <sheetView workbookViewId="0">
      <selection activeCell="P5" sqref="P5"/>
    </sheetView>
  </sheetViews>
  <sheetFormatPr defaultColWidth="9.140625" defaultRowHeight="12.75" x14ac:dyDescent="0.2"/>
  <cols>
    <col min="1" max="16384" width="9.140625" style="268"/>
  </cols>
  <sheetData>
    <row r="3" spans="1:14" ht="18.75" x14ac:dyDescent="0.3">
      <c r="B3" s="266" t="s">
        <v>60</v>
      </c>
      <c r="C3" s="267"/>
      <c r="D3" s="267"/>
      <c r="E3" s="267"/>
      <c r="F3" s="267"/>
      <c r="G3" s="267"/>
      <c r="H3" s="267"/>
      <c r="I3" s="267"/>
      <c r="J3" s="267"/>
    </row>
    <row r="4" spans="1:14" ht="15.75" x14ac:dyDescent="0.25">
      <c r="B4" s="269"/>
    </row>
    <row r="5" spans="1:14" ht="15.75" x14ac:dyDescent="0.25">
      <c r="B5" s="270"/>
    </row>
    <row r="6" spans="1:14" ht="15.75" x14ac:dyDescent="0.2">
      <c r="A6" s="271"/>
      <c r="B6" s="272"/>
      <c r="C6" s="271"/>
      <c r="D6" s="271"/>
      <c r="E6" s="271"/>
      <c r="F6" s="271"/>
      <c r="G6" s="271"/>
      <c r="H6" s="271"/>
      <c r="I6" s="271"/>
      <c r="J6" s="271"/>
      <c r="K6" s="271"/>
      <c r="L6" s="271"/>
    </row>
    <row r="7" spans="1:14" ht="15.75" x14ac:dyDescent="0.2">
      <c r="A7" s="271"/>
      <c r="B7" s="1052" t="s">
        <v>753</v>
      </c>
      <c r="C7" s="1051"/>
      <c r="D7" s="1051"/>
      <c r="E7" s="1051"/>
      <c r="F7" s="1051"/>
      <c r="G7" s="1051"/>
      <c r="H7" s="1051"/>
      <c r="I7" s="1051"/>
      <c r="J7" s="1051"/>
      <c r="K7" s="1051"/>
      <c r="L7" s="1051"/>
      <c r="M7" s="1051"/>
      <c r="N7" s="1051"/>
    </row>
    <row r="8" spans="1:14" ht="15.75" x14ac:dyDescent="0.25">
      <c r="A8" s="271"/>
      <c r="B8" s="1053" t="s">
        <v>754</v>
      </c>
      <c r="C8" s="1051"/>
      <c r="D8" s="1051"/>
      <c r="E8" s="1051"/>
      <c r="F8" s="1051"/>
      <c r="G8" s="1051"/>
      <c r="H8" s="1051"/>
      <c r="I8" s="1051"/>
      <c r="J8" s="1051"/>
      <c r="K8" s="1051"/>
      <c r="L8" s="1051"/>
      <c r="M8" s="1051"/>
      <c r="N8" s="1051"/>
    </row>
    <row r="9" spans="1:14" ht="15.75" x14ac:dyDescent="0.25">
      <c r="A9" s="271"/>
      <c r="B9" s="1053" t="s">
        <v>992</v>
      </c>
    </row>
    <row r="10" spans="1:14" x14ac:dyDescent="0.2">
      <c r="A10" s="271"/>
    </row>
    <row r="11" spans="1:14" ht="15.75" x14ac:dyDescent="0.2">
      <c r="A11" s="271"/>
      <c r="B11" s="1050"/>
      <c r="C11" s="271"/>
      <c r="D11" s="271"/>
      <c r="E11" s="271"/>
      <c r="F11" s="271"/>
      <c r="G11" s="271"/>
      <c r="H11" s="271"/>
      <c r="I11" s="271"/>
      <c r="J11" s="271"/>
      <c r="K11" s="271"/>
      <c r="L11" s="271"/>
    </row>
    <row r="12" spans="1:14" ht="15.75" x14ac:dyDescent="0.2">
      <c r="A12" s="271"/>
      <c r="B12" s="1049" t="s">
        <v>755</v>
      </c>
      <c r="C12" s="271"/>
      <c r="D12" s="271"/>
      <c r="E12" s="271"/>
      <c r="F12" s="271"/>
      <c r="G12" s="271"/>
      <c r="H12" s="271"/>
      <c r="I12" s="271"/>
      <c r="J12" s="271"/>
      <c r="K12" s="271"/>
      <c r="L12" s="271"/>
    </row>
    <row r="13" spans="1:14" ht="15.75" x14ac:dyDescent="0.2">
      <c r="A13" s="271"/>
      <c r="B13" s="1049" t="s">
        <v>749</v>
      </c>
      <c r="C13" s="271"/>
      <c r="D13" s="271"/>
      <c r="E13" s="271"/>
      <c r="F13" s="271"/>
      <c r="G13" s="271"/>
      <c r="H13" s="271"/>
      <c r="I13" s="271"/>
      <c r="J13" s="271"/>
      <c r="K13" s="271"/>
      <c r="L13" s="271"/>
    </row>
    <row r="14" spans="1:14" ht="15.75" x14ac:dyDescent="0.2">
      <c r="A14" s="271"/>
      <c r="B14" s="1049" t="s">
        <v>750</v>
      </c>
      <c r="C14" s="271"/>
      <c r="D14" s="271"/>
      <c r="E14" s="271"/>
      <c r="F14" s="271"/>
      <c r="G14" s="271"/>
      <c r="H14" s="271"/>
      <c r="I14" s="271"/>
      <c r="J14" s="271"/>
      <c r="K14" s="271"/>
      <c r="L14" s="271"/>
    </row>
    <row r="15" spans="1:14" ht="15.75" x14ac:dyDescent="0.2">
      <c r="A15" s="271"/>
      <c r="B15" s="1049" t="s">
        <v>751</v>
      </c>
      <c r="C15" s="271"/>
      <c r="D15" s="271"/>
      <c r="E15" s="271"/>
      <c r="F15" s="271"/>
      <c r="G15" s="271"/>
      <c r="H15" s="271"/>
      <c r="I15" s="271"/>
      <c r="J15" s="271"/>
      <c r="K15" s="271"/>
      <c r="L15" s="271"/>
    </row>
    <row r="16" spans="1:14" ht="15.75" x14ac:dyDescent="0.2">
      <c r="A16" s="271"/>
      <c r="B16" s="1049" t="s">
        <v>752</v>
      </c>
      <c r="C16" s="271"/>
      <c r="D16" s="271"/>
      <c r="E16" s="271"/>
      <c r="F16" s="271"/>
      <c r="G16" s="271"/>
      <c r="H16" s="271"/>
      <c r="I16" s="271"/>
      <c r="J16" s="271"/>
      <c r="K16" s="271"/>
      <c r="L16" s="271"/>
    </row>
    <row r="17" spans="1:12" ht="15.75" x14ac:dyDescent="0.2">
      <c r="A17" s="271"/>
      <c r="B17" s="1049"/>
      <c r="C17" s="271"/>
      <c r="D17" s="271"/>
      <c r="E17" s="271"/>
      <c r="F17" s="271"/>
      <c r="G17" s="271"/>
      <c r="H17" s="271"/>
      <c r="I17" s="271"/>
      <c r="J17" s="271"/>
      <c r="K17" s="271"/>
      <c r="L17" s="271"/>
    </row>
    <row r="18" spans="1:12" ht="15.75" x14ac:dyDescent="0.2">
      <c r="A18" s="271"/>
      <c r="B18" s="1049"/>
      <c r="C18" s="271"/>
      <c r="D18" s="271"/>
      <c r="E18" s="271"/>
      <c r="F18" s="271"/>
      <c r="G18" s="271"/>
      <c r="H18" s="271"/>
      <c r="I18" s="271"/>
      <c r="J18" s="271"/>
      <c r="K18" s="271"/>
      <c r="L18" s="271"/>
    </row>
    <row r="19" spans="1:12" ht="15.75" x14ac:dyDescent="0.2">
      <c r="A19" s="271"/>
      <c r="B19" s="1049" t="s">
        <v>981</v>
      </c>
      <c r="C19" s="271"/>
      <c r="D19" s="271"/>
      <c r="E19" s="271"/>
      <c r="F19" s="271"/>
      <c r="G19" s="271"/>
      <c r="H19" s="271"/>
      <c r="I19" s="271"/>
      <c r="J19" s="271"/>
      <c r="K19" s="271"/>
      <c r="L19" s="271"/>
    </row>
    <row r="20" spans="1:12" ht="15.75" x14ac:dyDescent="0.2">
      <c r="A20" s="271"/>
      <c r="B20" s="1049" t="s">
        <v>982</v>
      </c>
      <c r="C20" s="271"/>
      <c r="D20" s="271"/>
      <c r="E20" s="271"/>
      <c r="F20" s="271"/>
      <c r="G20" s="271"/>
      <c r="H20" s="271"/>
      <c r="I20" s="271"/>
      <c r="J20" s="271"/>
      <c r="K20" s="271"/>
      <c r="L20" s="271"/>
    </row>
    <row r="21" spans="1:12" ht="15.75" x14ac:dyDescent="0.2">
      <c r="A21" s="271"/>
      <c r="B21" s="1049" t="s">
        <v>983</v>
      </c>
      <c r="C21" s="271"/>
      <c r="D21" s="271"/>
      <c r="E21" s="271"/>
      <c r="F21" s="271"/>
      <c r="G21" s="271"/>
      <c r="H21" s="271"/>
      <c r="I21" s="271"/>
      <c r="J21" s="271"/>
      <c r="K21" s="271"/>
      <c r="L21" s="271"/>
    </row>
    <row r="22" spans="1:12" ht="15.75" x14ac:dyDescent="0.2">
      <c r="A22" s="271"/>
      <c r="B22" s="1049" t="s">
        <v>984</v>
      </c>
      <c r="C22" s="271"/>
      <c r="D22" s="271"/>
      <c r="E22" s="271"/>
      <c r="F22" s="271"/>
      <c r="G22" s="271"/>
      <c r="H22" s="271"/>
      <c r="I22" s="271"/>
      <c r="J22" s="271"/>
      <c r="K22" s="271"/>
      <c r="L22" s="271"/>
    </row>
    <row r="23" spans="1:12" ht="15.75" x14ac:dyDescent="0.2">
      <c r="A23" s="271"/>
      <c r="B23" s="1049" t="s">
        <v>985</v>
      </c>
      <c r="C23" s="271"/>
      <c r="D23" s="271"/>
      <c r="E23" s="271"/>
      <c r="F23" s="271"/>
      <c r="G23" s="271"/>
      <c r="H23" s="271"/>
      <c r="I23" s="271"/>
      <c r="J23" s="271"/>
      <c r="K23" s="271"/>
      <c r="L23" s="271"/>
    </row>
    <row r="24" spans="1:12" ht="15.75" x14ac:dyDescent="0.2">
      <c r="A24" s="271"/>
      <c r="B24" s="1049"/>
      <c r="C24" s="1051"/>
      <c r="D24" s="1051"/>
      <c r="E24" s="1051"/>
      <c r="F24" s="1051"/>
      <c r="G24" s="1051"/>
      <c r="H24" s="1051"/>
      <c r="I24" s="1051"/>
      <c r="J24" s="1051"/>
      <c r="K24" s="1051"/>
      <c r="L24" s="271"/>
    </row>
    <row r="25" spans="1:12" ht="15.75" x14ac:dyDescent="0.2">
      <c r="A25" s="271"/>
      <c r="B25" s="1049"/>
      <c r="C25" s="1051"/>
      <c r="D25" s="1051"/>
      <c r="E25" s="1051"/>
      <c r="F25" s="1051"/>
      <c r="G25" s="1051"/>
      <c r="H25" s="1051"/>
      <c r="I25" s="1051"/>
      <c r="J25" s="1051"/>
      <c r="K25" s="1051"/>
      <c r="L25" s="271"/>
    </row>
    <row r="26" spans="1:12" ht="15.75" x14ac:dyDescent="0.2">
      <c r="A26" s="271"/>
      <c r="B26" s="1049" t="s">
        <v>986</v>
      </c>
      <c r="C26" s="1051"/>
      <c r="D26" s="1051"/>
      <c r="E26" s="1051"/>
      <c r="F26" s="1051"/>
      <c r="G26" s="1051"/>
      <c r="H26" s="1051"/>
      <c r="I26" s="1051"/>
      <c r="J26" s="1051"/>
      <c r="K26" s="1051"/>
      <c r="L26" s="271"/>
    </row>
    <row r="27" spans="1:12" ht="15.75" x14ac:dyDescent="0.2">
      <c r="A27" s="271"/>
      <c r="B27" s="1049" t="s">
        <v>749</v>
      </c>
      <c r="C27" s="1051"/>
      <c r="D27" s="1051"/>
      <c r="E27" s="1051"/>
      <c r="F27" s="1051"/>
      <c r="G27" s="1051"/>
      <c r="H27" s="1051"/>
      <c r="I27" s="1051"/>
      <c r="J27" s="1051"/>
      <c r="K27" s="1051"/>
      <c r="L27" s="271"/>
    </row>
    <row r="28" spans="1:12" ht="15.75" x14ac:dyDescent="0.2">
      <c r="A28" s="271"/>
      <c r="B28" s="1049" t="s">
        <v>764</v>
      </c>
      <c r="C28" s="1051"/>
      <c r="D28" s="1051"/>
      <c r="E28" s="1051"/>
      <c r="F28" s="1051"/>
      <c r="G28" s="1051"/>
      <c r="H28" s="1051"/>
      <c r="I28" s="1051"/>
      <c r="J28" s="1051"/>
      <c r="K28" s="1051"/>
      <c r="L28" s="271"/>
    </row>
    <row r="29" spans="1:12" ht="15.75" x14ac:dyDescent="0.2">
      <c r="A29" s="271"/>
      <c r="B29" s="1049" t="s">
        <v>765</v>
      </c>
      <c r="C29" s="1051"/>
      <c r="D29" s="1051"/>
      <c r="E29" s="1051"/>
      <c r="F29" s="1051"/>
      <c r="G29" s="1051"/>
      <c r="H29" s="1051"/>
      <c r="I29" s="1051"/>
      <c r="J29" s="1051"/>
      <c r="K29" s="1051"/>
      <c r="L29" s="271"/>
    </row>
    <row r="30" spans="1:12" ht="15.75" x14ac:dyDescent="0.2">
      <c r="A30" s="271"/>
      <c r="B30" s="1049" t="s">
        <v>766</v>
      </c>
      <c r="C30" s="1051"/>
      <c r="D30" s="1051"/>
      <c r="E30" s="1051"/>
      <c r="F30" s="1051"/>
      <c r="G30" s="1051"/>
      <c r="H30" s="1051"/>
      <c r="I30" s="1051"/>
      <c r="J30" s="1051"/>
      <c r="K30" s="1051"/>
      <c r="L30" s="271"/>
    </row>
    <row r="31" spans="1:12" ht="15.75" x14ac:dyDescent="0.2">
      <c r="A31" s="271"/>
      <c r="B31" s="1049"/>
      <c r="C31" s="1051"/>
      <c r="D31" s="1051"/>
      <c r="E31" s="1051"/>
      <c r="F31" s="1051"/>
      <c r="G31" s="1051"/>
      <c r="H31" s="1051"/>
      <c r="I31" s="1051"/>
      <c r="J31" s="1051"/>
      <c r="K31" s="1051"/>
      <c r="L31" s="271"/>
    </row>
    <row r="32" spans="1:12" ht="15.75" x14ac:dyDescent="0.2">
      <c r="A32" s="1051"/>
      <c r="B32" s="1049" t="s">
        <v>987</v>
      </c>
      <c r="C32" s="1051"/>
      <c r="D32" s="1051"/>
      <c r="E32" s="1051"/>
      <c r="F32" s="1051"/>
      <c r="G32" s="1051"/>
      <c r="H32" s="1051"/>
      <c r="I32" s="1051"/>
      <c r="J32" s="1051"/>
      <c r="K32" s="1051"/>
      <c r="L32" s="271"/>
    </row>
    <row r="33" spans="1:12" ht="15.75" x14ac:dyDescent="0.2">
      <c r="A33" s="1051"/>
      <c r="B33" s="1049" t="s">
        <v>760</v>
      </c>
      <c r="C33" s="1051"/>
      <c r="D33" s="1051"/>
      <c r="E33" s="1051"/>
      <c r="F33" s="1051"/>
      <c r="G33" s="1051"/>
      <c r="H33" s="1051"/>
      <c r="I33" s="1051"/>
      <c r="J33" s="271"/>
      <c r="K33" s="1051"/>
      <c r="L33" s="271"/>
    </row>
    <row r="34" spans="1:12" ht="15.75" x14ac:dyDescent="0.2">
      <c r="A34" s="1051"/>
      <c r="B34" s="1049" t="s">
        <v>761</v>
      </c>
      <c r="C34" s="1051"/>
      <c r="D34" s="1051"/>
      <c r="E34" s="1051"/>
      <c r="F34" s="1051"/>
      <c r="G34" s="1051"/>
      <c r="H34" s="1051"/>
      <c r="I34" s="1051"/>
      <c r="J34" s="271"/>
      <c r="K34" s="1051"/>
      <c r="L34" s="271"/>
    </row>
    <row r="35" spans="1:12" ht="15.75" x14ac:dyDescent="0.2">
      <c r="A35" s="1051"/>
      <c r="B35" s="1049" t="s">
        <v>762</v>
      </c>
      <c r="C35" s="1051"/>
      <c r="D35" s="1051"/>
      <c r="E35" s="1051"/>
      <c r="F35" s="1051"/>
      <c r="G35" s="1051"/>
      <c r="H35" s="1051"/>
      <c r="I35" s="1051"/>
      <c r="J35" s="271"/>
      <c r="K35" s="1051"/>
      <c r="L35" s="271"/>
    </row>
    <row r="36" spans="1:12" ht="15.75" x14ac:dyDescent="0.2">
      <c r="A36" s="1051"/>
      <c r="B36" s="1049" t="s">
        <v>763</v>
      </c>
      <c r="C36" s="1051"/>
      <c r="D36" s="1051"/>
      <c r="E36" s="1051"/>
      <c r="F36" s="1051"/>
      <c r="G36" s="1051"/>
      <c r="H36" s="1051"/>
      <c r="I36" s="1051"/>
      <c r="J36" s="271"/>
      <c r="K36" s="1051"/>
      <c r="L36" s="271"/>
    </row>
    <row r="37" spans="1:12" ht="15.75" x14ac:dyDescent="0.2">
      <c r="A37" s="271"/>
      <c r="B37" s="1049"/>
      <c r="C37" s="1051"/>
      <c r="D37" s="1051"/>
      <c r="E37" s="1051"/>
      <c r="F37" s="1051"/>
      <c r="G37" s="1051"/>
      <c r="H37" s="1051"/>
      <c r="I37" s="1051"/>
      <c r="J37" s="1051"/>
      <c r="K37" s="1051"/>
      <c r="L37" s="271"/>
    </row>
    <row r="38" spans="1:12" ht="15.75" x14ac:dyDescent="0.2">
      <c r="A38" s="271"/>
      <c r="B38" s="1050"/>
      <c r="C38" s="271"/>
      <c r="D38" s="271"/>
      <c r="E38" s="271"/>
      <c r="F38" s="271"/>
      <c r="G38" s="271"/>
      <c r="H38" s="271"/>
      <c r="I38" s="271"/>
      <c r="J38" s="271"/>
      <c r="K38" s="271"/>
      <c r="L38" s="271"/>
    </row>
    <row r="39" spans="1:12" ht="15.75" x14ac:dyDescent="0.2">
      <c r="A39" s="271"/>
      <c r="B39" s="1049" t="s">
        <v>988</v>
      </c>
      <c r="C39" s="1051"/>
      <c r="D39" s="1051"/>
      <c r="E39" s="1051"/>
      <c r="F39" s="1051"/>
      <c r="G39" s="1051"/>
      <c r="H39" s="1051"/>
      <c r="I39" s="1051"/>
      <c r="J39" s="1051"/>
      <c r="K39" s="1051"/>
      <c r="L39" s="271"/>
    </row>
    <row r="40" spans="1:12" ht="15.75" x14ac:dyDescent="0.2">
      <c r="A40" s="271"/>
      <c r="B40" s="1049" t="s">
        <v>756</v>
      </c>
      <c r="C40" s="1051"/>
      <c r="D40" s="1051"/>
      <c r="E40" s="1051"/>
      <c r="F40" s="1051"/>
      <c r="G40" s="1051"/>
      <c r="H40" s="1051"/>
      <c r="I40" s="1051"/>
      <c r="J40" s="1051"/>
      <c r="K40" s="1051"/>
      <c r="L40" s="271"/>
    </row>
    <row r="41" spans="1:12" ht="15.75" x14ac:dyDescent="0.2">
      <c r="A41" s="271"/>
      <c r="B41" s="1049" t="s">
        <v>757</v>
      </c>
      <c r="C41" s="1051"/>
      <c r="D41" s="1051"/>
      <c r="E41" s="1051"/>
      <c r="F41" s="1051"/>
      <c r="G41" s="1051"/>
      <c r="H41" s="1051"/>
      <c r="I41" s="1051"/>
      <c r="J41" s="1051"/>
      <c r="K41" s="1051"/>
      <c r="L41" s="271"/>
    </row>
    <row r="42" spans="1:12" ht="15.75" x14ac:dyDescent="0.2">
      <c r="A42" s="271"/>
      <c r="B42" s="1049" t="s">
        <v>758</v>
      </c>
      <c r="C42" s="1051"/>
      <c r="D42" s="1051"/>
      <c r="E42" s="1051"/>
      <c r="F42" s="1051"/>
      <c r="G42" s="1051"/>
      <c r="H42" s="1051"/>
      <c r="I42" s="1051"/>
      <c r="J42" s="1051"/>
      <c r="K42" s="1051"/>
      <c r="L42" s="271"/>
    </row>
    <row r="43" spans="1:12" ht="15.75" x14ac:dyDescent="0.2">
      <c r="A43" s="271"/>
      <c r="B43" s="1049" t="s">
        <v>759</v>
      </c>
      <c r="C43" s="1051"/>
      <c r="D43" s="1051"/>
      <c r="E43" s="1051"/>
      <c r="F43" s="1051"/>
      <c r="G43" s="1051"/>
      <c r="H43" s="1051"/>
      <c r="I43" s="1051"/>
      <c r="J43" s="1051"/>
      <c r="K43" s="1051"/>
      <c r="L43" s="271"/>
    </row>
    <row r="44" spans="1:12" ht="15.75" x14ac:dyDescent="0.2">
      <c r="A44" s="271"/>
      <c r="B44" s="272"/>
      <c r="C44" s="271"/>
      <c r="D44" s="271"/>
      <c r="E44" s="271"/>
      <c r="F44" s="271"/>
      <c r="G44" s="271"/>
      <c r="H44" s="271"/>
      <c r="I44" s="271"/>
      <c r="J44" s="271"/>
      <c r="K44" s="271"/>
      <c r="L44" s="271"/>
    </row>
    <row r="45" spans="1:12" ht="15.75" x14ac:dyDescent="0.2">
      <c r="A45" s="271"/>
      <c r="B45" s="1052" t="s">
        <v>989</v>
      </c>
      <c r="C45" s="271"/>
      <c r="D45" s="271"/>
      <c r="E45" s="271"/>
      <c r="F45" s="271"/>
      <c r="G45" s="271"/>
      <c r="H45" s="271"/>
      <c r="I45" s="271"/>
      <c r="J45" s="271"/>
      <c r="K45" s="271"/>
      <c r="L45" s="271"/>
    </row>
    <row r="46" spans="1:12" ht="15.75" x14ac:dyDescent="0.2">
      <c r="A46" s="271"/>
      <c r="B46" s="1052" t="s">
        <v>991</v>
      </c>
      <c r="C46" s="271"/>
      <c r="D46" s="271"/>
      <c r="E46" s="271"/>
      <c r="F46" s="271"/>
      <c r="G46" s="271"/>
      <c r="H46" s="271"/>
      <c r="I46" s="271"/>
      <c r="J46" s="271"/>
      <c r="K46" s="271"/>
      <c r="L46" s="271"/>
    </row>
    <row r="47" spans="1:12" ht="15.75" x14ac:dyDescent="0.2">
      <c r="A47" s="271"/>
      <c r="B47" s="1052" t="s">
        <v>990</v>
      </c>
      <c r="C47" s="271"/>
      <c r="D47" s="271"/>
      <c r="E47" s="271"/>
      <c r="F47" s="271"/>
      <c r="G47" s="271"/>
      <c r="H47" s="271"/>
      <c r="I47" s="271"/>
      <c r="J47" s="271"/>
      <c r="K47" s="271"/>
      <c r="L47" s="271"/>
    </row>
    <row r="48" spans="1:12" ht="15.75" x14ac:dyDescent="0.2">
      <c r="A48" s="271"/>
      <c r="B48" s="272"/>
      <c r="C48" s="271"/>
      <c r="D48" s="271"/>
      <c r="E48" s="271"/>
      <c r="F48" s="271"/>
      <c r="G48" s="271"/>
      <c r="H48" s="271"/>
      <c r="I48" s="271"/>
      <c r="J48" s="271"/>
      <c r="K48" s="271"/>
      <c r="L48" s="271"/>
    </row>
    <row r="49" spans="1:12" ht="15.75" x14ac:dyDescent="0.2">
      <c r="A49" s="271"/>
      <c r="B49" s="272"/>
      <c r="C49" s="271"/>
      <c r="D49" s="271"/>
      <c r="E49" s="271"/>
      <c r="F49" s="271"/>
      <c r="G49" s="271"/>
      <c r="H49" s="271"/>
      <c r="I49" s="271"/>
      <c r="J49" s="271"/>
      <c r="K49" s="271"/>
      <c r="L49" s="271"/>
    </row>
    <row r="50" spans="1:12" ht="15.75" x14ac:dyDescent="0.2">
      <c r="A50" s="271"/>
      <c r="B50" s="1052" t="s">
        <v>1000</v>
      </c>
      <c r="C50" s="1051"/>
      <c r="D50" s="1051"/>
      <c r="E50" s="1051"/>
      <c r="F50" s="1051"/>
      <c r="G50" s="1051"/>
      <c r="H50" s="1051"/>
      <c r="I50" s="271"/>
      <c r="J50" s="271"/>
      <c r="K50" s="271"/>
      <c r="L50" s="271"/>
    </row>
    <row r="51" spans="1:12" ht="15.75" x14ac:dyDescent="0.2">
      <c r="A51" s="271"/>
      <c r="B51" s="1052" t="s">
        <v>996</v>
      </c>
      <c r="C51" s="1051"/>
      <c r="D51" s="1051"/>
      <c r="E51" s="1051"/>
      <c r="F51" s="1051"/>
      <c r="G51" s="1051"/>
      <c r="H51" s="1051"/>
      <c r="I51" s="271"/>
      <c r="J51" s="271"/>
      <c r="K51" s="271"/>
      <c r="L51" s="271"/>
    </row>
    <row r="52" spans="1:12" ht="15.75" x14ac:dyDescent="0.2">
      <c r="A52" s="271"/>
      <c r="B52" s="1052" t="s">
        <v>997</v>
      </c>
      <c r="C52" s="1051"/>
      <c r="D52" s="1051"/>
      <c r="E52" s="1051"/>
      <c r="F52" s="1051"/>
      <c r="G52" s="1051"/>
      <c r="H52" s="1051"/>
      <c r="I52" s="271"/>
      <c r="J52" s="271"/>
      <c r="K52" s="271"/>
      <c r="L52" s="271"/>
    </row>
    <row r="53" spans="1:12" ht="15.75" x14ac:dyDescent="0.2">
      <c r="A53" s="271"/>
      <c r="B53" s="1052" t="s">
        <v>998</v>
      </c>
      <c r="C53" s="1051"/>
      <c r="D53" s="1051"/>
      <c r="E53" s="1051"/>
      <c r="F53" s="1051"/>
      <c r="G53" s="1051"/>
      <c r="H53" s="1051"/>
      <c r="I53" s="271"/>
      <c r="J53" s="271"/>
      <c r="K53" s="271"/>
      <c r="L53" s="271"/>
    </row>
    <row r="54" spans="1:12" ht="15.75" x14ac:dyDescent="0.2">
      <c r="A54" s="271"/>
      <c r="B54" s="1052" t="s">
        <v>999</v>
      </c>
      <c r="C54" s="1051"/>
      <c r="D54" s="1051"/>
      <c r="E54" s="1051"/>
      <c r="F54" s="1051"/>
      <c r="G54" s="1051"/>
      <c r="H54" s="1051"/>
      <c r="I54" s="271"/>
      <c r="J54" s="271"/>
      <c r="K54" s="271"/>
      <c r="L54" s="271"/>
    </row>
    <row r="55" spans="1:12" ht="15.75" x14ac:dyDescent="0.2">
      <c r="A55" s="271"/>
      <c r="B55" s="272"/>
      <c r="C55" s="271"/>
      <c r="D55" s="271"/>
      <c r="E55" s="271"/>
      <c r="F55" s="271"/>
      <c r="G55" s="271"/>
      <c r="H55" s="271"/>
      <c r="I55" s="271"/>
      <c r="J55" s="271"/>
      <c r="K55" s="271"/>
      <c r="L55" s="271"/>
    </row>
    <row r="56" spans="1:12" ht="15.75" x14ac:dyDescent="0.2">
      <c r="A56" s="271"/>
      <c r="B56" s="1052" t="s">
        <v>1001</v>
      </c>
      <c r="C56" s="1051"/>
      <c r="D56" s="1051"/>
      <c r="E56" s="1051"/>
      <c r="F56" s="1051"/>
      <c r="G56" s="1051"/>
      <c r="H56" s="1051"/>
      <c r="I56" s="1051"/>
      <c r="J56" s="1051"/>
      <c r="K56" s="1051"/>
      <c r="L56" s="271"/>
    </row>
    <row r="57" spans="1:12" ht="15.75" x14ac:dyDescent="0.2">
      <c r="A57" s="271"/>
      <c r="B57" s="1052" t="s">
        <v>1003</v>
      </c>
      <c r="C57" s="1051"/>
      <c r="D57" s="1051"/>
      <c r="E57" s="1051"/>
      <c r="F57" s="1051"/>
      <c r="G57" s="1051"/>
      <c r="H57" s="1051"/>
      <c r="I57" s="1051"/>
      <c r="J57" s="1051"/>
      <c r="K57" s="1051"/>
      <c r="L57" s="271"/>
    </row>
    <row r="58" spans="1:12" ht="15.75" x14ac:dyDescent="0.2">
      <c r="A58" s="271"/>
      <c r="B58" s="1052" t="s">
        <v>1004</v>
      </c>
      <c r="C58" s="1051"/>
      <c r="D58" s="1051"/>
      <c r="E58" s="1051"/>
      <c r="F58" s="1051"/>
      <c r="G58" s="1051"/>
      <c r="H58" s="1051"/>
      <c r="I58" s="1051"/>
      <c r="J58" s="1051"/>
      <c r="K58" s="1051"/>
      <c r="L58" s="271"/>
    </row>
    <row r="59" spans="1:12" ht="15.75" x14ac:dyDescent="0.2">
      <c r="A59" s="271"/>
      <c r="B59" s="1052" t="s">
        <v>1005</v>
      </c>
      <c r="C59" s="1051"/>
      <c r="D59" s="1051"/>
      <c r="E59" s="1051"/>
      <c r="F59" s="1051"/>
      <c r="G59" s="1051"/>
      <c r="H59" s="1051"/>
      <c r="I59" s="1051"/>
      <c r="J59" s="1051"/>
      <c r="K59" s="1051"/>
      <c r="L59" s="271"/>
    </row>
    <row r="60" spans="1:12" ht="15.75" x14ac:dyDescent="0.2">
      <c r="A60" s="271"/>
      <c r="B60" s="1052" t="s">
        <v>993</v>
      </c>
      <c r="C60" s="1051"/>
      <c r="D60" s="1051"/>
      <c r="E60" s="1051"/>
      <c r="F60" s="1051"/>
      <c r="G60" s="1051"/>
      <c r="H60" s="1051"/>
      <c r="I60" s="1051"/>
      <c r="J60" s="1051"/>
      <c r="K60" s="1051"/>
      <c r="L60" s="271"/>
    </row>
    <row r="61" spans="1:12" ht="15.75" x14ac:dyDescent="0.2">
      <c r="A61" s="271"/>
      <c r="B61" s="272"/>
      <c r="C61" s="271"/>
      <c r="D61" s="271"/>
      <c r="E61" s="271"/>
      <c r="F61" s="271"/>
      <c r="G61" s="271"/>
      <c r="H61" s="271"/>
      <c r="I61" s="271"/>
      <c r="J61" s="271"/>
      <c r="K61" s="271"/>
      <c r="L61" s="271"/>
    </row>
    <row r="62" spans="1:12" ht="15.75" x14ac:dyDescent="0.2">
      <c r="A62" s="271"/>
      <c r="B62" s="1052" t="s">
        <v>1002</v>
      </c>
      <c r="C62" s="1051"/>
      <c r="D62" s="1051"/>
      <c r="E62" s="1051"/>
      <c r="F62" s="1051"/>
      <c r="G62" s="1051"/>
      <c r="H62" s="1051"/>
      <c r="I62" s="1051"/>
      <c r="J62" s="1051"/>
      <c r="K62" s="1051"/>
      <c r="L62" s="1051"/>
    </row>
    <row r="63" spans="1:12" ht="15.75" x14ac:dyDescent="0.2">
      <c r="A63" s="271"/>
      <c r="B63" s="1052" t="s">
        <v>1006</v>
      </c>
      <c r="C63" s="1051"/>
      <c r="D63" s="1051"/>
      <c r="E63" s="1051"/>
      <c r="F63" s="1051"/>
      <c r="G63" s="1051"/>
      <c r="H63" s="1051"/>
      <c r="I63" s="1051"/>
      <c r="J63" s="1051"/>
      <c r="K63" s="1051"/>
      <c r="L63" s="1051"/>
    </row>
    <row r="64" spans="1:12" ht="15.75" x14ac:dyDescent="0.2">
      <c r="A64" s="271"/>
      <c r="B64" s="1052" t="s">
        <v>1007</v>
      </c>
      <c r="C64" s="1051"/>
      <c r="D64" s="1051"/>
      <c r="E64" s="1051"/>
      <c r="F64" s="1051"/>
      <c r="G64" s="1051"/>
      <c r="H64" s="1051"/>
      <c r="I64" s="1051"/>
      <c r="J64" s="1051"/>
      <c r="K64" s="1051"/>
      <c r="L64" s="1051"/>
    </row>
    <row r="65" spans="1:12" ht="15.75" x14ac:dyDescent="0.2">
      <c r="A65" s="271"/>
      <c r="B65" s="1052" t="s">
        <v>1008</v>
      </c>
      <c r="C65" s="1051"/>
      <c r="D65" s="1051"/>
      <c r="E65" s="1051"/>
      <c r="F65" s="1051"/>
      <c r="G65" s="1051"/>
      <c r="H65" s="1051"/>
      <c r="I65" s="1051"/>
      <c r="J65" s="1051"/>
      <c r="K65" s="1051"/>
      <c r="L65" s="1051"/>
    </row>
    <row r="66" spans="1:12" ht="15.75" x14ac:dyDescent="0.2">
      <c r="A66" s="271"/>
      <c r="B66" s="1052" t="s">
        <v>994</v>
      </c>
      <c r="C66" s="1051"/>
      <c r="D66" s="1051"/>
      <c r="E66" s="1051"/>
      <c r="F66" s="1051"/>
      <c r="G66" s="1051"/>
      <c r="H66" s="1051"/>
      <c r="I66" s="1051"/>
      <c r="J66" s="1051"/>
      <c r="K66" s="1051"/>
      <c r="L66" s="1051"/>
    </row>
    <row r="67" spans="1:12" ht="15.75" x14ac:dyDescent="0.2">
      <c r="A67" s="271"/>
      <c r="B67" s="272"/>
      <c r="C67" s="271"/>
      <c r="D67" s="271"/>
      <c r="E67" s="271"/>
      <c r="F67" s="271"/>
      <c r="G67" s="271"/>
      <c r="H67" s="271"/>
      <c r="I67" s="271"/>
      <c r="J67" s="271"/>
      <c r="K67" s="271"/>
      <c r="L67" s="271"/>
    </row>
    <row r="68" spans="1:12" ht="15.75" x14ac:dyDescent="0.2">
      <c r="A68" s="271"/>
      <c r="B68" s="1052" t="s">
        <v>1009</v>
      </c>
      <c r="C68" s="1051"/>
      <c r="D68" s="1051"/>
      <c r="E68" s="1051"/>
      <c r="F68" s="1051"/>
      <c r="G68" s="1051"/>
      <c r="H68" s="1051"/>
      <c r="I68" s="1051"/>
      <c r="J68" s="1051"/>
      <c r="K68" s="1051"/>
      <c r="L68" s="271"/>
    </row>
    <row r="69" spans="1:12" ht="15.75" x14ac:dyDescent="0.2">
      <c r="A69" s="271"/>
      <c r="B69" s="1052" t="s">
        <v>1010</v>
      </c>
      <c r="C69" s="1051"/>
      <c r="D69" s="1051"/>
      <c r="E69" s="1051"/>
      <c r="F69" s="1051"/>
      <c r="G69" s="1051"/>
      <c r="H69" s="1051"/>
      <c r="I69" s="1051"/>
      <c r="J69" s="1051"/>
      <c r="K69" s="1051"/>
      <c r="L69" s="271"/>
    </row>
    <row r="70" spans="1:12" ht="15.75" x14ac:dyDescent="0.2">
      <c r="A70" s="271"/>
      <c r="B70" s="1052" t="s">
        <v>1011</v>
      </c>
      <c r="C70" s="1051"/>
      <c r="D70" s="1051"/>
      <c r="E70" s="1051"/>
      <c r="F70" s="1051"/>
      <c r="G70" s="1051"/>
      <c r="H70" s="1051"/>
      <c r="I70" s="1051"/>
      <c r="J70" s="1051"/>
      <c r="K70" s="1051"/>
      <c r="L70" s="271"/>
    </row>
    <row r="71" spans="1:12" ht="15.75" x14ac:dyDescent="0.2">
      <c r="A71" s="271"/>
      <c r="B71" s="1052" t="s">
        <v>1012</v>
      </c>
      <c r="C71" s="1051"/>
      <c r="D71" s="1051"/>
      <c r="E71" s="1051"/>
      <c r="F71" s="1051"/>
      <c r="G71" s="1051"/>
      <c r="H71" s="1051"/>
      <c r="I71" s="1051"/>
      <c r="J71" s="1051"/>
      <c r="K71" s="1051"/>
      <c r="L71" s="271"/>
    </row>
    <row r="72" spans="1:12" ht="15.75" x14ac:dyDescent="0.2">
      <c r="A72" s="271"/>
      <c r="B72" s="1052" t="s">
        <v>995</v>
      </c>
      <c r="C72" s="1051"/>
      <c r="D72" s="1051"/>
      <c r="E72" s="1051"/>
      <c r="F72" s="1051"/>
      <c r="G72" s="1051"/>
      <c r="H72" s="1051"/>
      <c r="I72" s="1051"/>
      <c r="J72" s="1051"/>
      <c r="K72" s="1051"/>
      <c r="L72" s="271"/>
    </row>
    <row r="73" spans="1:12" ht="15.75" x14ac:dyDescent="0.25">
      <c r="A73" s="271"/>
      <c r="B73" s="273"/>
      <c r="C73" s="271"/>
      <c r="D73" s="271"/>
      <c r="E73" s="271"/>
      <c r="F73" s="271"/>
      <c r="G73" s="271"/>
      <c r="H73" s="271"/>
      <c r="I73" s="271"/>
      <c r="J73" s="271"/>
      <c r="K73" s="271"/>
      <c r="L73" s="271"/>
    </row>
    <row r="74" spans="1:12" ht="15.75" x14ac:dyDescent="0.25">
      <c r="A74" s="271"/>
      <c r="B74" s="1053" t="s">
        <v>1017</v>
      </c>
      <c r="C74" s="1053"/>
      <c r="D74" s="1053"/>
      <c r="E74" s="1053"/>
      <c r="F74" s="1053"/>
      <c r="G74" s="1053"/>
      <c r="H74" s="1053"/>
      <c r="I74" s="1053"/>
      <c r="J74" s="1306"/>
      <c r="K74" s="1051"/>
      <c r="L74" s="1051"/>
    </row>
    <row r="75" spans="1:12" ht="15.75" x14ac:dyDescent="0.25">
      <c r="A75" s="271"/>
      <c r="B75" s="1053" t="s">
        <v>1013</v>
      </c>
      <c r="C75" s="1053"/>
      <c r="D75" s="1053"/>
      <c r="E75" s="1053"/>
      <c r="F75" s="1053"/>
      <c r="G75" s="1053"/>
      <c r="H75" s="1053"/>
      <c r="I75" s="1053"/>
      <c r="J75" s="1306"/>
      <c r="K75" s="1051"/>
      <c r="L75" s="1051"/>
    </row>
    <row r="76" spans="1:12" ht="15.75" x14ac:dyDescent="0.25">
      <c r="A76" s="271"/>
      <c r="B76" s="1053" t="s">
        <v>1014</v>
      </c>
      <c r="C76" s="1053"/>
      <c r="D76" s="1053"/>
      <c r="E76" s="1053"/>
      <c r="F76" s="1053"/>
      <c r="G76" s="1053"/>
      <c r="H76" s="1053"/>
      <c r="I76" s="1053"/>
      <c r="J76" s="1306"/>
      <c r="K76" s="1051"/>
      <c r="L76" s="1051"/>
    </row>
    <row r="77" spans="1:12" ht="15.75" x14ac:dyDescent="0.25">
      <c r="A77" s="271"/>
      <c r="B77" s="1053" t="s">
        <v>1016</v>
      </c>
      <c r="C77" s="1053"/>
      <c r="D77" s="1053"/>
      <c r="E77" s="1053"/>
      <c r="F77" s="1053"/>
      <c r="G77" s="1053"/>
      <c r="H77" s="1053"/>
      <c r="I77" s="1053"/>
      <c r="J77" s="1306"/>
      <c r="K77" s="1051"/>
      <c r="L77" s="1051"/>
    </row>
    <row r="78" spans="1:12" ht="15.75" x14ac:dyDescent="0.25">
      <c r="A78" s="271"/>
      <c r="B78" s="1053" t="s">
        <v>1015</v>
      </c>
      <c r="C78" s="1053"/>
      <c r="D78" s="1053"/>
      <c r="E78" s="1053"/>
      <c r="F78" s="1053"/>
      <c r="G78" s="1053"/>
      <c r="H78" s="1053"/>
      <c r="I78" s="1053"/>
      <c r="J78" s="1306"/>
      <c r="K78" s="1051"/>
      <c r="L78" s="1051"/>
    </row>
    <row r="79" spans="1:12" x14ac:dyDescent="0.2">
      <c r="A79" s="271"/>
      <c r="B79" s="1305"/>
      <c r="C79" s="1305"/>
      <c r="D79" s="1305"/>
      <c r="E79" s="1305"/>
      <c r="F79" s="1305"/>
      <c r="G79" s="1305"/>
      <c r="H79" s="1305"/>
      <c r="I79" s="1305"/>
      <c r="J79" s="1305"/>
      <c r="L79" s="271"/>
    </row>
    <row r="80" spans="1:12" x14ac:dyDescent="0.2">
      <c r="A80" s="271"/>
      <c r="B80" s="271"/>
      <c r="C80" s="271"/>
      <c r="D80" s="271"/>
      <c r="E80" s="271"/>
      <c r="F80" s="271"/>
      <c r="G80" s="271"/>
      <c r="H80" s="271"/>
      <c r="I80" s="271"/>
      <c r="J80" s="271"/>
      <c r="L80" s="271"/>
    </row>
    <row r="81" spans="1:16" ht="15.75" x14ac:dyDescent="0.25">
      <c r="A81" s="271"/>
      <c r="B81" s="1053" t="s">
        <v>1018</v>
      </c>
      <c r="C81" s="1051"/>
      <c r="D81" s="1051"/>
      <c r="E81" s="1051"/>
      <c r="F81" s="1051"/>
      <c r="G81" s="1051"/>
      <c r="H81" s="1051"/>
      <c r="I81" s="1051"/>
      <c r="J81" s="1051"/>
      <c r="K81" s="1051"/>
      <c r="L81" s="1051"/>
    </row>
    <row r="82" spans="1:16" ht="15.75" x14ac:dyDescent="0.25">
      <c r="A82" s="271"/>
      <c r="B82" s="1053" t="s">
        <v>1019</v>
      </c>
      <c r="C82" s="1051"/>
      <c r="D82" s="1051"/>
      <c r="E82" s="1051"/>
      <c r="F82" s="1051"/>
      <c r="G82" s="1051"/>
      <c r="H82" s="1051"/>
      <c r="I82" s="1051"/>
      <c r="J82" s="1051"/>
      <c r="K82" s="1051"/>
      <c r="L82" s="1051"/>
    </row>
    <row r="83" spans="1:16" ht="15.75" x14ac:dyDescent="0.25">
      <c r="A83" s="273"/>
      <c r="B83" s="1053" t="s">
        <v>1020</v>
      </c>
      <c r="C83" s="1053"/>
      <c r="D83" s="1053"/>
      <c r="E83" s="1053"/>
      <c r="F83" s="1053"/>
      <c r="G83" s="1053"/>
      <c r="H83" s="1053"/>
      <c r="I83" s="1053"/>
      <c r="J83" s="1053"/>
      <c r="K83" s="1053"/>
      <c r="L83" s="1053"/>
      <c r="M83" s="1053"/>
      <c r="N83" s="1053"/>
      <c r="O83" s="1053"/>
      <c r="P83" s="1053"/>
    </row>
    <row r="84" spans="1:16" ht="15.75" x14ac:dyDescent="0.25">
      <c r="A84" s="273"/>
      <c r="B84" s="1053" t="s">
        <v>1021</v>
      </c>
      <c r="C84" s="1053"/>
      <c r="D84" s="1053"/>
      <c r="E84" s="1053"/>
      <c r="F84" s="1053"/>
      <c r="G84" s="1053"/>
      <c r="H84" s="1053"/>
      <c r="I84" s="1053"/>
      <c r="J84" s="1053"/>
      <c r="K84" s="1053"/>
      <c r="L84" s="1053"/>
      <c r="M84" s="1053"/>
      <c r="N84" s="1053"/>
      <c r="O84" s="1053"/>
      <c r="P84" s="1053"/>
    </row>
    <row r="85" spans="1:16" ht="15.75" x14ac:dyDescent="0.25">
      <c r="A85" s="273"/>
      <c r="B85" s="1053" t="s">
        <v>1022</v>
      </c>
      <c r="C85" s="1053"/>
      <c r="D85" s="1053"/>
      <c r="E85" s="1053"/>
      <c r="F85" s="1053"/>
      <c r="G85" s="1053"/>
      <c r="H85" s="1053"/>
      <c r="I85" s="1053"/>
      <c r="J85" s="1053"/>
      <c r="K85" s="1053"/>
      <c r="L85" s="1053"/>
      <c r="M85" s="1053"/>
      <c r="N85" s="1053"/>
      <c r="O85" s="1053"/>
      <c r="P85" s="1053"/>
    </row>
    <row r="86" spans="1:16" ht="15.75" x14ac:dyDescent="0.25">
      <c r="A86" s="273"/>
      <c r="B86" s="1053" t="s">
        <v>1023</v>
      </c>
      <c r="C86" s="1053"/>
      <c r="D86" s="1053"/>
      <c r="E86" s="1053"/>
      <c r="F86" s="1053"/>
      <c r="G86" s="1053"/>
      <c r="H86" s="1053"/>
      <c r="I86" s="1053"/>
      <c r="J86" s="1053"/>
      <c r="K86" s="1053"/>
      <c r="L86" s="1053"/>
      <c r="M86" s="1053"/>
      <c r="N86" s="1053"/>
      <c r="O86" s="1053"/>
      <c r="P86" s="1053"/>
    </row>
    <row r="87" spans="1:16" ht="15.75" x14ac:dyDescent="0.25">
      <c r="A87" s="273"/>
      <c r="B87" s="1053"/>
      <c r="C87" s="1053"/>
      <c r="D87" s="1053"/>
      <c r="E87" s="1053"/>
      <c r="F87" s="1053"/>
      <c r="G87" s="1053"/>
      <c r="H87" s="1053"/>
      <c r="I87" s="1053"/>
      <c r="J87" s="1053"/>
      <c r="K87" s="1053"/>
      <c r="L87" s="273"/>
      <c r="M87" s="1053"/>
      <c r="N87" s="1053"/>
      <c r="O87" s="1053"/>
      <c r="P87" s="1053"/>
    </row>
    <row r="88" spans="1:16" ht="15.75" x14ac:dyDescent="0.25">
      <c r="A88" s="273"/>
      <c r="B88" s="1053"/>
      <c r="C88" s="1053"/>
      <c r="D88" s="1053"/>
      <c r="E88" s="1053"/>
      <c r="F88" s="1053"/>
      <c r="G88" s="1053"/>
      <c r="H88" s="1053"/>
      <c r="I88" s="1053"/>
      <c r="J88" s="1053"/>
      <c r="K88" s="1053"/>
      <c r="L88" s="273"/>
      <c r="M88" s="1053"/>
      <c r="N88" s="1053"/>
      <c r="O88" s="1053"/>
      <c r="P88" s="1053"/>
    </row>
    <row r="89" spans="1:16" ht="15.75" x14ac:dyDescent="0.25">
      <c r="A89" s="273"/>
      <c r="B89" s="1053" t="s">
        <v>1024</v>
      </c>
      <c r="C89" s="1053"/>
      <c r="D89" s="1053"/>
      <c r="E89" s="1053"/>
      <c r="F89" s="1053"/>
      <c r="G89" s="1053"/>
      <c r="H89" s="1053"/>
      <c r="I89" s="1053"/>
      <c r="J89" s="1053"/>
      <c r="K89" s="1053"/>
      <c r="L89" s="273"/>
      <c r="M89" s="1053"/>
      <c r="N89" s="1053"/>
      <c r="O89" s="1053"/>
      <c r="P89" s="1053"/>
    </row>
    <row r="90" spans="1:16" ht="15.75" x14ac:dyDescent="0.25">
      <c r="A90" s="273"/>
      <c r="B90" s="1053" t="s">
        <v>1025</v>
      </c>
      <c r="C90" s="1053"/>
      <c r="D90" s="1053"/>
      <c r="E90" s="1053"/>
      <c r="F90" s="1053"/>
      <c r="G90" s="1053"/>
      <c r="H90" s="1053"/>
      <c r="I90" s="1053"/>
      <c r="J90" s="1053"/>
      <c r="K90" s="1053"/>
      <c r="L90" s="273"/>
      <c r="M90" s="1053"/>
      <c r="N90" s="1053"/>
      <c r="O90" s="1053"/>
      <c r="P90" s="1053"/>
    </row>
    <row r="91" spans="1:16" ht="15.75" x14ac:dyDescent="0.25">
      <c r="A91" s="273"/>
      <c r="B91" s="1053" t="s">
        <v>1026</v>
      </c>
      <c r="C91" s="1053"/>
      <c r="D91" s="1053"/>
      <c r="E91" s="1053"/>
      <c r="F91" s="1053"/>
      <c r="G91" s="1053"/>
      <c r="H91" s="1053"/>
      <c r="I91" s="1053"/>
      <c r="J91" s="1053"/>
      <c r="K91" s="1053"/>
      <c r="L91" s="273"/>
      <c r="M91" s="1053"/>
      <c r="N91" s="1053"/>
      <c r="O91" s="1053"/>
      <c r="P91" s="1053"/>
    </row>
    <row r="92" spans="1:16" ht="15.75" x14ac:dyDescent="0.25">
      <c r="A92" s="273"/>
      <c r="B92" s="1053" t="s">
        <v>1027</v>
      </c>
      <c r="C92" s="1053"/>
      <c r="D92" s="1053"/>
      <c r="E92" s="1053"/>
      <c r="F92" s="1053"/>
      <c r="G92" s="1053"/>
      <c r="H92" s="1053"/>
      <c r="I92" s="1053"/>
      <c r="J92" s="1053"/>
      <c r="K92" s="1053"/>
      <c r="L92" s="273"/>
      <c r="M92" s="1053"/>
      <c r="N92" s="1053"/>
      <c r="O92" s="1053"/>
      <c r="P92" s="1053"/>
    </row>
    <row r="93" spans="1:16" ht="15.75" x14ac:dyDescent="0.25">
      <c r="A93" s="273"/>
      <c r="B93" s="1053"/>
      <c r="C93" s="1053"/>
      <c r="D93" s="1053"/>
      <c r="E93" s="1053"/>
      <c r="F93" s="1053"/>
      <c r="G93" s="1053"/>
      <c r="H93" s="1053"/>
      <c r="I93" s="1053"/>
      <c r="J93" s="1053"/>
      <c r="K93" s="1053"/>
      <c r="L93" s="273"/>
      <c r="M93" s="1053"/>
      <c r="N93" s="1053"/>
      <c r="O93" s="1053"/>
      <c r="P93" s="1053"/>
    </row>
    <row r="94" spans="1:16" ht="15.75" x14ac:dyDescent="0.25">
      <c r="A94" s="273"/>
      <c r="B94" s="1053"/>
      <c r="C94" s="1053"/>
      <c r="D94" s="1053"/>
      <c r="E94" s="1053"/>
      <c r="F94" s="1053"/>
      <c r="G94" s="1053"/>
      <c r="H94" s="1053"/>
      <c r="I94" s="1053"/>
      <c r="J94" s="1053"/>
      <c r="K94" s="1053"/>
      <c r="L94" s="273"/>
      <c r="M94" s="1053"/>
      <c r="N94" s="1053"/>
      <c r="O94" s="1053"/>
      <c r="P94" s="1053"/>
    </row>
    <row r="95" spans="1:16" ht="15.75" x14ac:dyDescent="0.25">
      <c r="A95" s="273"/>
      <c r="B95" s="1053" t="s">
        <v>1028</v>
      </c>
      <c r="C95" s="1053"/>
      <c r="D95" s="1053"/>
      <c r="E95" s="1053"/>
      <c r="F95" s="1053"/>
      <c r="G95" s="1053"/>
      <c r="H95" s="1053"/>
      <c r="I95" s="1053"/>
      <c r="J95" s="1053"/>
      <c r="K95" s="1053"/>
      <c r="L95" s="273"/>
      <c r="M95" s="1053"/>
      <c r="N95" s="1053"/>
      <c r="O95" s="1053"/>
      <c r="P95" s="1053"/>
    </row>
    <row r="96" spans="1:16" ht="15.75" x14ac:dyDescent="0.25">
      <c r="A96" s="273"/>
      <c r="B96" s="1053" t="s">
        <v>1029</v>
      </c>
      <c r="C96" s="1053"/>
      <c r="D96" s="1053"/>
      <c r="E96" s="1053"/>
      <c r="F96" s="1053"/>
      <c r="G96" s="1053"/>
      <c r="H96" s="1053"/>
      <c r="I96" s="1053"/>
      <c r="J96" s="1053"/>
      <c r="K96" s="1053"/>
      <c r="L96" s="273"/>
      <c r="M96" s="1053"/>
      <c r="N96" s="1053"/>
      <c r="O96" s="1053"/>
      <c r="P96" s="1053"/>
    </row>
    <row r="97" spans="1:16" ht="15.75" x14ac:dyDescent="0.25">
      <c r="A97" s="273"/>
      <c r="B97" s="1053" t="s">
        <v>1030</v>
      </c>
      <c r="C97" s="1053"/>
      <c r="D97" s="1053"/>
      <c r="E97" s="1053"/>
      <c r="F97" s="1053"/>
      <c r="G97" s="1053"/>
      <c r="H97" s="1053"/>
      <c r="I97" s="1053"/>
      <c r="J97" s="1053"/>
      <c r="K97" s="1053"/>
      <c r="L97" s="273"/>
      <c r="M97" s="1053"/>
      <c r="N97" s="1053"/>
      <c r="O97" s="1053"/>
      <c r="P97" s="1053"/>
    </row>
    <row r="98" spans="1:16" ht="15.75" x14ac:dyDescent="0.25">
      <c r="A98" s="273"/>
      <c r="B98" s="1053" t="s">
        <v>1031</v>
      </c>
      <c r="C98" s="1053"/>
      <c r="D98" s="1053"/>
      <c r="E98" s="1053"/>
      <c r="F98" s="1053"/>
      <c r="G98" s="1053"/>
      <c r="H98" s="1053"/>
      <c r="I98" s="1053"/>
      <c r="J98" s="1053"/>
      <c r="K98" s="1053"/>
      <c r="L98" s="273"/>
      <c r="M98" s="1053"/>
      <c r="N98" s="1053"/>
      <c r="O98" s="1053"/>
      <c r="P98" s="1053"/>
    </row>
    <row r="99" spans="1:16" ht="15.75" x14ac:dyDescent="0.25">
      <c r="A99" s="273"/>
      <c r="B99" s="1053" t="s">
        <v>1032</v>
      </c>
      <c r="C99" s="1053"/>
      <c r="D99" s="1053"/>
      <c r="E99" s="1053"/>
      <c r="F99" s="1053"/>
      <c r="G99" s="1053"/>
      <c r="H99" s="1053"/>
      <c r="I99" s="1053"/>
      <c r="J99" s="1053"/>
      <c r="K99" s="1053"/>
      <c r="L99" s="273"/>
      <c r="M99" s="1053"/>
      <c r="N99" s="1053"/>
      <c r="O99" s="1053"/>
      <c r="P99" s="1053"/>
    </row>
    <row r="100" spans="1:16" ht="15.75" x14ac:dyDescent="0.25">
      <c r="A100" s="273"/>
      <c r="B100" s="1053"/>
      <c r="C100" s="1053"/>
      <c r="D100" s="1053"/>
      <c r="E100" s="1053"/>
      <c r="F100" s="1053"/>
      <c r="G100" s="1053"/>
      <c r="H100" s="1053"/>
      <c r="I100" s="1053"/>
      <c r="J100" s="1053"/>
      <c r="K100" s="1053"/>
      <c r="L100" s="273"/>
      <c r="M100" s="1053"/>
      <c r="N100" s="1053"/>
      <c r="O100" s="1053"/>
      <c r="P100" s="1053"/>
    </row>
    <row r="101" spans="1:16" ht="15.75" x14ac:dyDescent="0.25">
      <c r="A101" s="273"/>
      <c r="B101" s="1053"/>
      <c r="C101" s="1053"/>
      <c r="D101" s="1053"/>
      <c r="E101" s="1053"/>
      <c r="F101" s="1053"/>
      <c r="G101" s="1053"/>
      <c r="H101" s="1053"/>
      <c r="I101" s="1053"/>
      <c r="J101" s="1053"/>
      <c r="K101" s="1053"/>
      <c r="L101" s="273"/>
      <c r="M101" s="1053"/>
      <c r="N101" s="1053"/>
      <c r="O101" s="1053"/>
      <c r="P101" s="1053"/>
    </row>
    <row r="102" spans="1:16" ht="15.75" x14ac:dyDescent="0.25">
      <c r="A102" s="273"/>
      <c r="B102" s="1053"/>
      <c r="C102" s="1053"/>
      <c r="D102" s="1053"/>
      <c r="E102" s="1053"/>
      <c r="F102" s="1053"/>
      <c r="G102" s="1053"/>
      <c r="H102" s="1053"/>
      <c r="I102" s="1053"/>
      <c r="J102" s="1053"/>
      <c r="K102" s="1053"/>
      <c r="L102" s="273"/>
      <c r="M102" s="1053"/>
      <c r="N102" s="1053"/>
      <c r="O102" s="1053"/>
      <c r="P102" s="1053"/>
    </row>
    <row r="103" spans="1:16" ht="15.75" x14ac:dyDescent="0.25">
      <c r="A103" s="273"/>
      <c r="B103" s="1053"/>
      <c r="C103" s="1053"/>
      <c r="D103" s="1053"/>
      <c r="E103" s="1053"/>
      <c r="F103" s="1053"/>
      <c r="G103" s="1053"/>
      <c r="H103" s="1053"/>
      <c r="I103" s="1053"/>
      <c r="J103" s="1053"/>
      <c r="K103" s="1053"/>
      <c r="L103" s="273"/>
      <c r="M103" s="1053"/>
      <c r="N103" s="1053"/>
      <c r="O103" s="1053"/>
      <c r="P103" s="1053"/>
    </row>
    <row r="104" spans="1:16" ht="15.75" x14ac:dyDescent="0.25">
      <c r="A104" s="273"/>
      <c r="B104" s="1053"/>
      <c r="C104" s="1053"/>
      <c r="D104" s="1053"/>
      <c r="E104" s="1053"/>
      <c r="F104" s="1053"/>
      <c r="G104" s="1053"/>
      <c r="H104" s="1053"/>
      <c r="I104" s="1053"/>
      <c r="J104" s="1053"/>
      <c r="K104" s="1053"/>
      <c r="L104" s="273"/>
      <c r="M104" s="1053"/>
      <c r="N104" s="1053"/>
      <c r="O104" s="1053"/>
      <c r="P104" s="1053"/>
    </row>
    <row r="105" spans="1:16" ht="15.75" x14ac:dyDescent="0.25">
      <c r="A105" s="273"/>
      <c r="B105" s="1053"/>
      <c r="C105" s="1053"/>
      <c r="D105" s="1053"/>
      <c r="E105" s="1053"/>
      <c r="F105" s="1053"/>
      <c r="G105" s="1053"/>
      <c r="H105" s="1053"/>
      <c r="I105" s="1053"/>
      <c r="J105" s="1053"/>
      <c r="K105" s="1053"/>
      <c r="L105" s="273"/>
      <c r="M105" s="1053"/>
      <c r="N105" s="1053"/>
      <c r="O105" s="1053"/>
      <c r="P105" s="1053"/>
    </row>
    <row r="106" spans="1:16" ht="15.75" x14ac:dyDescent="0.25">
      <c r="A106" s="273"/>
      <c r="B106" s="1053"/>
      <c r="C106" s="1053"/>
      <c r="D106" s="1053"/>
      <c r="E106" s="1053"/>
      <c r="F106" s="1053"/>
      <c r="G106" s="1053"/>
      <c r="H106" s="1053"/>
      <c r="I106" s="1053"/>
      <c r="J106" s="1053"/>
      <c r="K106" s="1053"/>
      <c r="L106" s="273"/>
      <c r="M106" s="1053"/>
      <c r="N106" s="1053"/>
      <c r="O106" s="1053"/>
      <c r="P106" s="1053"/>
    </row>
    <row r="107" spans="1:16" ht="15.75" x14ac:dyDescent="0.25">
      <c r="A107" s="273"/>
      <c r="B107" s="1053"/>
      <c r="C107" s="1053"/>
      <c r="D107" s="1053"/>
      <c r="E107" s="1053"/>
      <c r="F107" s="1053"/>
      <c r="G107" s="1053"/>
      <c r="H107" s="1053"/>
      <c r="I107" s="1053"/>
      <c r="J107" s="1053"/>
      <c r="K107" s="1053"/>
      <c r="L107" s="273"/>
      <c r="M107" s="1053"/>
      <c r="N107" s="1053"/>
      <c r="O107" s="1053"/>
      <c r="P107" s="1053"/>
    </row>
    <row r="108" spans="1:16" ht="15.75" x14ac:dyDescent="0.25">
      <c r="A108" s="273"/>
      <c r="B108" s="1053"/>
      <c r="C108" s="1053"/>
      <c r="D108" s="1053"/>
      <c r="E108" s="1053"/>
      <c r="F108" s="1053"/>
      <c r="G108" s="1053"/>
      <c r="H108" s="1053"/>
      <c r="I108" s="1053"/>
      <c r="J108" s="1053"/>
      <c r="K108" s="1053"/>
      <c r="L108" s="273"/>
      <c r="M108" s="1053"/>
      <c r="N108" s="1053"/>
      <c r="O108" s="1053"/>
      <c r="P108" s="1053"/>
    </row>
    <row r="109" spans="1:16" ht="15.75" x14ac:dyDescent="0.25">
      <c r="A109" s="273"/>
      <c r="B109" s="1053"/>
      <c r="C109" s="1053"/>
      <c r="D109" s="1053"/>
      <c r="E109" s="1053"/>
      <c r="F109" s="1053"/>
      <c r="G109" s="1053"/>
      <c r="H109" s="1053"/>
      <c r="I109" s="1053"/>
      <c r="J109" s="1053"/>
      <c r="K109" s="1053"/>
      <c r="L109" s="273"/>
      <c r="M109" s="1053"/>
      <c r="N109" s="1053"/>
      <c r="O109" s="1053"/>
      <c r="P109" s="1053"/>
    </row>
    <row r="110" spans="1:16" ht="15.75" x14ac:dyDescent="0.25">
      <c r="A110" s="273"/>
      <c r="B110" s="1053"/>
      <c r="C110" s="1053"/>
      <c r="D110" s="1053"/>
      <c r="E110" s="1053"/>
      <c r="F110" s="1053"/>
      <c r="G110" s="1053"/>
      <c r="H110" s="1053"/>
      <c r="I110" s="1053"/>
      <c r="J110" s="1053"/>
      <c r="K110" s="1053"/>
      <c r="L110" s="273"/>
      <c r="M110" s="1053"/>
      <c r="N110" s="1053"/>
      <c r="O110" s="1053"/>
      <c r="P110" s="1053"/>
    </row>
    <row r="111" spans="1:16" ht="15.75" x14ac:dyDescent="0.25">
      <c r="A111" s="273"/>
      <c r="B111" s="1053"/>
      <c r="C111" s="1053"/>
      <c r="D111" s="1053"/>
      <c r="E111" s="1053"/>
      <c r="F111" s="1053"/>
      <c r="G111" s="1053"/>
      <c r="H111" s="1053"/>
      <c r="I111" s="1053"/>
      <c r="J111" s="1053"/>
      <c r="K111" s="1053"/>
      <c r="L111" s="273"/>
      <c r="M111" s="1053"/>
      <c r="N111" s="1053"/>
      <c r="O111" s="1053"/>
      <c r="P111" s="1053"/>
    </row>
    <row r="112" spans="1:16" ht="15.75" x14ac:dyDescent="0.25">
      <c r="A112" s="273"/>
      <c r="B112" s="1053"/>
      <c r="C112" s="1053"/>
      <c r="D112" s="1053"/>
      <c r="E112" s="1053"/>
      <c r="F112" s="1053"/>
      <c r="G112" s="1053"/>
      <c r="H112" s="1053"/>
      <c r="I112" s="1053"/>
      <c r="J112" s="1053"/>
      <c r="K112" s="1053"/>
      <c r="L112" s="273"/>
      <c r="M112" s="1053"/>
      <c r="N112" s="1053"/>
      <c r="O112" s="1053"/>
      <c r="P112" s="1053"/>
    </row>
    <row r="113" spans="1:16" ht="15.75" x14ac:dyDescent="0.25">
      <c r="A113" s="273"/>
      <c r="B113" s="1053"/>
      <c r="C113" s="1053"/>
      <c r="D113" s="1053"/>
      <c r="E113" s="1053"/>
      <c r="F113" s="1053"/>
      <c r="G113" s="1053"/>
      <c r="H113" s="1053"/>
      <c r="I113" s="1053"/>
      <c r="J113" s="1053"/>
      <c r="K113" s="1053"/>
      <c r="L113" s="273"/>
      <c r="M113" s="1053"/>
      <c r="N113" s="1053"/>
      <c r="O113" s="1053"/>
      <c r="P113" s="1053"/>
    </row>
    <row r="114" spans="1:16" ht="15.75" x14ac:dyDescent="0.25">
      <c r="A114" s="273"/>
      <c r="B114" s="1053"/>
      <c r="C114" s="1053"/>
      <c r="D114" s="1053"/>
      <c r="E114" s="1053"/>
      <c r="F114" s="1053"/>
      <c r="G114" s="1053"/>
      <c r="H114" s="1053"/>
      <c r="I114" s="1053"/>
      <c r="J114" s="1053"/>
      <c r="K114" s="1053"/>
      <c r="L114" s="273"/>
      <c r="M114" s="1053"/>
      <c r="N114" s="1053"/>
      <c r="O114" s="1053"/>
      <c r="P114" s="1053"/>
    </row>
    <row r="115" spans="1:16" ht="15.75" x14ac:dyDescent="0.25">
      <c r="A115" s="273"/>
      <c r="B115" s="1053"/>
      <c r="C115" s="1053"/>
      <c r="D115" s="1053"/>
      <c r="E115" s="1053"/>
      <c r="F115" s="1053"/>
      <c r="G115" s="1053"/>
      <c r="H115" s="1053"/>
      <c r="I115" s="1053"/>
      <c r="J115" s="1053"/>
      <c r="K115" s="1053"/>
      <c r="L115" s="273"/>
      <c r="M115" s="1053"/>
      <c r="N115" s="1053"/>
      <c r="O115" s="1053"/>
      <c r="P115" s="1053"/>
    </row>
    <row r="116" spans="1:16" ht="15.75" x14ac:dyDescent="0.25">
      <c r="A116" s="273"/>
      <c r="B116" s="1053"/>
      <c r="C116" s="1053"/>
      <c r="D116" s="1053"/>
      <c r="E116" s="1053"/>
      <c r="F116" s="1053"/>
      <c r="G116" s="1053"/>
      <c r="H116" s="1053"/>
      <c r="I116" s="1053"/>
      <c r="J116" s="1053"/>
      <c r="K116" s="1053"/>
      <c r="L116" s="273"/>
      <c r="M116" s="1053"/>
      <c r="N116" s="1053"/>
      <c r="O116" s="1053"/>
      <c r="P116" s="1053"/>
    </row>
    <row r="117" spans="1:16" ht="15.75" x14ac:dyDescent="0.25">
      <c r="A117" s="273"/>
      <c r="B117" s="1053"/>
      <c r="C117" s="1053"/>
      <c r="D117" s="1053"/>
      <c r="E117" s="1053"/>
      <c r="F117" s="1053"/>
      <c r="G117" s="1053"/>
      <c r="H117" s="1053"/>
      <c r="I117" s="1053"/>
      <c r="J117" s="1053"/>
      <c r="K117" s="1053"/>
      <c r="L117" s="273"/>
      <c r="M117" s="1053"/>
      <c r="N117" s="1053"/>
      <c r="O117" s="1053"/>
      <c r="P117" s="1053"/>
    </row>
    <row r="118" spans="1:16" ht="15.75" x14ac:dyDescent="0.25">
      <c r="A118" s="273"/>
      <c r="B118" s="1053"/>
      <c r="C118" s="1053"/>
      <c r="D118" s="1053"/>
      <c r="E118" s="1053"/>
      <c r="F118" s="1053"/>
      <c r="G118" s="1053"/>
      <c r="H118" s="1053"/>
      <c r="I118" s="1053"/>
      <c r="J118" s="1053"/>
      <c r="K118" s="1053"/>
      <c r="L118" s="273"/>
      <c r="M118" s="1053"/>
      <c r="N118" s="1053"/>
      <c r="O118" s="1053"/>
      <c r="P118" s="1053"/>
    </row>
    <row r="119" spans="1:16" ht="15.75" x14ac:dyDescent="0.25">
      <c r="A119" s="273"/>
      <c r="B119" s="1053"/>
      <c r="C119" s="1053"/>
      <c r="D119" s="1053"/>
      <c r="E119" s="1053"/>
      <c r="F119" s="1053"/>
      <c r="G119" s="1053"/>
      <c r="H119" s="1053"/>
      <c r="I119" s="1053"/>
      <c r="J119" s="1053"/>
      <c r="K119" s="1053"/>
      <c r="L119" s="273"/>
      <c r="M119" s="1053"/>
      <c r="N119" s="1053"/>
      <c r="O119" s="1053"/>
      <c r="P119" s="1053"/>
    </row>
    <row r="120" spans="1:16" ht="15.75" x14ac:dyDescent="0.25">
      <c r="A120" s="273"/>
      <c r="B120" s="1053"/>
      <c r="C120" s="1053"/>
      <c r="D120" s="1053"/>
      <c r="E120" s="1053"/>
      <c r="F120" s="1053"/>
      <c r="G120" s="1053"/>
      <c r="H120" s="1053"/>
      <c r="I120" s="1053"/>
      <c r="J120" s="1053"/>
      <c r="K120" s="1053"/>
      <c r="L120" s="273"/>
      <c r="M120" s="1053"/>
      <c r="N120" s="1053"/>
      <c r="O120" s="1053"/>
      <c r="P120" s="1053"/>
    </row>
    <row r="121" spans="1:16" ht="15.75" x14ac:dyDescent="0.25">
      <c r="A121" s="273"/>
      <c r="B121" s="1053"/>
      <c r="C121" s="1053"/>
      <c r="D121" s="1053"/>
      <c r="E121" s="1053"/>
      <c r="F121" s="1053"/>
      <c r="G121" s="1053"/>
      <c r="H121" s="1053"/>
      <c r="I121" s="1053"/>
      <c r="J121" s="1053"/>
      <c r="K121" s="1053"/>
      <c r="L121" s="273"/>
      <c r="M121" s="1053"/>
      <c r="N121" s="1053"/>
      <c r="O121" s="1053"/>
      <c r="P121" s="1053"/>
    </row>
    <row r="122" spans="1:16" ht="15.75" x14ac:dyDescent="0.25">
      <c r="A122" s="273"/>
      <c r="B122" s="1053"/>
      <c r="C122" s="1053"/>
      <c r="D122" s="1053"/>
      <c r="E122" s="1053"/>
      <c r="F122" s="1053"/>
      <c r="G122" s="1053"/>
      <c r="H122" s="1053"/>
      <c r="I122" s="1053"/>
      <c r="J122" s="1053"/>
      <c r="K122" s="1053"/>
      <c r="L122" s="273"/>
      <c r="M122" s="1053"/>
      <c r="N122" s="1053"/>
      <c r="O122" s="1053"/>
      <c r="P122" s="1053"/>
    </row>
    <row r="123" spans="1:16" ht="15.75" x14ac:dyDescent="0.25">
      <c r="A123" s="273"/>
      <c r="B123" s="1053"/>
      <c r="C123" s="1053"/>
      <c r="D123" s="1053"/>
      <c r="E123" s="1053"/>
      <c r="F123" s="1053"/>
      <c r="G123" s="1053"/>
      <c r="H123" s="1053"/>
      <c r="I123" s="1053"/>
      <c r="J123" s="1053"/>
      <c r="K123" s="1053"/>
      <c r="L123" s="273"/>
      <c r="M123" s="1053"/>
      <c r="N123" s="1053"/>
      <c r="O123" s="1053"/>
      <c r="P123" s="1053"/>
    </row>
    <row r="124" spans="1:16" ht="15.75" x14ac:dyDescent="0.25">
      <c r="A124" s="273"/>
      <c r="B124" s="1053"/>
      <c r="C124" s="1053"/>
      <c r="D124" s="1053"/>
      <c r="E124" s="1053"/>
      <c r="F124" s="1053"/>
      <c r="G124" s="1053"/>
      <c r="H124" s="1053"/>
      <c r="I124" s="1053"/>
      <c r="J124" s="1053"/>
      <c r="K124" s="1053"/>
      <c r="L124" s="273"/>
      <c r="M124" s="1053"/>
      <c r="N124" s="1053"/>
      <c r="O124" s="1053"/>
      <c r="P124" s="1053"/>
    </row>
    <row r="125" spans="1:16" ht="15.75" x14ac:dyDescent="0.25">
      <c r="A125" s="273"/>
      <c r="B125" s="1053"/>
      <c r="C125" s="1053"/>
      <c r="D125" s="1053"/>
      <c r="E125" s="1053"/>
      <c r="F125" s="1053"/>
      <c r="G125" s="1053"/>
      <c r="H125" s="1053"/>
      <c r="I125" s="1053"/>
      <c r="J125" s="1053"/>
      <c r="K125" s="1053"/>
      <c r="L125" s="273"/>
      <c r="M125" s="1053"/>
      <c r="N125" s="1053"/>
      <c r="O125" s="1053"/>
      <c r="P125" s="1053"/>
    </row>
    <row r="126" spans="1:16" ht="15.75" x14ac:dyDescent="0.25">
      <c r="A126" s="273"/>
      <c r="B126" s="1053"/>
      <c r="C126" s="1053"/>
      <c r="D126" s="1053"/>
      <c r="E126" s="1053"/>
      <c r="F126" s="1053"/>
      <c r="G126" s="1053"/>
      <c r="H126" s="1053"/>
      <c r="I126" s="1053"/>
      <c r="J126" s="1053"/>
      <c r="K126" s="1053"/>
      <c r="L126" s="273"/>
      <c r="M126" s="1053"/>
      <c r="N126" s="1053"/>
      <c r="O126" s="1053"/>
      <c r="P126" s="1053"/>
    </row>
    <row r="127" spans="1:16" ht="15.75" x14ac:dyDescent="0.25">
      <c r="A127" s="273"/>
      <c r="B127" s="1053"/>
      <c r="C127" s="1053"/>
      <c r="D127" s="1053"/>
      <c r="E127" s="1053"/>
      <c r="F127" s="1053"/>
      <c r="G127" s="1053"/>
      <c r="H127" s="1053"/>
      <c r="I127" s="1053"/>
      <c r="J127" s="1053"/>
      <c r="K127" s="1053"/>
      <c r="L127" s="273"/>
      <c r="M127" s="1053"/>
      <c r="N127" s="1053"/>
      <c r="O127" s="1053"/>
      <c r="P127" s="1053"/>
    </row>
    <row r="128" spans="1:16" ht="15.75" x14ac:dyDescent="0.25">
      <c r="A128" s="273"/>
      <c r="B128" s="1053"/>
      <c r="C128" s="1053"/>
      <c r="D128" s="1053"/>
      <c r="E128" s="1053"/>
      <c r="F128" s="1053"/>
      <c r="G128" s="1053"/>
      <c r="H128" s="1053"/>
      <c r="I128" s="1053"/>
      <c r="J128" s="1053"/>
      <c r="K128" s="1053"/>
      <c r="L128" s="273"/>
      <c r="M128" s="1053"/>
      <c r="N128" s="1053"/>
      <c r="O128" s="1053"/>
      <c r="P128" s="1053"/>
    </row>
    <row r="129" spans="1:16" ht="15.75" x14ac:dyDescent="0.25">
      <c r="A129" s="273"/>
      <c r="B129" s="1053"/>
      <c r="C129" s="1053"/>
      <c r="D129" s="1053"/>
      <c r="E129" s="1053"/>
      <c r="F129" s="1053"/>
      <c r="G129" s="1053"/>
      <c r="H129" s="1053"/>
      <c r="I129" s="1053"/>
      <c r="J129" s="1053"/>
      <c r="K129" s="1053"/>
      <c r="L129" s="273"/>
      <c r="M129" s="1053"/>
      <c r="N129" s="1053"/>
      <c r="O129" s="1053"/>
      <c r="P129" s="1053"/>
    </row>
    <row r="130" spans="1:16" ht="15.75" x14ac:dyDescent="0.25">
      <c r="A130" s="273"/>
      <c r="B130" s="1053"/>
      <c r="C130" s="1053"/>
      <c r="D130" s="1053"/>
      <c r="E130" s="1053"/>
      <c r="F130" s="1053"/>
      <c r="G130" s="1053"/>
      <c r="H130" s="1053"/>
      <c r="I130" s="1053"/>
      <c r="J130" s="1053"/>
      <c r="K130" s="1053"/>
      <c r="L130" s="273"/>
      <c r="M130" s="1053"/>
      <c r="N130" s="1053"/>
      <c r="O130" s="1053"/>
      <c r="P130" s="1053"/>
    </row>
    <row r="131" spans="1:16" ht="15.75" x14ac:dyDescent="0.25">
      <c r="A131" s="273"/>
      <c r="B131" s="1053"/>
      <c r="C131" s="1053"/>
      <c r="D131" s="1053"/>
      <c r="E131" s="1053"/>
      <c r="F131" s="1053"/>
      <c r="G131" s="1053"/>
      <c r="H131" s="1053"/>
      <c r="I131" s="1053"/>
      <c r="J131" s="1053"/>
      <c r="K131" s="1053"/>
      <c r="L131" s="273"/>
      <c r="M131" s="1053"/>
      <c r="N131" s="1053"/>
      <c r="O131" s="1053"/>
      <c r="P131" s="1053"/>
    </row>
    <row r="132" spans="1:16" ht="15.75" x14ac:dyDescent="0.25">
      <c r="A132" s="273"/>
      <c r="B132" s="1053"/>
      <c r="C132" s="1053"/>
      <c r="D132" s="1053"/>
      <c r="E132" s="1053"/>
      <c r="F132" s="1053"/>
      <c r="G132" s="1053"/>
      <c r="H132" s="1053"/>
      <c r="I132" s="1053"/>
      <c r="J132" s="1053"/>
      <c r="K132" s="1053"/>
      <c r="L132" s="273"/>
      <c r="M132" s="1053"/>
      <c r="N132" s="1053"/>
      <c r="O132" s="1053"/>
      <c r="P132" s="1053"/>
    </row>
    <row r="133" spans="1:16" ht="15.75" x14ac:dyDescent="0.25">
      <c r="A133" s="273"/>
      <c r="B133" s="1053"/>
      <c r="C133" s="1053"/>
      <c r="D133" s="1053"/>
      <c r="E133" s="1053"/>
      <c r="F133" s="1053"/>
      <c r="G133" s="1053"/>
      <c r="H133" s="1053"/>
      <c r="I133" s="1053"/>
      <c r="J133" s="1053"/>
      <c r="K133" s="1053"/>
      <c r="L133" s="273"/>
      <c r="M133" s="1053"/>
      <c r="N133" s="1053"/>
      <c r="O133" s="1053"/>
      <c r="P133" s="1053"/>
    </row>
    <row r="134" spans="1:16" ht="15.75" x14ac:dyDescent="0.25">
      <c r="A134" s="273"/>
      <c r="B134" s="1053"/>
      <c r="C134" s="1053"/>
      <c r="D134" s="1053"/>
      <c r="E134" s="1053"/>
      <c r="F134" s="1053"/>
      <c r="G134" s="1053"/>
      <c r="H134" s="1053"/>
      <c r="I134" s="1053"/>
      <c r="J134" s="1053"/>
      <c r="K134" s="1053"/>
      <c r="L134" s="273"/>
      <c r="M134" s="1053"/>
      <c r="N134" s="1053"/>
      <c r="O134" s="1053"/>
      <c r="P134" s="1053"/>
    </row>
    <row r="135" spans="1:16" ht="15.75" x14ac:dyDescent="0.25">
      <c r="A135" s="273"/>
      <c r="B135" s="1053"/>
      <c r="C135" s="1053"/>
      <c r="D135" s="1053"/>
      <c r="E135" s="1053"/>
      <c r="F135" s="1053"/>
      <c r="G135" s="1053"/>
      <c r="H135" s="1053"/>
      <c r="I135" s="1053"/>
      <c r="J135" s="1053"/>
      <c r="K135" s="1053"/>
      <c r="L135" s="273"/>
      <c r="M135" s="1053"/>
      <c r="N135" s="1053"/>
      <c r="O135" s="1053"/>
      <c r="P135" s="1053"/>
    </row>
    <row r="136" spans="1:16" ht="15.75" x14ac:dyDescent="0.25">
      <c r="A136" s="273"/>
      <c r="B136" s="1053"/>
      <c r="C136" s="1053"/>
      <c r="D136" s="1053"/>
      <c r="E136" s="1053"/>
      <c r="F136" s="1053"/>
      <c r="G136" s="1053"/>
      <c r="H136" s="1053"/>
      <c r="I136" s="1053"/>
      <c r="J136" s="1053"/>
      <c r="K136" s="1053"/>
      <c r="L136" s="273"/>
      <c r="M136" s="1053"/>
      <c r="N136" s="1053"/>
      <c r="O136" s="1053"/>
      <c r="P136" s="1053"/>
    </row>
    <row r="137" spans="1:16" ht="15.75" x14ac:dyDescent="0.25">
      <c r="A137" s="273"/>
      <c r="B137" s="1053"/>
      <c r="C137" s="1053"/>
      <c r="D137" s="1053"/>
      <c r="E137" s="1053"/>
      <c r="F137" s="1053"/>
      <c r="G137" s="1053"/>
      <c r="H137" s="1053"/>
      <c r="I137" s="1053"/>
      <c r="J137" s="1053"/>
      <c r="K137" s="1053"/>
      <c r="L137" s="273"/>
      <c r="M137" s="1053"/>
      <c r="N137" s="1053"/>
      <c r="O137" s="1053"/>
      <c r="P137" s="1053"/>
    </row>
    <row r="138" spans="1:16" ht="15.75" x14ac:dyDescent="0.25">
      <c r="A138" s="273"/>
      <c r="B138" s="1053"/>
      <c r="C138" s="1053"/>
      <c r="D138" s="1053"/>
      <c r="E138" s="1053"/>
      <c r="F138" s="1053"/>
      <c r="G138" s="1053"/>
      <c r="H138" s="1053"/>
      <c r="I138" s="1053"/>
      <c r="J138" s="1053"/>
      <c r="K138" s="1053"/>
      <c r="L138" s="273"/>
      <c r="M138" s="1053"/>
      <c r="N138" s="1053"/>
      <c r="O138" s="1053"/>
      <c r="P138" s="1053"/>
    </row>
    <row r="139" spans="1:16" ht="15.75" x14ac:dyDescent="0.25">
      <c r="A139" s="273"/>
      <c r="B139" s="1053"/>
      <c r="C139" s="1053"/>
      <c r="D139" s="1053"/>
      <c r="E139" s="1053"/>
      <c r="F139" s="1053"/>
      <c r="G139" s="1053"/>
      <c r="H139" s="1053"/>
      <c r="I139" s="1053"/>
      <c r="J139" s="1053"/>
      <c r="K139" s="1053"/>
      <c r="L139" s="273"/>
      <c r="M139" s="1053"/>
      <c r="N139" s="1053"/>
      <c r="O139" s="1053"/>
      <c r="P139" s="1053"/>
    </row>
    <row r="140" spans="1:16" ht="15.75" x14ac:dyDescent="0.25">
      <c r="A140" s="273"/>
      <c r="B140" s="1053"/>
      <c r="C140" s="1053"/>
      <c r="D140" s="1053"/>
      <c r="E140" s="1053"/>
      <c r="F140" s="1053"/>
      <c r="G140" s="1053"/>
      <c r="H140" s="1053"/>
      <c r="I140" s="1053"/>
      <c r="J140" s="1053"/>
      <c r="K140" s="1053"/>
      <c r="L140" s="273"/>
      <c r="M140" s="1053"/>
      <c r="N140" s="1053"/>
      <c r="O140" s="1053"/>
      <c r="P140" s="1053"/>
    </row>
    <row r="141" spans="1:16" ht="15.75" x14ac:dyDescent="0.25">
      <c r="A141" s="273"/>
      <c r="B141" s="1053"/>
      <c r="C141" s="1053"/>
      <c r="D141" s="1053"/>
      <c r="E141" s="1053"/>
      <c r="F141" s="1053"/>
      <c r="G141" s="1053"/>
      <c r="H141" s="1053"/>
      <c r="I141" s="1053"/>
      <c r="J141" s="1053"/>
      <c r="K141" s="1053"/>
      <c r="L141" s="273"/>
      <c r="M141" s="1053"/>
      <c r="N141" s="1053"/>
      <c r="O141" s="1053"/>
      <c r="P141" s="1053"/>
    </row>
    <row r="142" spans="1:16" ht="15.75" x14ac:dyDescent="0.25">
      <c r="A142" s="273"/>
      <c r="B142" s="1053"/>
      <c r="C142" s="1053"/>
      <c r="D142" s="1053"/>
      <c r="E142" s="1053"/>
      <c r="F142" s="1053"/>
      <c r="G142" s="1053"/>
      <c r="H142" s="1053"/>
      <c r="I142" s="1053"/>
      <c r="J142" s="1053"/>
      <c r="K142" s="1053"/>
      <c r="L142" s="273"/>
      <c r="M142" s="1053"/>
      <c r="N142" s="1053"/>
      <c r="O142" s="1053"/>
      <c r="P142" s="1053"/>
    </row>
    <row r="143" spans="1:16" ht="15.75" x14ac:dyDescent="0.25">
      <c r="A143" s="273"/>
      <c r="B143" s="1053"/>
      <c r="C143" s="1053"/>
      <c r="D143" s="1053"/>
      <c r="E143" s="1053"/>
      <c r="F143" s="1053"/>
      <c r="G143" s="1053"/>
      <c r="H143" s="1053"/>
      <c r="I143" s="1053"/>
      <c r="J143" s="1053"/>
      <c r="K143" s="1053"/>
      <c r="L143" s="273"/>
      <c r="M143" s="1053"/>
      <c r="N143" s="1053"/>
      <c r="O143" s="1053"/>
      <c r="P143" s="1053"/>
    </row>
    <row r="144" spans="1:16" ht="15.75" x14ac:dyDescent="0.25">
      <c r="A144" s="273"/>
      <c r="B144" s="1053"/>
      <c r="C144" s="1053"/>
      <c r="D144" s="1053"/>
      <c r="E144" s="1053"/>
      <c r="F144" s="1053"/>
      <c r="G144" s="1053"/>
      <c r="H144" s="1053"/>
      <c r="I144" s="1053"/>
      <c r="J144" s="1053"/>
      <c r="K144" s="1053"/>
      <c r="L144" s="273"/>
      <c r="M144" s="1053"/>
      <c r="N144" s="1053"/>
      <c r="O144" s="1053"/>
      <c r="P144" s="1053"/>
    </row>
    <row r="145" spans="1:16" ht="15.75" x14ac:dyDescent="0.25">
      <c r="A145" s="273"/>
      <c r="B145" s="1053"/>
      <c r="C145" s="1053"/>
      <c r="D145" s="1053"/>
      <c r="E145" s="1053"/>
      <c r="F145" s="1053"/>
      <c r="G145" s="1053"/>
      <c r="H145" s="1053"/>
      <c r="I145" s="1053"/>
      <c r="J145" s="1053"/>
      <c r="K145" s="1053"/>
      <c r="L145" s="273"/>
      <c r="M145" s="1053"/>
      <c r="N145" s="1053"/>
      <c r="O145" s="1053"/>
      <c r="P145" s="1053"/>
    </row>
    <row r="146" spans="1:16" ht="15.75" x14ac:dyDescent="0.25">
      <c r="A146" s="273"/>
      <c r="B146" s="1053"/>
      <c r="C146" s="1053"/>
      <c r="D146" s="1053"/>
      <c r="E146" s="1053"/>
      <c r="F146" s="1053"/>
      <c r="G146" s="1053"/>
      <c r="H146" s="1053"/>
      <c r="I146" s="1053"/>
      <c r="J146" s="1053"/>
      <c r="K146" s="1053"/>
      <c r="L146" s="273"/>
      <c r="M146" s="1053"/>
      <c r="N146" s="1053"/>
      <c r="O146" s="1053"/>
      <c r="P146" s="1053"/>
    </row>
    <row r="147" spans="1:16" ht="15.75" x14ac:dyDescent="0.25">
      <c r="A147" s="273"/>
      <c r="B147" s="1053"/>
      <c r="C147" s="1053"/>
      <c r="D147" s="1053"/>
      <c r="E147" s="1053"/>
      <c r="F147" s="1053"/>
      <c r="G147" s="1053"/>
      <c r="H147" s="1053"/>
      <c r="I147" s="1053"/>
      <c r="J147" s="1053"/>
      <c r="K147" s="1053"/>
      <c r="L147" s="273"/>
      <c r="M147" s="1053"/>
      <c r="N147" s="1053"/>
      <c r="O147" s="1053"/>
      <c r="P147" s="1053"/>
    </row>
    <row r="148" spans="1:16" ht="15.75" x14ac:dyDescent="0.25">
      <c r="A148" s="273"/>
      <c r="B148" s="1053"/>
      <c r="C148" s="1053"/>
      <c r="D148" s="1053"/>
      <c r="E148" s="1053"/>
      <c r="F148" s="1053"/>
      <c r="G148" s="1053"/>
      <c r="H148" s="1053"/>
      <c r="I148" s="1053"/>
      <c r="J148" s="1053"/>
      <c r="K148" s="1053"/>
      <c r="L148" s="273"/>
      <c r="M148" s="1053"/>
      <c r="N148" s="1053"/>
      <c r="O148" s="1053"/>
      <c r="P148" s="1053"/>
    </row>
    <row r="149" spans="1:16" ht="15.75" x14ac:dyDescent="0.25">
      <c r="A149" s="273"/>
      <c r="B149" s="1053"/>
      <c r="C149" s="1053"/>
      <c r="D149" s="1053"/>
      <c r="E149" s="1053"/>
      <c r="F149" s="1053"/>
      <c r="G149" s="1053"/>
      <c r="H149" s="1053"/>
      <c r="I149" s="1053"/>
      <c r="J149" s="1053"/>
      <c r="K149" s="1053"/>
      <c r="L149" s="273"/>
      <c r="M149" s="1053"/>
      <c r="N149" s="1053"/>
      <c r="O149" s="1053"/>
      <c r="P149" s="1053"/>
    </row>
    <row r="150" spans="1:16" ht="15.75" x14ac:dyDescent="0.25">
      <c r="A150" s="273"/>
      <c r="B150" s="1053"/>
      <c r="C150" s="1053"/>
      <c r="D150" s="1053"/>
      <c r="E150" s="1053"/>
      <c r="F150" s="1053"/>
      <c r="G150" s="1053"/>
      <c r="H150" s="1053"/>
      <c r="I150" s="1053"/>
      <c r="J150" s="1053"/>
      <c r="K150" s="1053"/>
      <c r="L150" s="273"/>
      <c r="M150" s="1053"/>
      <c r="N150" s="1053"/>
      <c r="O150" s="1053"/>
      <c r="P150" s="1053"/>
    </row>
    <row r="151" spans="1:16" ht="15.75" x14ac:dyDescent="0.25">
      <c r="A151" s="273"/>
      <c r="B151" s="1053"/>
      <c r="C151" s="1053"/>
      <c r="D151" s="1053"/>
      <c r="E151" s="1053"/>
      <c r="F151" s="1053"/>
      <c r="G151" s="1053"/>
      <c r="H151" s="1053"/>
      <c r="I151" s="1053"/>
      <c r="J151" s="1053"/>
      <c r="K151" s="1053"/>
      <c r="L151" s="273"/>
      <c r="M151" s="1053"/>
      <c r="N151" s="1053"/>
      <c r="O151" s="1053"/>
      <c r="P151" s="1053"/>
    </row>
    <row r="152" spans="1:16" ht="15.75" x14ac:dyDescent="0.25">
      <c r="A152" s="273"/>
      <c r="B152" s="1053"/>
      <c r="C152" s="1053"/>
      <c r="D152" s="1053"/>
      <c r="E152" s="1053"/>
      <c r="F152" s="1053"/>
      <c r="G152" s="1053"/>
      <c r="H152" s="1053"/>
      <c r="I152" s="1053"/>
      <c r="J152" s="1053"/>
      <c r="K152" s="1053"/>
      <c r="L152" s="273"/>
      <c r="M152" s="1053"/>
      <c r="N152" s="1053"/>
      <c r="O152" s="1053"/>
      <c r="P152" s="1053"/>
    </row>
    <row r="153" spans="1:16" ht="15.75" x14ac:dyDescent="0.25">
      <c r="A153" s="273"/>
      <c r="B153" s="1053"/>
      <c r="C153" s="1053"/>
      <c r="D153" s="1053"/>
      <c r="E153" s="1053"/>
      <c r="F153" s="1053"/>
      <c r="G153" s="1053"/>
      <c r="H153" s="1053"/>
      <c r="I153" s="1053"/>
      <c r="J153" s="1053"/>
      <c r="K153" s="1053"/>
      <c r="L153" s="273"/>
      <c r="M153" s="1053"/>
      <c r="N153" s="1053"/>
      <c r="O153" s="1053"/>
      <c r="P153" s="1053"/>
    </row>
    <row r="154" spans="1:16" ht="15.75" x14ac:dyDescent="0.25">
      <c r="A154" s="273"/>
      <c r="B154" s="1053"/>
      <c r="C154" s="1053"/>
      <c r="D154" s="1053"/>
      <c r="E154" s="1053"/>
      <c r="F154" s="1053"/>
      <c r="G154" s="1053"/>
      <c r="H154" s="1053"/>
      <c r="I154" s="1053"/>
      <c r="J154" s="1053"/>
      <c r="K154" s="1053"/>
      <c r="L154" s="273"/>
      <c r="M154" s="1053"/>
      <c r="N154" s="1053"/>
      <c r="O154" s="1053"/>
      <c r="P154" s="1053"/>
    </row>
    <row r="155" spans="1:16" ht="15.75" x14ac:dyDescent="0.25">
      <c r="A155" s="273"/>
      <c r="B155" s="1053"/>
      <c r="C155" s="1053"/>
      <c r="D155" s="1053"/>
      <c r="E155" s="1053"/>
      <c r="F155" s="1053"/>
      <c r="G155" s="1053"/>
      <c r="H155" s="1053"/>
      <c r="I155" s="1053"/>
      <c r="J155" s="1053"/>
      <c r="K155" s="1053"/>
      <c r="L155" s="273"/>
      <c r="M155" s="1053"/>
      <c r="N155" s="1053"/>
      <c r="O155" s="1053"/>
      <c r="P155" s="1053"/>
    </row>
    <row r="156" spans="1:16" ht="15.75" x14ac:dyDescent="0.25">
      <c r="A156" s="273"/>
      <c r="B156" s="1053"/>
      <c r="C156" s="1053"/>
      <c r="D156" s="1053"/>
      <c r="E156" s="1053"/>
      <c r="F156" s="1053"/>
      <c r="G156" s="1053"/>
      <c r="H156" s="1053"/>
      <c r="I156" s="1053"/>
      <c r="J156" s="1053"/>
      <c r="K156" s="1053"/>
      <c r="L156" s="273"/>
      <c r="M156" s="1053"/>
      <c r="N156" s="1053"/>
      <c r="O156" s="1053"/>
      <c r="P156" s="1053"/>
    </row>
    <row r="157" spans="1:16" ht="15.75" x14ac:dyDescent="0.25">
      <c r="A157" s="273"/>
      <c r="B157" s="1053"/>
      <c r="C157" s="1053"/>
      <c r="D157" s="1053"/>
      <c r="E157" s="1053"/>
      <c r="F157" s="1053"/>
      <c r="G157" s="1053"/>
      <c r="H157" s="1053"/>
      <c r="I157" s="1053"/>
      <c r="J157" s="1053"/>
      <c r="K157" s="1053"/>
      <c r="L157" s="273"/>
      <c r="M157" s="1053"/>
      <c r="N157" s="1053"/>
      <c r="O157" s="1053"/>
      <c r="P157" s="1053"/>
    </row>
    <row r="158" spans="1:16" ht="15.75" x14ac:dyDescent="0.25">
      <c r="A158" s="273"/>
      <c r="B158" s="1053"/>
      <c r="C158" s="1053"/>
      <c r="D158" s="1053"/>
      <c r="E158" s="1053"/>
      <c r="F158" s="1053"/>
      <c r="G158" s="1053"/>
      <c r="H158" s="1053"/>
      <c r="I158" s="1053"/>
      <c r="J158" s="1053"/>
      <c r="K158" s="1053"/>
      <c r="L158" s="273"/>
      <c r="M158" s="1053"/>
      <c r="N158" s="1053"/>
      <c r="O158" s="1053"/>
      <c r="P158" s="1053"/>
    </row>
    <row r="159" spans="1:16" ht="15.75" x14ac:dyDescent="0.25">
      <c r="A159" s="273"/>
      <c r="B159" s="1053"/>
      <c r="C159" s="1053"/>
      <c r="D159" s="1053"/>
      <c r="E159" s="1053"/>
      <c r="F159" s="1053"/>
      <c r="G159" s="1053"/>
      <c r="H159" s="1053"/>
      <c r="I159" s="1053"/>
      <c r="J159" s="1053"/>
      <c r="K159" s="1053"/>
      <c r="L159" s="273"/>
      <c r="M159" s="1053"/>
      <c r="N159" s="1053"/>
      <c r="O159" s="1053"/>
      <c r="P159" s="1053"/>
    </row>
    <row r="160" spans="1:16" ht="15.75" x14ac:dyDescent="0.25">
      <c r="A160" s="273"/>
      <c r="B160" s="1053"/>
      <c r="C160" s="1053"/>
      <c r="D160" s="1053"/>
      <c r="E160" s="1053"/>
      <c r="F160" s="1053"/>
      <c r="G160" s="1053"/>
      <c r="H160" s="1053"/>
      <c r="I160" s="1053"/>
      <c r="J160" s="1053"/>
      <c r="K160" s="1053"/>
      <c r="L160" s="273"/>
      <c r="M160" s="1053"/>
      <c r="N160" s="1053"/>
      <c r="O160" s="1053"/>
      <c r="P160" s="1053"/>
    </row>
    <row r="161" spans="1:16" ht="15.75" x14ac:dyDescent="0.25">
      <c r="A161" s="273"/>
      <c r="B161" s="1053"/>
      <c r="C161" s="1053"/>
      <c r="D161" s="1053"/>
      <c r="E161" s="1053"/>
      <c r="F161" s="1053"/>
      <c r="G161" s="1053"/>
      <c r="H161" s="1053"/>
      <c r="I161" s="1053"/>
      <c r="J161" s="1053"/>
      <c r="K161" s="1053"/>
      <c r="L161" s="273"/>
      <c r="M161" s="1053"/>
      <c r="N161" s="1053"/>
      <c r="O161" s="1053"/>
      <c r="P161" s="1053"/>
    </row>
    <row r="162" spans="1:16" ht="15.75" x14ac:dyDescent="0.25">
      <c r="A162" s="273"/>
      <c r="B162" s="1053"/>
      <c r="C162" s="1053"/>
      <c r="D162" s="1053"/>
      <c r="E162" s="1053"/>
      <c r="F162" s="1053"/>
      <c r="G162" s="1053"/>
      <c r="H162" s="1053"/>
      <c r="I162" s="1053"/>
      <c r="J162" s="1053"/>
      <c r="K162" s="1053"/>
      <c r="L162" s="273"/>
      <c r="M162" s="1053"/>
      <c r="N162" s="1053"/>
      <c r="O162" s="1053"/>
      <c r="P162" s="1053"/>
    </row>
    <row r="163" spans="1:16" ht="15.75" x14ac:dyDescent="0.25">
      <c r="A163" s="273"/>
      <c r="B163" s="1053"/>
      <c r="C163" s="1053"/>
      <c r="D163" s="1053"/>
      <c r="E163" s="1053"/>
      <c r="F163" s="1053"/>
      <c r="G163" s="1053"/>
      <c r="H163" s="1053"/>
      <c r="I163" s="1053"/>
      <c r="J163" s="1053"/>
      <c r="K163" s="1053"/>
      <c r="L163" s="273"/>
      <c r="M163" s="1053"/>
      <c r="N163" s="1053"/>
      <c r="O163" s="1053"/>
      <c r="P163" s="1053"/>
    </row>
    <row r="164" spans="1:16" ht="15.75" x14ac:dyDescent="0.25">
      <c r="A164" s="273"/>
      <c r="B164" s="1053"/>
      <c r="C164" s="1053"/>
      <c r="D164" s="1053"/>
      <c r="E164" s="1053"/>
      <c r="F164" s="1053"/>
      <c r="G164" s="1053"/>
      <c r="H164" s="1053"/>
      <c r="I164" s="1053"/>
      <c r="J164" s="1053"/>
      <c r="K164" s="1053"/>
      <c r="L164" s="273"/>
      <c r="M164" s="1053"/>
      <c r="N164" s="1053"/>
      <c r="O164" s="1053"/>
      <c r="P164" s="1053"/>
    </row>
    <row r="165" spans="1:16" ht="15.75" x14ac:dyDescent="0.25">
      <c r="A165" s="273"/>
      <c r="B165" s="1053"/>
      <c r="C165" s="1053"/>
      <c r="D165" s="1053"/>
      <c r="E165" s="1053"/>
      <c r="F165" s="1053"/>
      <c r="G165" s="1053"/>
      <c r="H165" s="1053"/>
      <c r="I165" s="1053"/>
      <c r="J165" s="1053"/>
      <c r="K165" s="1053"/>
      <c r="L165" s="273"/>
      <c r="M165" s="1053"/>
      <c r="N165" s="1053"/>
      <c r="O165" s="1053"/>
      <c r="P165" s="1053"/>
    </row>
    <row r="166" spans="1:16" ht="15.75" x14ac:dyDescent="0.25">
      <c r="A166" s="273"/>
      <c r="B166" s="1053"/>
      <c r="C166" s="1053"/>
      <c r="D166" s="1053"/>
      <c r="E166" s="1053"/>
      <c r="F166" s="1053"/>
      <c r="G166" s="1053"/>
      <c r="H166" s="1053"/>
      <c r="I166" s="1053"/>
      <c r="J166" s="1053"/>
      <c r="K166" s="1053"/>
      <c r="L166" s="273"/>
      <c r="M166" s="1053"/>
      <c r="N166" s="1053"/>
      <c r="O166" s="1053"/>
      <c r="P166" s="1053"/>
    </row>
    <row r="167" spans="1:16" ht="15.75" x14ac:dyDescent="0.25">
      <c r="A167" s="273"/>
      <c r="B167" s="1053"/>
      <c r="C167" s="1053"/>
      <c r="D167" s="1053"/>
      <c r="E167" s="1053"/>
      <c r="F167" s="1053"/>
      <c r="G167" s="1053"/>
      <c r="H167" s="1053"/>
      <c r="I167" s="1053"/>
      <c r="J167" s="1053"/>
      <c r="K167" s="1053"/>
      <c r="L167" s="273"/>
      <c r="M167" s="1053"/>
      <c r="N167" s="1053"/>
      <c r="O167" s="1053"/>
      <c r="P167" s="1053"/>
    </row>
    <row r="168" spans="1:16" ht="15.75" x14ac:dyDescent="0.25">
      <c r="A168" s="273"/>
      <c r="B168" s="1053"/>
      <c r="C168" s="1053"/>
      <c r="D168" s="1053"/>
      <c r="E168" s="1053"/>
      <c r="F168" s="1053"/>
      <c r="G168" s="1053"/>
      <c r="H168" s="1053"/>
      <c r="I168" s="1053"/>
      <c r="J168" s="1053"/>
      <c r="K168" s="1053"/>
      <c r="L168" s="273"/>
      <c r="M168" s="1053"/>
      <c r="N168" s="1053"/>
      <c r="O168" s="1053"/>
      <c r="P168" s="1053"/>
    </row>
    <row r="169" spans="1:16" ht="15.75" x14ac:dyDescent="0.25">
      <c r="A169" s="273"/>
      <c r="B169" s="1053"/>
      <c r="C169" s="1053"/>
      <c r="D169" s="1053"/>
      <c r="E169" s="1053"/>
      <c r="F169" s="1053"/>
      <c r="G169" s="1053"/>
      <c r="H169" s="1053"/>
      <c r="I169" s="1053"/>
      <c r="J169" s="1053"/>
      <c r="K169" s="1053"/>
      <c r="L169" s="273"/>
      <c r="M169" s="1053"/>
      <c r="N169" s="1053"/>
      <c r="O169" s="1053"/>
      <c r="P169" s="1053"/>
    </row>
    <row r="170" spans="1:16" ht="15.75" x14ac:dyDescent="0.25">
      <c r="A170" s="273"/>
      <c r="B170" s="1053"/>
      <c r="C170" s="1053"/>
      <c r="D170" s="1053"/>
      <c r="E170" s="1053"/>
      <c r="F170" s="1053"/>
      <c r="G170" s="1053"/>
      <c r="H170" s="1053"/>
      <c r="I170" s="1053"/>
      <c r="J170" s="1053"/>
      <c r="K170" s="1053"/>
      <c r="L170" s="273"/>
      <c r="M170" s="1053"/>
      <c r="N170" s="1053"/>
      <c r="O170" s="1053"/>
      <c r="P170" s="1053"/>
    </row>
    <row r="171" spans="1:16" ht="15.75" x14ac:dyDescent="0.25">
      <c r="A171" s="273"/>
      <c r="B171" s="1053"/>
      <c r="C171" s="1053"/>
      <c r="D171" s="1053"/>
      <c r="E171" s="1053"/>
      <c r="F171" s="1053"/>
      <c r="G171" s="1053"/>
      <c r="H171" s="1053"/>
      <c r="I171" s="1053"/>
      <c r="J171" s="1053"/>
      <c r="K171" s="1053"/>
      <c r="L171" s="273"/>
      <c r="M171" s="1053"/>
      <c r="N171" s="1053"/>
      <c r="O171" s="1053"/>
      <c r="P171" s="1053"/>
    </row>
    <row r="172" spans="1:16" ht="15.75" x14ac:dyDescent="0.25">
      <c r="A172" s="273"/>
      <c r="B172" s="1053"/>
      <c r="C172" s="1053"/>
      <c r="D172" s="1053"/>
      <c r="E172" s="1053"/>
      <c r="F172" s="1053"/>
      <c r="G172" s="1053"/>
      <c r="H172" s="1053"/>
      <c r="I172" s="1053"/>
      <c r="J172" s="1053"/>
      <c r="K172" s="1053"/>
      <c r="L172" s="273"/>
      <c r="M172" s="1053"/>
      <c r="N172" s="1053"/>
      <c r="O172" s="1053"/>
      <c r="P172" s="1053"/>
    </row>
    <row r="173" spans="1:16" ht="15.75" x14ac:dyDescent="0.25">
      <c r="A173" s="273"/>
      <c r="B173" s="1053"/>
      <c r="C173" s="1053"/>
      <c r="D173" s="1053"/>
      <c r="E173" s="1053"/>
      <c r="F173" s="1053"/>
      <c r="G173" s="1053"/>
      <c r="H173" s="1053"/>
      <c r="I173" s="1053"/>
      <c r="J173" s="1053"/>
      <c r="K173" s="1053"/>
      <c r="L173" s="273"/>
      <c r="M173" s="1053"/>
      <c r="N173" s="1053"/>
      <c r="O173" s="1053"/>
      <c r="P173" s="1053"/>
    </row>
    <row r="174" spans="1:16" ht="15.75" x14ac:dyDescent="0.25">
      <c r="A174" s="273"/>
      <c r="B174" s="1053"/>
      <c r="C174" s="1053"/>
      <c r="D174" s="1053"/>
      <c r="E174" s="1053"/>
      <c r="F174" s="1053"/>
      <c r="G174" s="1053"/>
      <c r="H174" s="1053"/>
      <c r="I174" s="1053"/>
      <c r="J174" s="1053"/>
      <c r="K174" s="1053"/>
      <c r="L174" s="273"/>
      <c r="M174" s="1053"/>
      <c r="N174" s="1053"/>
      <c r="O174" s="1053"/>
      <c r="P174" s="1053"/>
    </row>
    <row r="175" spans="1:16" ht="15.75" x14ac:dyDescent="0.25">
      <c r="A175" s="273"/>
      <c r="B175" s="1053"/>
      <c r="C175" s="1053"/>
      <c r="D175" s="1053"/>
      <c r="E175" s="1053"/>
      <c r="F175" s="1053"/>
      <c r="G175" s="1053"/>
      <c r="H175" s="1053"/>
      <c r="I175" s="1053"/>
      <c r="J175" s="1053"/>
      <c r="K175" s="1053"/>
      <c r="L175" s="273"/>
      <c r="M175" s="1053"/>
      <c r="N175" s="1053"/>
      <c r="O175" s="1053"/>
      <c r="P175" s="1053"/>
    </row>
    <row r="176" spans="1:16" ht="15.75" x14ac:dyDescent="0.25">
      <c r="A176" s="273"/>
      <c r="B176" s="1053"/>
      <c r="C176" s="1053"/>
      <c r="D176" s="1053"/>
      <c r="E176" s="1053"/>
      <c r="F176" s="1053"/>
      <c r="G176" s="1053"/>
      <c r="H176" s="1053"/>
      <c r="I176" s="1053"/>
      <c r="J176" s="1053"/>
      <c r="K176" s="1053"/>
      <c r="L176" s="273"/>
      <c r="M176" s="1053"/>
      <c r="N176" s="1053"/>
      <c r="O176" s="1053"/>
      <c r="P176" s="1053"/>
    </row>
    <row r="177" spans="1:16" ht="15.75" x14ac:dyDescent="0.25">
      <c r="A177" s="273"/>
      <c r="B177" s="1053"/>
      <c r="C177" s="1053"/>
      <c r="D177" s="1053"/>
      <c r="E177" s="1053"/>
      <c r="F177" s="1053"/>
      <c r="G177" s="1053"/>
      <c r="H177" s="1053"/>
      <c r="I177" s="1053"/>
      <c r="J177" s="1053"/>
      <c r="K177" s="1053"/>
      <c r="L177" s="273"/>
      <c r="M177" s="1053"/>
      <c r="N177" s="1053"/>
      <c r="O177" s="1053"/>
      <c r="P177" s="1053"/>
    </row>
    <row r="178" spans="1:16" ht="15.75" x14ac:dyDescent="0.25">
      <c r="A178" s="273"/>
      <c r="B178" s="1053"/>
      <c r="C178" s="1053"/>
      <c r="D178" s="1053"/>
      <c r="E178" s="1053"/>
      <c r="F178" s="1053"/>
      <c r="G178" s="1053"/>
      <c r="H178" s="1053"/>
      <c r="I178" s="1053"/>
      <c r="J178" s="1053"/>
      <c r="K178" s="1053"/>
      <c r="L178" s="273"/>
      <c r="M178" s="1053"/>
      <c r="N178" s="1053"/>
      <c r="O178" s="1053"/>
      <c r="P178" s="1053"/>
    </row>
    <row r="179" spans="1:16" ht="15.75" x14ac:dyDescent="0.25">
      <c r="A179" s="273"/>
      <c r="B179" s="1053"/>
      <c r="C179" s="1053"/>
      <c r="D179" s="1053"/>
      <c r="E179" s="1053"/>
      <c r="F179" s="1053"/>
      <c r="G179" s="1053"/>
      <c r="H179" s="1053"/>
      <c r="I179" s="1053"/>
      <c r="J179" s="1053"/>
      <c r="K179" s="1053"/>
      <c r="L179" s="273"/>
      <c r="M179" s="1053"/>
      <c r="N179" s="1053"/>
      <c r="O179" s="1053"/>
      <c r="P179" s="1053"/>
    </row>
    <row r="180" spans="1:16" ht="15.75" x14ac:dyDescent="0.25">
      <c r="A180" s="273"/>
      <c r="B180" s="1053"/>
      <c r="C180" s="1053"/>
      <c r="D180" s="1053"/>
      <c r="E180" s="1053"/>
      <c r="F180" s="1053"/>
      <c r="G180" s="1053"/>
      <c r="H180" s="1053"/>
      <c r="I180" s="1053"/>
      <c r="J180" s="1053"/>
      <c r="K180" s="1053"/>
      <c r="L180" s="273"/>
      <c r="M180" s="1053"/>
      <c r="N180" s="1053"/>
      <c r="O180" s="1053"/>
      <c r="P180" s="1053"/>
    </row>
    <row r="181" spans="1:16" ht="15.75" x14ac:dyDescent="0.25">
      <c r="A181" s="273"/>
      <c r="B181" s="1053"/>
      <c r="C181" s="1053"/>
      <c r="D181" s="1053"/>
      <c r="E181" s="1053"/>
      <c r="F181" s="1053"/>
      <c r="G181" s="1053"/>
      <c r="H181" s="1053"/>
      <c r="I181" s="1053"/>
      <c r="J181" s="1053"/>
      <c r="K181" s="1053"/>
      <c r="L181" s="273"/>
      <c r="M181" s="1053"/>
      <c r="N181" s="1053"/>
      <c r="O181" s="1053"/>
      <c r="P181" s="1053"/>
    </row>
    <row r="182" spans="1:16" ht="15.75" x14ac:dyDescent="0.25">
      <c r="A182" s="273"/>
      <c r="B182" s="1053"/>
      <c r="C182" s="1053"/>
      <c r="D182" s="1053"/>
      <c r="E182" s="1053"/>
      <c r="F182" s="1053"/>
      <c r="G182" s="1053"/>
      <c r="H182" s="1053"/>
      <c r="I182" s="1053"/>
      <c r="J182" s="1053"/>
      <c r="K182" s="1053"/>
      <c r="L182" s="273"/>
      <c r="M182" s="1053"/>
      <c r="N182" s="1053"/>
      <c r="O182" s="1053"/>
      <c r="P182" s="1053"/>
    </row>
    <row r="183" spans="1:16" ht="15.75" x14ac:dyDescent="0.25">
      <c r="A183" s="273"/>
      <c r="B183" s="1053"/>
      <c r="C183" s="1053"/>
      <c r="D183" s="1053"/>
      <c r="E183" s="1053"/>
      <c r="F183" s="1053"/>
      <c r="G183" s="1053"/>
      <c r="H183" s="1053"/>
      <c r="I183" s="1053"/>
      <c r="J183" s="1053"/>
      <c r="K183" s="1053"/>
      <c r="L183" s="273"/>
      <c r="M183" s="1053"/>
      <c r="N183" s="1053"/>
      <c r="O183" s="1053"/>
      <c r="P183" s="1053"/>
    </row>
    <row r="184" spans="1:16" ht="15.75" x14ac:dyDescent="0.25">
      <c r="A184" s="273"/>
      <c r="B184" s="1053"/>
      <c r="C184" s="1053"/>
      <c r="D184" s="1053"/>
      <c r="E184" s="1053"/>
      <c r="F184" s="1053"/>
      <c r="G184" s="1053"/>
      <c r="H184" s="1053"/>
      <c r="I184" s="1053"/>
      <c r="J184" s="1053"/>
      <c r="K184" s="1053"/>
      <c r="L184" s="273"/>
      <c r="M184" s="1053"/>
      <c r="N184" s="1053"/>
      <c r="O184" s="1053"/>
      <c r="P184" s="1053"/>
    </row>
    <row r="185" spans="1:16" ht="15.75" x14ac:dyDescent="0.25">
      <c r="A185" s="273"/>
      <c r="B185" s="1053"/>
      <c r="C185" s="1053"/>
      <c r="D185" s="1053"/>
      <c r="E185" s="1053"/>
      <c r="F185" s="1053"/>
      <c r="G185" s="1053"/>
      <c r="H185" s="1053"/>
      <c r="I185" s="1053"/>
      <c r="J185" s="1053"/>
      <c r="K185" s="1053"/>
      <c r="L185" s="273"/>
      <c r="M185" s="1053"/>
      <c r="N185" s="1053"/>
      <c r="O185" s="1053"/>
      <c r="P185" s="1053"/>
    </row>
    <row r="186" spans="1:16" ht="15.75" x14ac:dyDescent="0.25">
      <c r="A186" s="273"/>
      <c r="B186" s="1053"/>
      <c r="C186" s="1053"/>
      <c r="D186" s="1053"/>
      <c r="E186" s="1053"/>
      <c r="F186" s="1053"/>
      <c r="G186" s="1053"/>
      <c r="H186" s="1053"/>
      <c r="I186" s="1053"/>
      <c r="J186" s="1053"/>
      <c r="K186" s="1053"/>
      <c r="L186" s="273"/>
      <c r="M186" s="1053"/>
      <c r="N186" s="1053"/>
      <c r="O186" s="1053"/>
      <c r="P186" s="1053"/>
    </row>
    <row r="187" spans="1:16" ht="15.75" x14ac:dyDescent="0.25">
      <c r="A187" s="273"/>
      <c r="B187" s="1053"/>
      <c r="C187" s="1053"/>
      <c r="D187" s="1053"/>
      <c r="E187" s="1053"/>
      <c r="F187" s="1053"/>
      <c r="G187" s="1053"/>
      <c r="H187" s="1053"/>
      <c r="I187" s="1053"/>
      <c r="J187" s="1053"/>
      <c r="K187" s="1053"/>
      <c r="L187" s="273"/>
      <c r="M187" s="1053"/>
      <c r="N187" s="1053"/>
      <c r="O187" s="1053"/>
      <c r="P187" s="1053"/>
    </row>
    <row r="188" spans="1:16" ht="15.75" x14ac:dyDescent="0.25">
      <c r="A188" s="273"/>
      <c r="B188" s="1053"/>
      <c r="C188" s="1053"/>
      <c r="D188" s="1053"/>
      <c r="E188" s="1053"/>
      <c r="F188" s="1053"/>
      <c r="G188" s="1053"/>
      <c r="H188" s="1053"/>
      <c r="I188" s="1053"/>
      <c r="J188" s="1053"/>
      <c r="K188" s="1053"/>
      <c r="L188" s="273"/>
      <c r="M188" s="1053"/>
      <c r="N188" s="1053"/>
      <c r="O188" s="1053"/>
      <c r="P188" s="1053"/>
    </row>
    <row r="189" spans="1:16" ht="15.75" x14ac:dyDescent="0.25">
      <c r="A189" s="273"/>
      <c r="B189" s="1053"/>
      <c r="C189" s="1053"/>
      <c r="D189" s="1053"/>
      <c r="E189" s="1053"/>
      <c r="F189" s="1053"/>
      <c r="G189" s="1053"/>
      <c r="H189" s="1053"/>
      <c r="I189" s="1053"/>
      <c r="J189" s="1053"/>
      <c r="K189" s="1053"/>
      <c r="L189" s="273"/>
      <c r="M189" s="1053"/>
      <c r="N189" s="1053"/>
      <c r="O189" s="1053"/>
      <c r="P189" s="1053"/>
    </row>
    <row r="190" spans="1:16" ht="15.75" x14ac:dyDescent="0.25">
      <c r="A190" s="273"/>
      <c r="B190" s="1053"/>
      <c r="C190" s="1053"/>
      <c r="D190" s="1053"/>
      <c r="E190" s="1053"/>
      <c r="F190" s="1053"/>
      <c r="G190" s="1053"/>
      <c r="H190" s="1053"/>
      <c r="I190" s="1053"/>
      <c r="J190" s="1053"/>
      <c r="K190" s="1053"/>
      <c r="L190" s="273"/>
      <c r="M190" s="1053"/>
      <c r="N190" s="1053"/>
      <c r="O190" s="1053"/>
      <c r="P190" s="1053"/>
    </row>
    <row r="191" spans="1:16" ht="15.75" x14ac:dyDescent="0.25">
      <c r="A191" s="273"/>
      <c r="B191" s="1053"/>
      <c r="C191" s="1053"/>
      <c r="D191" s="1053"/>
      <c r="E191" s="1053"/>
      <c r="F191" s="1053"/>
      <c r="G191" s="1053"/>
      <c r="H191" s="1053"/>
      <c r="I191" s="1053"/>
      <c r="J191" s="1053"/>
      <c r="K191" s="1053"/>
      <c r="L191" s="273"/>
      <c r="M191" s="1053"/>
      <c r="N191" s="1053"/>
      <c r="O191" s="1053"/>
      <c r="P191" s="1053"/>
    </row>
    <row r="192" spans="1:16" ht="15.75" x14ac:dyDescent="0.25">
      <c r="A192" s="273"/>
      <c r="B192" s="1053"/>
      <c r="C192" s="1053"/>
      <c r="D192" s="1053"/>
      <c r="E192" s="1053"/>
      <c r="F192" s="1053"/>
      <c r="G192" s="1053"/>
      <c r="H192" s="1053"/>
      <c r="I192" s="1053"/>
      <c r="J192" s="1053"/>
      <c r="K192" s="1053"/>
      <c r="L192" s="273"/>
      <c r="M192" s="1053"/>
      <c r="N192" s="1053"/>
      <c r="O192" s="1053"/>
      <c r="P192" s="1053"/>
    </row>
    <row r="193" spans="1:16" ht="15.75" x14ac:dyDescent="0.25">
      <c r="A193" s="273"/>
      <c r="B193" s="1053"/>
      <c r="C193" s="1053"/>
      <c r="D193" s="1053"/>
      <c r="E193" s="1053"/>
      <c r="F193" s="1053"/>
      <c r="G193" s="1053"/>
      <c r="H193" s="1053"/>
      <c r="I193" s="1053"/>
      <c r="J193" s="1053"/>
      <c r="K193" s="1053"/>
      <c r="L193" s="273"/>
      <c r="M193" s="1053"/>
      <c r="N193" s="1053"/>
      <c r="O193" s="1053"/>
      <c r="P193" s="1053"/>
    </row>
    <row r="194" spans="1:16" ht="15.75" x14ac:dyDescent="0.25">
      <c r="A194" s="273"/>
      <c r="B194" s="1053"/>
      <c r="C194" s="1053"/>
      <c r="D194" s="1053"/>
      <c r="E194" s="1053"/>
      <c r="F194" s="1053"/>
      <c r="G194" s="1053"/>
      <c r="H194" s="1053"/>
      <c r="I194" s="1053"/>
      <c r="J194" s="1053"/>
      <c r="K194" s="1053"/>
      <c r="L194" s="273"/>
      <c r="M194" s="1053"/>
      <c r="N194" s="1053"/>
      <c r="O194" s="1053"/>
      <c r="P194" s="1053"/>
    </row>
    <row r="195" spans="1:16" ht="15.75" x14ac:dyDescent="0.25">
      <c r="A195" s="273"/>
      <c r="B195" s="1053"/>
      <c r="C195" s="1053"/>
      <c r="D195" s="1053"/>
      <c r="E195" s="1053"/>
      <c r="F195" s="1053"/>
      <c r="G195" s="1053"/>
      <c r="H195" s="1053"/>
      <c r="I195" s="1053"/>
      <c r="J195" s="1053"/>
      <c r="K195" s="1053"/>
      <c r="L195" s="273"/>
      <c r="M195" s="1053"/>
      <c r="N195" s="1053"/>
      <c r="O195" s="1053"/>
      <c r="P195" s="1053"/>
    </row>
    <row r="196" spans="1:16" ht="15.75" x14ac:dyDescent="0.25">
      <c r="A196" s="273"/>
      <c r="B196" s="1053"/>
      <c r="C196" s="1053"/>
      <c r="D196" s="1053"/>
      <c r="E196" s="1053"/>
      <c r="F196" s="1053"/>
      <c r="G196" s="1053"/>
      <c r="H196" s="1053"/>
      <c r="I196" s="1053"/>
      <c r="J196" s="1053"/>
      <c r="K196" s="1053"/>
      <c r="L196" s="273"/>
      <c r="M196" s="1053"/>
      <c r="N196" s="1053"/>
      <c r="O196" s="1053"/>
      <c r="P196" s="1053"/>
    </row>
    <row r="197" spans="1:16" ht="15.75" x14ac:dyDescent="0.25">
      <c r="A197" s="273"/>
      <c r="B197" s="1053"/>
      <c r="C197" s="1053"/>
      <c r="D197" s="1053"/>
      <c r="E197" s="1053"/>
      <c r="F197" s="1053"/>
      <c r="G197" s="1053"/>
      <c r="H197" s="1053"/>
      <c r="I197" s="1053"/>
      <c r="J197" s="1053"/>
      <c r="K197" s="1053"/>
      <c r="L197" s="273"/>
      <c r="M197" s="1053"/>
      <c r="N197" s="1053"/>
      <c r="O197" s="1053"/>
      <c r="P197" s="1053"/>
    </row>
    <row r="198" spans="1:16" ht="15.75" x14ac:dyDescent="0.25">
      <c r="A198" s="273"/>
      <c r="B198" s="1053"/>
      <c r="C198" s="1053"/>
      <c r="D198" s="1053"/>
      <c r="E198" s="1053"/>
      <c r="F198" s="1053"/>
      <c r="G198" s="1053"/>
      <c r="H198" s="1053"/>
      <c r="I198" s="1053"/>
      <c r="J198" s="1053"/>
      <c r="K198" s="1053"/>
      <c r="L198" s="273"/>
      <c r="M198" s="1053"/>
      <c r="N198" s="1053"/>
      <c r="O198" s="1053"/>
      <c r="P198" s="1053"/>
    </row>
    <row r="199" spans="1:16" ht="15.75" x14ac:dyDescent="0.25">
      <c r="A199" s="273"/>
      <c r="B199" s="1053"/>
      <c r="C199" s="1053"/>
      <c r="D199" s="1053"/>
      <c r="E199" s="1053"/>
      <c r="F199" s="1053"/>
      <c r="G199" s="1053"/>
      <c r="H199" s="1053"/>
      <c r="I199" s="1053"/>
      <c r="J199" s="1053"/>
      <c r="K199" s="1053"/>
      <c r="L199" s="273"/>
      <c r="M199" s="1053"/>
      <c r="N199" s="1053"/>
      <c r="O199" s="1053"/>
      <c r="P199" s="1053"/>
    </row>
    <row r="200" spans="1:16" ht="15.75" x14ac:dyDescent="0.25">
      <c r="A200" s="273"/>
      <c r="B200" s="1053"/>
      <c r="C200" s="1053"/>
      <c r="D200" s="1053"/>
      <c r="E200" s="1053"/>
      <c r="F200" s="1053"/>
      <c r="G200" s="1053"/>
      <c r="H200" s="1053"/>
      <c r="I200" s="1053"/>
      <c r="J200" s="1053"/>
      <c r="K200" s="1053"/>
      <c r="L200" s="273"/>
      <c r="M200" s="1053"/>
      <c r="N200" s="1053"/>
      <c r="O200" s="1053"/>
      <c r="P200" s="1053"/>
    </row>
    <row r="201" spans="1:16" ht="15.75" x14ac:dyDescent="0.25">
      <c r="A201" s="273"/>
      <c r="B201" s="1053"/>
      <c r="C201" s="1053"/>
      <c r="D201" s="1053"/>
      <c r="E201" s="1053"/>
      <c r="F201" s="1053"/>
      <c r="G201" s="1053"/>
      <c r="H201" s="1053"/>
      <c r="I201" s="1053"/>
      <c r="J201" s="1053"/>
      <c r="K201" s="1053"/>
      <c r="L201" s="273"/>
      <c r="M201" s="1053"/>
      <c r="N201" s="1053"/>
      <c r="O201" s="1053"/>
      <c r="P201" s="1053"/>
    </row>
    <row r="202" spans="1:16" ht="15.75" x14ac:dyDescent="0.25">
      <c r="A202" s="273"/>
      <c r="B202" s="1053"/>
      <c r="C202" s="1053"/>
      <c r="D202" s="1053"/>
      <c r="E202" s="1053"/>
      <c r="F202" s="1053"/>
      <c r="G202" s="1053"/>
      <c r="H202" s="1053"/>
      <c r="I202" s="1053"/>
      <c r="J202" s="1053"/>
      <c r="K202" s="1053"/>
      <c r="L202" s="273"/>
      <c r="M202" s="1053"/>
      <c r="N202" s="1053"/>
      <c r="O202" s="1053"/>
      <c r="P202" s="1053"/>
    </row>
    <row r="203" spans="1:16" ht="15.75" x14ac:dyDescent="0.25">
      <c r="A203" s="273"/>
      <c r="B203" s="1053"/>
      <c r="C203" s="1053"/>
      <c r="D203" s="1053"/>
      <c r="E203" s="1053"/>
      <c r="F203" s="1053"/>
      <c r="G203" s="1053"/>
      <c r="H203" s="1053"/>
      <c r="I203" s="1053"/>
      <c r="J203" s="1053"/>
      <c r="K203" s="1053"/>
      <c r="L203" s="273"/>
      <c r="M203" s="1053"/>
      <c r="N203" s="1053"/>
      <c r="O203" s="1053"/>
      <c r="P203" s="1053"/>
    </row>
    <row r="204" spans="1:16" ht="15.75" x14ac:dyDescent="0.25">
      <c r="A204" s="273"/>
      <c r="B204" s="1053"/>
      <c r="C204" s="1053"/>
      <c r="D204" s="1053"/>
      <c r="E204" s="1053"/>
      <c r="F204" s="1053"/>
      <c r="G204" s="1053"/>
      <c r="H204" s="1053"/>
      <c r="I204" s="1053"/>
      <c r="J204" s="1053"/>
      <c r="K204" s="1053"/>
      <c r="L204" s="273"/>
      <c r="M204" s="1053"/>
      <c r="N204" s="1053"/>
      <c r="O204" s="1053"/>
      <c r="P204" s="1053"/>
    </row>
    <row r="205" spans="1:16" ht="15.75" x14ac:dyDescent="0.25">
      <c r="A205" s="273"/>
      <c r="B205" s="1053"/>
      <c r="C205" s="1053"/>
      <c r="D205" s="1053"/>
      <c r="E205" s="1053"/>
      <c r="F205" s="1053"/>
      <c r="G205" s="1053"/>
      <c r="H205" s="1053"/>
      <c r="I205" s="1053"/>
      <c r="J205" s="1053"/>
      <c r="K205" s="1053"/>
      <c r="L205" s="273"/>
      <c r="M205" s="1053"/>
      <c r="N205" s="1053"/>
      <c r="O205" s="1053"/>
      <c r="P205" s="1053"/>
    </row>
    <row r="206" spans="1:16" ht="15.75" x14ac:dyDescent="0.25">
      <c r="A206" s="273"/>
      <c r="B206" s="1053"/>
      <c r="C206" s="1053"/>
      <c r="D206" s="1053"/>
      <c r="E206" s="1053"/>
      <c r="F206" s="1053"/>
      <c r="G206" s="1053"/>
      <c r="H206" s="1053"/>
      <c r="I206" s="1053"/>
      <c r="J206" s="1053"/>
      <c r="K206" s="1053"/>
      <c r="L206" s="273"/>
      <c r="M206" s="1053"/>
      <c r="N206" s="1053"/>
      <c r="O206" s="1053"/>
      <c r="P206" s="1053"/>
    </row>
    <row r="207" spans="1:16" ht="15.75" x14ac:dyDescent="0.25">
      <c r="A207" s="273"/>
      <c r="B207" s="1053"/>
      <c r="C207" s="1053"/>
      <c r="D207" s="1053"/>
      <c r="E207" s="1053"/>
      <c r="F207" s="1053"/>
      <c r="G207" s="1053"/>
      <c r="H207" s="1053"/>
      <c r="I207" s="1053"/>
      <c r="J207" s="1053"/>
      <c r="K207" s="1053"/>
      <c r="L207" s="273"/>
      <c r="M207" s="1053"/>
      <c r="N207" s="1053"/>
      <c r="O207" s="1053"/>
      <c r="P207" s="1053"/>
    </row>
    <row r="208" spans="1:16" ht="15.75" x14ac:dyDescent="0.25">
      <c r="A208" s="273"/>
      <c r="B208" s="1053"/>
      <c r="C208" s="1053"/>
      <c r="D208" s="1053"/>
      <c r="E208" s="1053"/>
      <c r="F208" s="1053"/>
      <c r="G208" s="1053"/>
      <c r="H208" s="1053"/>
      <c r="I208" s="1053"/>
      <c r="J208" s="1053"/>
      <c r="K208" s="1053"/>
      <c r="L208" s="273"/>
      <c r="M208" s="1053"/>
      <c r="N208" s="1053"/>
      <c r="O208" s="1053"/>
      <c r="P208" s="1053"/>
    </row>
    <row r="209" spans="1:16" ht="15.75" x14ac:dyDescent="0.25">
      <c r="A209" s="273"/>
      <c r="B209" s="1053"/>
      <c r="C209" s="1053"/>
      <c r="D209" s="1053"/>
      <c r="E209" s="1053"/>
      <c r="F209" s="1053"/>
      <c r="G209" s="1053"/>
      <c r="H209" s="1053"/>
      <c r="I209" s="1053"/>
      <c r="J209" s="1053"/>
      <c r="K209" s="1053"/>
      <c r="L209" s="273"/>
      <c r="M209" s="1053"/>
      <c r="N209" s="1053"/>
      <c r="O209" s="1053"/>
      <c r="P209" s="1053"/>
    </row>
    <row r="210" spans="1:16" ht="15.75" x14ac:dyDescent="0.25">
      <c r="A210" s="273"/>
      <c r="B210" s="1053"/>
      <c r="C210" s="1053"/>
      <c r="D210" s="1053"/>
      <c r="E210" s="1053"/>
      <c r="F210" s="1053"/>
      <c r="G210" s="1053"/>
      <c r="H210" s="1053"/>
      <c r="I210" s="1053"/>
      <c r="J210" s="1053"/>
      <c r="K210" s="1053"/>
      <c r="L210" s="273"/>
      <c r="M210" s="1053"/>
      <c r="N210" s="1053"/>
      <c r="O210" s="1053"/>
      <c r="P210" s="1053"/>
    </row>
    <row r="211" spans="1:16" ht="15.75" x14ac:dyDescent="0.25">
      <c r="A211" s="273"/>
      <c r="B211" s="1053"/>
      <c r="C211" s="1053"/>
      <c r="D211" s="1053"/>
      <c r="E211" s="1053"/>
      <c r="F211" s="1053"/>
      <c r="G211" s="1053"/>
      <c r="H211" s="1053"/>
      <c r="I211" s="1053"/>
      <c r="J211" s="1053"/>
      <c r="K211" s="1053"/>
      <c r="L211" s="273"/>
      <c r="M211" s="1053"/>
      <c r="N211" s="1053"/>
      <c r="O211" s="1053"/>
      <c r="P211" s="1053"/>
    </row>
    <row r="212" spans="1:16" ht="15.75" x14ac:dyDescent="0.25">
      <c r="A212" s="273"/>
      <c r="B212" s="1053"/>
      <c r="C212" s="1053"/>
      <c r="D212" s="1053"/>
      <c r="E212" s="1053"/>
      <c r="F212" s="1053"/>
      <c r="G212" s="1053"/>
      <c r="H212" s="1053"/>
      <c r="I212" s="1053"/>
      <c r="J212" s="1053"/>
      <c r="K212" s="1053"/>
      <c r="L212" s="273"/>
      <c r="M212" s="1053"/>
      <c r="N212" s="1053"/>
      <c r="O212" s="1053"/>
      <c r="P212" s="1053"/>
    </row>
    <row r="213" spans="1:16" ht="15.75" x14ac:dyDescent="0.25">
      <c r="A213" s="273"/>
      <c r="B213" s="1053"/>
      <c r="C213" s="1053"/>
      <c r="D213" s="1053"/>
      <c r="E213" s="1053"/>
      <c r="F213" s="1053"/>
      <c r="G213" s="1053"/>
      <c r="H213" s="1053"/>
      <c r="I213" s="1053"/>
      <c r="J213" s="1053"/>
      <c r="K213" s="1053"/>
      <c r="L213" s="273"/>
      <c r="M213" s="1053"/>
      <c r="N213" s="1053"/>
      <c r="O213" s="1053"/>
      <c r="P213" s="1053"/>
    </row>
    <row r="214" spans="1:16" ht="15.75" x14ac:dyDescent="0.25">
      <c r="A214" s="273"/>
      <c r="B214" s="1053"/>
      <c r="C214" s="1053"/>
      <c r="D214" s="1053"/>
      <c r="E214" s="1053"/>
      <c r="F214" s="1053"/>
      <c r="G214" s="1053"/>
      <c r="H214" s="1053"/>
      <c r="I214" s="1053"/>
      <c r="J214" s="1053"/>
      <c r="K214" s="1053"/>
      <c r="L214" s="273"/>
      <c r="M214" s="1053"/>
      <c r="N214" s="1053"/>
      <c r="O214" s="1053"/>
      <c r="P214" s="1053"/>
    </row>
    <row r="215" spans="1:16" ht="15.75" x14ac:dyDescent="0.25">
      <c r="A215" s="273"/>
      <c r="B215" s="1053"/>
      <c r="C215" s="1053"/>
      <c r="D215" s="1053"/>
      <c r="E215" s="1053"/>
      <c r="F215" s="1053"/>
      <c r="G215" s="1053"/>
      <c r="H215" s="1053"/>
      <c r="I215" s="1053"/>
      <c r="J215" s="1053"/>
      <c r="K215" s="1053"/>
      <c r="L215" s="273"/>
      <c r="M215" s="1053"/>
      <c r="N215" s="1053"/>
      <c r="O215" s="1053"/>
      <c r="P215" s="1053"/>
    </row>
    <row r="216" spans="1:16" ht="15.75" x14ac:dyDescent="0.25">
      <c r="A216" s="273"/>
      <c r="B216" s="1053"/>
      <c r="C216" s="1053"/>
      <c r="D216" s="1053"/>
      <c r="E216" s="1053"/>
      <c r="F216" s="1053"/>
      <c r="G216" s="1053"/>
      <c r="H216" s="1053"/>
      <c r="I216" s="1053"/>
      <c r="J216" s="1053"/>
      <c r="K216" s="1053"/>
      <c r="L216" s="273"/>
      <c r="M216" s="1053"/>
      <c r="N216" s="1053"/>
      <c r="O216" s="1053"/>
      <c r="P216" s="1053"/>
    </row>
    <row r="217" spans="1:16" ht="15.75" x14ac:dyDescent="0.25">
      <c r="A217" s="273"/>
      <c r="B217" s="1053"/>
      <c r="C217" s="1053"/>
      <c r="D217" s="1053"/>
      <c r="E217" s="1053"/>
      <c r="F217" s="1053"/>
      <c r="G217" s="1053"/>
      <c r="H217" s="1053"/>
      <c r="I217" s="1053"/>
      <c r="J217" s="1053"/>
      <c r="K217" s="1053"/>
      <c r="L217" s="273"/>
      <c r="M217" s="1053"/>
      <c r="N217" s="1053"/>
      <c r="O217" s="1053"/>
      <c r="P217" s="1053"/>
    </row>
    <row r="218" spans="1:16" ht="15.75" x14ac:dyDescent="0.25">
      <c r="A218" s="273"/>
      <c r="B218" s="1053"/>
      <c r="C218" s="1053"/>
      <c r="D218" s="1053"/>
      <c r="E218" s="1053"/>
      <c r="F218" s="1053"/>
      <c r="G218" s="1053"/>
      <c r="H218" s="1053"/>
      <c r="I218" s="1053"/>
      <c r="J218" s="1053"/>
      <c r="K218" s="1053"/>
      <c r="L218" s="273"/>
      <c r="M218" s="1053"/>
      <c r="N218" s="1053"/>
      <c r="O218" s="1053"/>
      <c r="P218" s="1053"/>
    </row>
    <row r="219" spans="1:16" ht="15.75" x14ac:dyDescent="0.25">
      <c r="A219" s="273"/>
      <c r="B219" s="1053"/>
      <c r="C219" s="1053"/>
      <c r="D219" s="1053"/>
      <c r="E219" s="1053"/>
      <c r="F219" s="1053"/>
      <c r="G219" s="1053"/>
      <c r="H219" s="1053"/>
      <c r="I219" s="1053"/>
      <c r="J219" s="1053"/>
      <c r="K219" s="1053"/>
      <c r="L219" s="273"/>
      <c r="M219" s="1053"/>
      <c r="N219" s="1053"/>
      <c r="O219" s="1053"/>
      <c r="P219" s="1053"/>
    </row>
    <row r="220" spans="1:16" ht="15.75" x14ac:dyDescent="0.25">
      <c r="A220" s="273"/>
      <c r="B220" s="1053"/>
      <c r="C220" s="1053"/>
      <c r="D220" s="1053"/>
      <c r="E220" s="1053"/>
      <c r="F220" s="1053"/>
      <c r="G220" s="1053"/>
      <c r="H220" s="1053"/>
      <c r="I220" s="1053"/>
      <c r="J220" s="1053"/>
      <c r="K220" s="1053"/>
      <c r="L220" s="273"/>
      <c r="M220" s="1053"/>
      <c r="N220" s="1053"/>
      <c r="O220" s="1053"/>
      <c r="P220" s="1053"/>
    </row>
    <row r="221" spans="1:16" ht="15.75" x14ac:dyDescent="0.25">
      <c r="A221" s="273"/>
      <c r="B221" s="1053"/>
      <c r="C221" s="1053"/>
      <c r="D221" s="1053"/>
      <c r="E221" s="1053"/>
      <c r="F221" s="1053"/>
      <c r="G221" s="1053"/>
      <c r="H221" s="1053"/>
      <c r="I221" s="1053"/>
      <c r="J221" s="1053"/>
      <c r="K221" s="1053"/>
      <c r="L221" s="273"/>
      <c r="M221" s="1053"/>
      <c r="N221" s="1053"/>
      <c r="O221" s="1053"/>
      <c r="P221" s="1053"/>
    </row>
    <row r="222" spans="1:16" ht="15.75" x14ac:dyDescent="0.25">
      <c r="A222" s="273"/>
      <c r="B222" s="1053"/>
      <c r="C222" s="1053"/>
      <c r="D222" s="1053"/>
      <c r="E222" s="1053"/>
      <c r="F222" s="1053"/>
      <c r="G222" s="1053"/>
      <c r="H222" s="1053"/>
      <c r="I222" s="1053"/>
      <c r="J222" s="1053"/>
      <c r="K222" s="1053"/>
      <c r="L222" s="273"/>
      <c r="M222" s="1053"/>
      <c r="N222" s="1053"/>
      <c r="O222" s="1053"/>
      <c r="P222" s="1053"/>
    </row>
    <row r="223" spans="1:16" ht="15.75" x14ac:dyDescent="0.25">
      <c r="A223" s="273"/>
      <c r="B223" s="1053"/>
      <c r="C223" s="1053"/>
      <c r="D223" s="1053"/>
      <c r="E223" s="1053"/>
      <c r="F223" s="1053"/>
      <c r="G223" s="1053"/>
      <c r="H223" s="1053"/>
      <c r="I223" s="1053"/>
      <c r="J223" s="1053"/>
      <c r="K223" s="1053"/>
      <c r="L223" s="273"/>
      <c r="M223" s="1053"/>
      <c r="N223" s="1053"/>
      <c r="O223" s="1053"/>
      <c r="P223" s="1053"/>
    </row>
    <row r="224" spans="1:16" ht="15.75" x14ac:dyDescent="0.25">
      <c r="A224" s="273"/>
      <c r="B224" s="1053"/>
      <c r="C224" s="1053"/>
      <c r="D224" s="1053"/>
      <c r="E224" s="1053"/>
      <c r="F224" s="1053"/>
      <c r="G224" s="1053"/>
      <c r="H224" s="1053"/>
      <c r="I224" s="1053"/>
      <c r="J224" s="1053"/>
      <c r="K224" s="1053"/>
      <c r="L224" s="273"/>
      <c r="M224" s="1053"/>
      <c r="N224" s="1053"/>
      <c r="O224" s="1053"/>
      <c r="P224" s="1053"/>
    </row>
    <row r="225" spans="1:16" ht="15.75" x14ac:dyDescent="0.25">
      <c r="A225" s="273"/>
      <c r="B225" s="1053"/>
      <c r="C225" s="1053"/>
      <c r="D225" s="1053"/>
      <c r="E225" s="1053"/>
      <c r="F225" s="1053"/>
      <c r="G225" s="1053"/>
      <c r="H225" s="1053"/>
      <c r="I225" s="1053"/>
      <c r="J225" s="1053"/>
      <c r="K225" s="1053"/>
      <c r="L225" s="273"/>
      <c r="M225" s="1053"/>
      <c r="N225" s="1053"/>
      <c r="O225" s="1053"/>
      <c r="P225" s="1053"/>
    </row>
    <row r="226" spans="1:16" ht="15.75" x14ac:dyDescent="0.25">
      <c r="A226" s="273"/>
      <c r="B226" s="1053"/>
      <c r="C226" s="1053"/>
      <c r="D226" s="1053"/>
      <c r="E226" s="1053"/>
      <c r="F226" s="1053"/>
      <c r="G226" s="1053"/>
      <c r="H226" s="1053"/>
      <c r="I226" s="1053"/>
      <c r="J226" s="1053"/>
      <c r="K226" s="1053"/>
      <c r="L226" s="273"/>
      <c r="M226" s="1053"/>
      <c r="N226" s="1053"/>
      <c r="O226" s="1053"/>
      <c r="P226" s="1053"/>
    </row>
    <row r="227" spans="1:16" ht="15.75" x14ac:dyDescent="0.25">
      <c r="A227" s="273"/>
      <c r="B227" s="1053"/>
      <c r="C227" s="1053"/>
      <c r="D227" s="1053"/>
      <c r="E227" s="1053"/>
      <c r="F227" s="1053"/>
      <c r="G227" s="1053"/>
      <c r="H227" s="1053"/>
      <c r="I227" s="1053"/>
      <c r="J227" s="1053"/>
      <c r="K227" s="1053"/>
      <c r="L227" s="273"/>
      <c r="M227" s="1053"/>
      <c r="N227" s="1053"/>
      <c r="O227" s="1053"/>
      <c r="P227" s="1053"/>
    </row>
    <row r="228" spans="1:16" ht="15.75" x14ac:dyDescent="0.25">
      <c r="A228" s="273"/>
      <c r="B228" s="1053"/>
      <c r="C228" s="1053"/>
      <c r="D228" s="1053"/>
      <c r="E228" s="1053"/>
      <c r="F228" s="1053"/>
      <c r="G228" s="1053"/>
      <c r="H228" s="1053"/>
      <c r="I228" s="1053"/>
      <c r="J228" s="1053"/>
      <c r="K228" s="1053"/>
      <c r="L228" s="273"/>
      <c r="M228" s="1053"/>
      <c r="N228" s="1053"/>
      <c r="O228" s="1053"/>
      <c r="P228" s="1053"/>
    </row>
    <row r="229" spans="1:16" ht="15.75" x14ac:dyDescent="0.25">
      <c r="A229" s="273"/>
      <c r="B229" s="1053"/>
      <c r="C229" s="1053"/>
      <c r="D229" s="1053"/>
      <c r="E229" s="1053"/>
      <c r="F229" s="1053"/>
      <c r="G229" s="1053"/>
      <c r="H229" s="1053"/>
      <c r="I229" s="1053"/>
      <c r="J229" s="1053"/>
      <c r="K229" s="1053"/>
      <c r="L229" s="273"/>
      <c r="M229" s="1053"/>
      <c r="N229" s="1053"/>
      <c r="O229" s="1053"/>
      <c r="P229" s="1053"/>
    </row>
    <row r="230" spans="1:16" ht="15.75" x14ac:dyDescent="0.25">
      <c r="A230" s="273"/>
      <c r="B230" s="1053"/>
      <c r="C230" s="1053"/>
      <c r="D230" s="1053"/>
      <c r="E230" s="1053"/>
      <c r="F230" s="1053"/>
      <c r="G230" s="1053"/>
      <c r="H230" s="1053"/>
      <c r="I230" s="1053"/>
      <c r="J230" s="1053"/>
      <c r="K230" s="1053"/>
      <c r="L230" s="273"/>
      <c r="M230" s="1053"/>
      <c r="N230" s="1053"/>
      <c r="O230" s="1053"/>
      <c r="P230" s="1053"/>
    </row>
    <row r="231" spans="1:16" ht="15.75" x14ac:dyDescent="0.25">
      <c r="A231" s="273"/>
      <c r="B231" s="1053"/>
      <c r="C231" s="1053"/>
      <c r="D231" s="1053"/>
      <c r="E231" s="1053"/>
      <c r="F231" s="1053"/>
      <c r="G231" s="1053"/>
      <c r="H231" s="1053"/>
      <c r="I231" s="1053"/>
      <c r="J231" s="1053"/>
      <c r="K231" s="1053"/>
      <c r="L231" s="273"/>
      <c r="M231" s="1053"/>
      <c r="N231" s="1053"/>
      <c r="O231" s="1053"/>
      <c r="P231" s="1053"/>
    </row>
    <row r="232" spans="1:16" ht="15.75" x14ac:dyDescent="0.25">
      <c r="A232" s="273"/>
      <c r="B232" s="1053"/>
      <c r="C232" s="1053"/>
      <c r="D232" s="1053"/>
      <c r="E232" s="1053"/>
      <c r="F232" s="1053"/>
      <c r="G232" s="1053"/>
      <c r="H232" s="1053"/>
      <c r="I232" s="1053"/>
      <c r="J232" s="1053"/>
      <c r="K232" s="1053"/>
      <c r="L232" s="273"/>
      <c r="M232" s="1053"/>
      <c r="N232" s="1053"/>
      <c r="O232" s="1053"/>
      <c r="P232" s="1053"/>
    </row>
    <row r="233" spans="1:16" ht="15.75" x14ac:dyDescent="0.25">
      <c r="A233" s="273"/>
      <c r="B233" s="1053"/>
      <c r="C233" s="1053"/>
      <c r="D233" s="1053"/>
      <c r="E233" s="1053"/>
      <c r="F233" s="1053"/>
      <c r="G233" s="1053"/>
      <c r="H233" s="1053"/>
      <c r="I233" s="1053"/>
      <c r="J233" s="1053"/>
      <c r="K233" s="1053"/>
      <c r="L233" s="273"/>
      <c r="M233" s="1053"/>
      <c r="N233" s="1053"/>
      <c r="O233" s="1053"/>
      <c r="P233" s="1053"/>
    </row>
    <row r="234" spans="1:16" ht="15.75" x14ac:dyDescent="0.25">
      <c r="A234" s="273"/>
      <c r="B234" s="1053"/>
      <c r="C234" s="1053"/>
      <c r="D234" s="1053"/>
      <c r="E234" s="1053"/>
      <c r="F234" s="1053"/>
      <c r="G234" s="1053"/>
      <c r="H234" s="1053"/>
      <c r="I234" s="1053"/>
      <c r="J234" s="1053"/>
      <c r="K234" s="1053"/>
      <c r="L234" s="273"/>
      <c r="M234" s="1053"/>
      <c r="N234" s="1053"/>
      <c r="O234" s="1053"/>
      <c r="P234" s="1053"/>
    </row>
    <row r="235" spans="1:16" ht="15.75" x14ac:dyDescent="0.25">
      <c r="A235" s="273"/>
      <c r="B235" s="1053"/>
      <c r="C235" s="1053"/>
      <c r="D235" s="1053"/>
      <c r="E235" s="1053"/>
      <c r="F235" s="1053"/>
      <c r="G235" s="1053"/>
      <c r="H235" s="1053"/>
      <c r="I235" s="1053"/>
      <c r="J235" s="1053"/>
      <c r="K235" s="1053"/>
      <c r="L235" s="273"/>
      <c r="M235" s="1053"/>
      <c r="N235" s="1053"/>
      <c r="O235" s="1053"/>
      <c r="P235" s="1053"/>
    </row>
    <row r="236" spans="1:16" ht="15.75" x14ac:dyDescent="0.25">
      <c r="A236" s="273"/>
      <c r="B236" s="1053"/>
      <c r="C236" s="1053"/>
      <c r="D236" s="1053"/>
      <c r="E236" s="1053"/>
      <c r="F236" s="1053"/>
      <c r="G236" s="1053"/>
      <c r="H236" s="1053"/>
      <c r="I236" s="1053"/>
      <c r="J236" s="1053"/>
      <c r="K236" s="1053"/>
      <c r="L236" s="273"/>
      <c r="M236" s="1053"/>
      <c r="N236" s="1053"/>
      <c r="O236" s="1053"/>
      <c r="P236" s="1053"/>
    </row>
    <row r="237" spans="1:16" ht="15.75" x14ac:dyDescent="0.25">
      <c r="A237" s="273"/>
      <c r="B237" s="1053"/>
      <c r="C237" s="1053"/>
      <c r="D237" s="1053"/>
      <c r="E237" s="1053"/>
      <c r="F237" s="1053"/>
      <c r="G237" s="1053"/>
      <c r="H237" s="1053"/>
      <c r="I237" s="1053"/>
      <c r="J237" s="1053"/>
      <c r="K237" s="1053"/>
      <c r="L237" s="273"/>
      <c r="M237" s="1053"/>
      <c r="N237" s="1053"/>
      <c r="O237" s="1053"/>
      <c r="P237" s="1053"/>
    </row>
    <row r="238" spans="1:16" ht="15.75" x14ac:dyDescent="0.25">
      <c r="A238" s="273"/>
      <c r="B238" s="1053"/>
      <c r="C238" s="1053"/>
      <c r="D238" s="1053"/>
      <c r="E238" s="1053"/>
      <c r="F238" s="1053"/>
      <c r="G238" s="1053"/>
      <c r="H238" s="1053"/>
      <c r="I238" s="1053"/>
      <c r="J238" s="1053"/>
      <c r="K238" s="1053"/>
      <c r="L238" s="273"/>
      <c r="M238" s="1053"/>
      <c r="N238" s="1053"/>
      <c r="O238" s="1053"/>
      <c r="P238" s="1053"/>
    </row>
    <row r="239" spans="1:16" ht="15.75" x14ac:dyDescent="0.25">
      <c r="A239" s="273"/>
      <c r="B239" s="1053"/>
      <c r="C239" s="1053"/>
      <c r="D239" s="1053"/>
      <c r="E239" s="1053"/>
      <c r="F239" s="1053"/>
      <c r="G239" s="1053"/>
      <c r="H239" s="1053"/>
      <c r="I239" s="1053"/>
      <c r="J239" s="1053"/>
      <c r="K239" s="1053"/>
      <c r="L239" s="273"/>
      <c r="M239" s="1053"/>
      <c r="N239" s="1053"/>
      <c r="O239" s="1053"/>
      <c r="P239" s="1053"/>
    </row>
    <row r="240" spans="1:16" ht="15.75" x14ac:dyDescent="0.25">
      <c r="A240" s="273"/>
      <c r="B240" s="1053"/>
      <c r="C240" s="1053"/>
      <c r="D240" s="1053"/>
      <c r="E240" s="1053"/>
      <c r="F240" s="1053"/>
      <c r="G240" s="1053"/>
      <c r="H240" s="1053"/>
      <c r="I240" s="1053"/>
      <c r="J240" s="1053"/>
      <c r="K240" s="1053"/>
      <c r="L240" s="273"/>
      <c r="M240" s="1053"/>
      <c r="N240" s="1053"/>
      <c r="O240" s="1053"/>
      <c r="P240" s="1053"/>
    </row>
    <row r="241" spans="1:16" ht="15.75" x14ac:dyDescent="0.25">
      <c r="A241" s="273"/>
      <c r="B241" s="1053"/>
      <c r="C241" s="1053"/>
      <c r="D241" s="1053"/>
      <c r="E241" s="1053"/>
      <c r="F241" s="1053"/>
      <c r="G241" s="1053"/>
      <c r="H241" s="1053"/>
      <c r="I241" s="1053"/>
      <c r="J241" s="1053"/>
      <c r="K241" s="1053"/>
      <c r="L241" s="273"/>
      <c r="M241" s="1053"/>
      <c r="N241" s="1053"/>
      <c r="O241" s="1053"/>
      <c r="P241" s="1053"/>
    </row>
    <row r="242" spans="1:16" ht="15.75" x14ac:dyDescent="0.25">
      <c r="A242" s="273"/>
      <c r="B242" s="1053"/>
      <c r="C242" s="1053"/>
      <c r="D242" s="1053"/>
      <c r="E242" s="1053"/>
      <c r="F242" s="1053"/>
      <c r="G242" s="1053"/>
      <c r="H242" s="1053"/>
      <c r="I242" s="1053"/>
      <c r="J242" s="1053"/>
      <c r="K242" s="1053"/>
      <c r="L242" s="273"/>
      <c r="M242" s="1053"/>
      <c r="N242" s="1053"/>
      <c r="O242" s="1053"/>
      <c r="P242" s="1053"/>
    </row>
    <row r="243" spans="1:16" ht="15.75" x14ac:dyDescent="0.25">
      <c r="A243" s="273"/>
      <c r="B243" s="1053"/>
      <c r="C243" s="1053"/>
      <c r="D243" s="1053"/>
      <c r="E243" s="1053"/>
      <c r="F243" s="1053"/>
      <c r="G243" s="1053"/>
      <c r="H243" s="1053"/>
      <c r="I243" s="1053"/>
      <c r="J243" s="1053"/>
      <c r="K243" s="1053"/>
      <c r="L243" s="273"/>
      <c r="M243" s="1053"/>
      <c r="N243" s="1053"/>
      <c r="O243" s="1053"/>
      <c r="P243" s="1053"/>
    </row>
    <row r="244" spans="1:16" ht="15.75" x14ac:dyDescent="0.25">
      <c r="A244" s="273"/>
      <c r="B244" s="1053"/>
      <c r="C244" s="1053"/>
      <c r="D244" s="1053"/>
      <c r="E244" s="1053"/>
      <c r="F244" s="1053"/>
      <c r="G244" s="1053"/>
      <c r="H244" s="1053"/>
      <c r="I244" s="1053"/>
      <c r="J244" s="1053"/>
      <c r="K244" s="1053"/>
      <c r="L244" s="273"/>
      <c r="M244" s="1053"/>
      <c r="N244" s="1053"/>
      <c r="O244" s="1053"/>
      <c r="P244" s="1053"/>
    </row>
    <row r="245" spans="1:16" ht="15.75" x14ac:dyDescent="0.25">
      <c r="A245" s="273"/>
      <c r="B245" s="1053"/>
      <c r="C245" s="1053"/>
      <c r="D245" s="1053"/>
      <c r="E245" s="1053"/>
      <c r="F245" s="1053"/>
      <c r="G245" s="1053"/>
      <c r="H245" s="1053"/>
      <c r="I245" s="1053"/>
      <c r="J245" s="1053"/>
      <c r="K245" s="1053"/>
      <c r="L245" s="273"/>
      <c r="M245" s="1053"/>
      <c r="N245" s="1053"/>
      <c r="O245" s="1053"/>
      <c r="P245" s="1053"/>
    </row>
    <row r="246" spans="1:16" ht="15.75" x14ac:dyDescent="0.25">
      <c r="A246" s="273"/>
      <c r="B246" s="1053"/>
      <c r="C246" s="1053"/>
      <c r="D246" s="1053"/>
      <c r="E246" s="1053"/>
      <c r="F246" s="1053"/>
      <c r="G246" s="1053"/>
      <c r="H246" s="1053"/>
      <c r="I246" s="1053"/>
      <c r="J246" s="1053"/>
      <c r="K246" s="1053"/>
      <c r="L246" s="273"/>
      <c r="M246" s="1053"/>
      <c r="N246" s="1053"/>
      <c r="O246" s="1053"/>
      <c r="P246" s="1053"/>
    </row>
    <row r="247" spans="1:16" ht="15.75" x14ac:dyDescent="0.25">
      <c r="A247" s="273"/>
      <c r="B247" s="1053"/>
      <c r="C247" s="1053"/>
      <c r="D247" s="1053"/>
      <c r="E247" s="1053"/>
      <c r="F247" s="1053"/>
      <c r="G247" s="1053"/>
      <c r="H247" s="1053"/>
      <c r="I247" s="1053"/>
      <c r="J247" s="1053"/>
      <c r="K247" s="1053"/>
      <c r="L247" s="273"/>
      <c r="M247" s="1053"/>
      <c r="N247" s="1053"/>
      <c r="O247" s="1053"/>
      <c r="P247" s="1053"/>
    </row>
    <row r="248" spans="1:16" ht="15.75" x14ac:dyDescent="0.25">
      <c r="A248" s="273"/>
      <c r="B248" s="1053"/>
      <c r="C248" s="1053"/>
      <c r="D248" s="1053"/>
      <c r="E248" s="1053"/>
      <c r="F248" s="1053"/>
      <c r="G248" s="1053"/>
      <c r="H248" s="1053"/>
      <c r="I248" s="1053"/>
      <c r="J248" s="1053"/>
      <c r="K248" s="1053"/>
      <c r="L248" s="273"/>
      <c r="M248" s="1053"/>
      <c r="N248" s="1053"/>
      <c r="O248" s="1053"/>
      <c r="P248" s="1053"/>
    </row>
    <row r="249" spans="1:16" ht="15.75" x14ac:dyDescent="0.25">
      <c r="A249" s="273"/>
      <c r="B249" s="1053"/>
      <c r="C249" s="1053"/>
      <c r="D249" s="1053"/>
      <c r="E249" s="1053"/>
      <c r="F249" s="1053"/>
      <c r="G249" s="1053"/>
      <c r="H249" s="1053"/>
      <c r="I249" s="1053"/>
      <c r="J249" s="1053"/>
      <c r="K249" s="1053"/>
      <c r="L249" s="273"/>
      <c r="M249" s="1053"/>
      <c r="N249" s="1053"/>
      <c r="O249" s="1053"/>
      <c r="P249" s="1053"/>
    </row>
    <row r="250" spans="1:16" ht="15.75" x14ac:dyDescent="0.25">
      <c r="A250" s="273"/>
      <c r="B250" s="1053"/>
      <c r="C250" s="1053"/>
      <c r="D250" s="1053"/>
      <c r="E250" s="1053"/>
      <c r="F250" s="1053"/>
      <c r="G250" s="1053"/>
      <c r="H250" s="1053"/>
      <c r="I250" s="1053"/>
      <c r="J250" s="1053"/>
      <c r="K250" s="1053"/>
      <c r="L250" s="273"/>
      <c r="M250" s="1053"/>
      <c r="N250" s="1053"/>
      <c r="O250" s="1053"/>
      <c r="P250" s="1053"/>
    </row>
    <row r="251" spans="1:16" ht="15.75" x14ac:dyDescent="0.25">
      <c r="A251" s="273"/>
      <c r="B251" s="1053"/>
      <c r="C251" s="1053"/>
      <c r="D251" s="1053"/>
      <c r="E251" s="1053"/>
      <c r="F251" s="1053"/>
      <c r="G251" s="1053"/>
      <c r="H251" s="1053"/>
      <c r="I251" s="1053"/>
      <c r="J251" s="1053"/>
      <c r="K251" s="1053"/>
      <c r="L251" s="273"/>
      <c r="M251" s="1053"/>
      <c r="N251" s="1053"/>
      <c r="O251" s="1053"/>
      <c r="P251" s="1053"/>
    </row>
    <row r="252" spans="1:16" ht="15.75" x14ac:dyDescent="0.25">
      <c r="A252" s="273"/>
      <c r="B252" s="1053"/>
      <c r="C252" s="1053"/>
      <c r="D252" s="1053"/>
      <c r="E252" s="1053"/>
      <c r="F252" s="1053"/>
      <c r="G252" s="1053"/>
      <c r="H252" s="1053"/>
      <c r="I252" s="1053"/>
      <c r="J252" s="1053"/>
      <c r="K252" s="1053"/>
      <c r="L252" s="273"/>
      <c r="M252" s="1053"/>
      <c r="N252" s="1053"/>
      <c r="O252" s="1053"/>
      <c r="P252" s="1053"/>
    </row>
    <row r="253" spans="1:16" ht="15.75" x14ac:dyDescent="0.25">
      <c r="A253" s="273"/>
      <c r="B253" s="1053"/>
      <c r="C253" s="1053"/>
      <c r="D253" s="1053"/>
      <c r="E253" s="1053"/>
      <c r="F253" s="1053"/>
      <c r="G253" s="1053"/>
      <c r="H253" s="1053"/>
      <c r="I253" s="1053"/>
      <c r="J253" s="1053"/>
      <c r="K253" s="1053"/>
      <c r="L253" s="273"/>
      <c r="M253" s="1053"/>
      <c r="N253" s="1053"/>
      <c r="O253" s="1053"/>
      <c r="P253" s="1053"/>
    </row>
    <row r="254" spans="1:16" ht="15.75" x14ac:dyDescent="0.25">
      <c r="A254" s="273"/>
      <c r="B254" s="1053"/>
      <c r="C254" s="1053"/>
      <c r="D254" s="1053"/>
      <c r="E254" s="1053"/>
      <c r="F254" s="1053"/>
      <c r="G254" s="1053"/>
      <c r="H254" s="1053"/>
      <c r="I254" s="1053"/>
      <c r="J254" s="1053"/>
      <c r="K254" s="1053"/>
      <c r="L254" s="273"/>
      <c r="M254" s="1053"/>
      <c r="N254" s="1053"/>
      <c r="O254" s="1053"/>
      <c r="P254" s="1053"/>
    </row>
    <row r="255" spans="1:16" ht="15.75" x14ac:dyDescent="0.25">
      <c r="A255" s="273"/>
      <c r="B255" s="1053"/>
      <c r="C255" s="1053"/>
      <c r="D255" s="1053"/>
      <c r="E255" s="1053"/>
      <c r="F255" s="1053"/>
      <c r="G255" s="1053"/>
      <c r="H255" s="1053"/>
      <c r="I255" s="1053"/>
      <c r="J255" s="1053"/>
      <c r="K255" s="1053"/>
      <c r="L255" s="273"/>
      <c r="M255" s="1053"/>
      <c r="N255" s="1053"/>
      <c r="O255" s="1053"/>
      <c r="P255" s="1053"/>
    </row>
    <row r="256" spans="1:16" ht="15.75" x14ac:dyDescent="0.25">
      <c r="A256" s="273"/>
      <c r="B256" s="1053"/>
      <c r="C256" s="1053"/>
      <c r="D256" s="1053"/>
      <c r="E256" s="1053"/>
      <c r="F256" s="1053"/>
      <c r="G256" s="1053"/>
      <c r="H256" s="1053"/>
      <c r="I256" s="1053"/>
      <c r="J256" s="1053"/>
      <c r="K256" s="1053"/>
      <c r="L256" s="273"/>
      <c r="M256" s="1053"/>
      <c r="N256" s="1053"/>
      <c r="O256" s="1053"/>
      <c r="P256" s="1053"/>
    </row>
    <row r="257" spans="1:16" ht="15.75" x14ac:dyDescent="0.25">
      <c r="A257" s="273"/>
      <c r="B257" s="1053"/>
      <c r="C257" s="1053"/>
      <c r="D257" s="1053"/>
      <c r="E257" s="1053"/>
      <c r="F257" s="1053"/>
      <c r="G257" s="1053"/>
      <c r="H257" s="1053"/>
      <c r="I257" s="1053"/>
      <c r="J257" s="1053"/>
      <c r="K257" s="1053"/>
      <c r="L257" s="273"/>
      <c r="M257" s="1053"/>
      <c r="N257" s="1053"/>
      <c r="O257" s="1053"/>
      <c r="P257" s="1053"/>
    </row>
    <row r="258" spans="1:16" ht="15.75" x14ac:dyDescent="0.25">
      <c r="A258" s="273"/>
      <c r="B258" s="1053"/>
      <c r="C258" s="1053"/>
      <c r="D258" s="1053"/>
      <c r="E258" s="1053"/>
      <c r="F258" s="1053"/>
      <c r="G258" s="1053"/>
      <c r="H258" s="1053"/>
      <c r="I258" s="1053"/>
      <c r="J258" s="1053"/>
      <c r="K258" s="1053"/>
      <c r="L258" s="273"/>
      <c r="M258" s="1053"/>
      <c r="N258" s="1053"/>
      <c r="O258" s="1053"/>
      <c r="P258" s="1053"/>
    </row>
    <row r="259" spans="1:16" ht="15.75" x14ac:dyDescent="0.25">
      <c r="A259" s="273"/>
      <c r="B259" s="1053"/>
      <c r="C259" s="1053"/>
      <c r="D259" s="1053"/>
      <c r="E259" s="1053"/>
      <c r="F259" s="1053"/>
      <c r="G259" s="1053"/>
      <c r="H259" s="1053"/>
      <c r="I259" s="1053"/>
      <c r="J259" s="1053"/>
      <c r="K259" s="1053"/>
      <c r="L259" s="273"/>
      <c r="M259" s="1053"/>
      <c r="N259" s="1053"/>
      <c r="O259" s="1053"/>
      <c r="P259" s="1053"/>
    </row>
    <row r="260" spans="1:16" ht="15.75" x14ac:dyDescent="0.25">
      <c r="A260" s="273"/>
      <c r="B260" s="1053"/>
      <c r="C260" s="1053"/>
      <c r="D260" s="1053"/>
      <c r="E260" s="1053"/>
      <c r="F260" s="1053"/>
      <c r="G260" s="1053"/>
      <c r="H260" s="1053"/>
      <c r="I260" s="1053"/>
      <c r="J260" s="1053"/>
      <c r="K260" s="1053"/>
      <c r="L260" s="273"/>
      <c r="M260" s="1053"/>
      <c r="N260" s="1053"/>
      <c r="O260" s="1053"/>
      <c r="P260" s="1053"/>
    </row>
    <row r="261" spans="1:16" ht="15.75" x14ac:dyDescent="0.25">
      <c r="A261" s="273"/>
      <c r="B261" s="1053"/>
      <c r="C261" s="1053"/>
      <c r="D261" s="1053"/>
      <c r="E261" s="1053"/>
      <c r="F261" s="1053"/>
      <c r="G261" s="1053"/>
      <c r="H261" s="1053"/>
      <c r="I261" s="1053"/>
      <c r="J261" s="1053"/>
      <c r="K261" s="1053"/>
      <c r="L261" s="273"/>
      <c r="M261" s="1053"/>
      <c r="N261" s="1053"/>
      <c r="O261" s="1053"/>
      <c r="P261" s="1053"/>
    </row>
    <row r="262" spans="1:16" ht="15.75" x14ac:dyDescent="0.25">
      <c r="A262" s="273"/>
      <c r="B262" s="1053"/>
      <c r="C262" s="1053"/>
      <c r="D262" s="1053"/>
      <c r="E262" s="1053"/>
      <c r="F262" s="1053"/>
      <c r="G262" s="1053"/>
      <c r="H262" s="1053"/>
      <c r="I262" s="1053"/>
      <c r="J262" s="1053"/>
      <c r="K262" s="1053"/>
      <c r="L262" s="273"/>
      <c r="M262" s="1053"/>
      <c r="N262" s="1053"/>
      <c r="O262" s="1053"/>
      <c r="P262" s="1053"/>
    </row>
    <row r="263" spans="1:16" ht="15.75" x14ac:dyDescent="0.25">
      <c r="A263" s="273"/>
      <c r="B263" s="1053"/>
      <c r="C263" s="1053"/>
      <c r="D263" s="1053"/>
      <c r="E263" s="1053"/>
      <c r="F263" s="1053"/>
      <c r="G263" s="1053"/>
      <c r="H263" s="1053"/>
      <c r="I263" s="1053"/>
      <c r="J263" s="1053"/>
      <c r="K263" s="1053"/>
      <c r="L263" s="273"/>
      <c r="M263" s="1053"/>
      <c r="N263" s="1053"/>
      <c r="O263" s="1053"/>
      <c r="P263" s="1053"/>
    </row>
    <row r="264" spans="1:16" ht="15.75" x14ac:dyDescent="0.25">
      <c r="A264" s="273"/>
      <c r="B264" s="1053"/>
      <c r="C264" s="1053"/>
      <c r="D264" s="1053"/>
      <c r="E264" s="1053"/>
      <c r="F264" s="1053"/>
      <c r="G264" s="1053"/>
      <c r="H264" s="1053"/>
      <c r="I264" s="1053"/>
      <c r="J264" s="1053"/>
      <c r="K264" s="1053"/>
      <c r="L264" s="273"/>
      <c r="M264" s="1053"/>
      <c r="N264" s="1053"/>
      <c r="O264" s="1053"/>
      <c r="P264" s="1053"/>
    </row>
    <row r="265" spans="1:16" ht="15.75" x14ac:dyDescent="0.25">
      <c r="A265" s="273"/>
      <c r="B265" s="1053"/>
      <c r="C265" s="1053"/>
      <c r="D265" s="1053"/>
      <c r="E265" s="1053"/>
      <c r="F265" s="1053"/>
      <c r="G265" s="1053"/>
      <c r="H265" s="1053"/>
      <c r="I265" s="1053"/>
      <c r="J265" s="1053"/>
      <c r="K265" s="1053"/>
      <c r="L265" s="273"/>
      <c r="M265" s="1053"/>
      <c r="N265" s="1053"/>
      <c r="O265" s="1053"/>
      <c r="P265" s="1053"/>
    </row>
    <row r="266" spans="1:16" ht="15.75" x14ac:dyDescent="0.25">
      <c r="A266" s="273"/>
      <c r="B266" s="1053"/>
      <c r="C266" s="1053"/>
      <c r="D266" s="1053"/>
      <c r="E266" s="1053"/>
      <c r="F266" s="1053"/>
      <c r="G266" s="1053"/>
      <c r="H266" s="1053"/>
      <c r="I266" s="1053"/>
      <c r="J266" s="1053"/>
      <c r="K266" s="1053"/>
      <c r="L266" s="273"/>
      <c r="M266" s="1053"/>
      <c r="N266" s="1053"/>
      <c r="O266" s="1053"/>
      <c r="P266" s="1053"/>
    </row>
    <row r="267" spans="1:16" ht="15.75" x14ac:dyDescent="0.25">
      <c r="A267" s="273"/>
      <c r="B267" s="1053"/>
      <c r="C267" s="1053"/>
      <c r="D267" s="1053"/>
      <c r="E267" s="1053"/>
      <c r="F267" s="1053"/>
      <c r="G267" s="1053"/>
      <c r="H267" s="1053"/>
      <c r="I267" s="1053"/>
      <c r="J267" s="1053"/>
      <c r="K267" s="1053"/>
      <c r="L267" s="273"/>
      <c r="M267" s="1053"/>
      <c r="N267" s="1053"/>
      <c r="O267" s="1053"/>
      <c r="P267" s="1053"/>
    </row>
    <row r="268" spans="1:16" ht="15.75" x14ac:dyDescent="0.25">
      <c r="A268" s="273"/>
      <c r="B268" s="1053"/>
      <c r="C268" s="1053"/>
      <c r="D268" s="1053"/>
      <c r="E268" s="1053"/>
      <c r="F268" s="1053"/>
      <c r="G268" s="1053"/>
      <c r="H268" s="1053"/>
      <c r="I268" s="1053"/>
      <c r="J268" s="1053"/>
      <c r="K268" s="1053"/>
      <c r="L268" s="273"/>
      <c r="M268" s="1053"/>
      <c r="N268" s="1053"/>
      <c r="O268" s="1053"/>
      <c r="P268" s="1053"/>
    </row>
    <row r="269" spans="1:16" ht="15.75" x14ac:dyDescent="0.25">
      <c r="A269" s="273"/>
      <c r="B269" s="1053"/>
      <c r="C269" s="1053"/>
      <c r="D269" s="1053"/>
      <c r="E269" s="1053"/>
      <c r="F269" s="1053"/>
      <c r="G269" s="1053"/>
      <c r="H269" s="1053"/>
      <c r="I269" s="1053"/>
      <c r="J269" s="1053"/>
      <c r="K269" s="1053"/>
      <c r="L269" s="273"/>
      <c r="M269" s="1053"/>
      <c r="N269" s="1053"/>
      <c r="O269" s="1053"/>
      <c r="P269" s="1053"/>
    </row>
    <row r="270" spans="1:16" ht="15.75" x14ac:dyDescent="0.25">
      <c r="A270" s="273"/>
      <c r="B270" s="1053"/>
      <c r="C270" s="1053"/>
      <c r="D270" s="1053"/>
      <c r="E270" s="1053"/>
      <c r="F270" s="1053"/>
      <c r="G270" s="1053"/>
      <c r="H270" s="1053"/>
      <c r="I270" s="1053"/>
      <c r="J270" s="1053"/>
      <c r="K270" s="1053"/>
      <c r="L270" s="273"/>
      <c r="M270" s="1053"/>
      <c r="N270" s="1053"/>
      <c r="O270" s="1053"/>
      <c r="P270" s="1053"/>
    </row>
    <row r="271" spans="1:16" ht="15.75" x14ac:dyDescent="0.25">
      <c r="A271" s="273"/>
      <c r="B271" s="1053"/>
      <c r="C271" s="1053"/>
      <c r="D271" s="1053"/>
      <c r="E271" s="1053"/>
      <c r="F271" s="1053"/>
      <c r="G271" s="1053"/>
      <c r="H271" s="1053"/>
      <c r="I271" s="1053"/>
      <c r="J271" s="1053"/>
      <c r="K271" s="1053"/>
      <c r="L271" s="273"/>
      <c r="M271" s="1053"/>
      <c r="N271" s="1053"/>
      <c r="O271" s="1053"/>
      <c r="P271" s="1053"/>
    </row>
    <row r="272" spans="1:16" ht="15.75" x14ac:dyDescent="0.25">
      <c r="A272" s="273"/>
      <c r="B272" s="1053"/>
      <c r="C272" s="1053"/>
      <c r="D272" s="1053"/>
      <c r="E272" s="1053"/>
      <c r="F272" s="1053"/>
      <c r="G272" s="1053"/>
      <c r="H272" s="1053"/>
      <c r="I272" s="1053"/>
      <c r="J272" s="1053"/>
      <c r="K272" s="1053"/>
      <c r="L272" s="273"/>
      <c r="M272" s="1053"/>
      <c r="N272" s="1053"/>
      <c r="O272" s="1053"/>
      <c r="P272" s="1053"/>
    </row>
    <row r="273" spans="1:16" ht="15.75" x14ac:dyDescent="0.25">
      <c r="A273" s="273"/>
      <c r="B273" s="1053"/>
      <c r="C273" s="1053"/>
      <c r="D273" s="1053"/>
      <c r="E273" s="1053"/>
      <c r="F273" s="1053"/>
      <c r="G273" s="1053"/>
      <c r="H273" s="1053"/>
      <c r="I273" s="1053"/>
      <c r="J273" s="1053"/>
      <c r="K273" s="1053"/>
      <c r="L273" s="273"/>
      <c r="M273" s="1053"/>
      <c r="N273" s="1053"/>
      <c r="O273" s="1053"/>
      <c r="P273" s="1053"/>
    </row>
    <row r="274" spans="1:16" ht="15.75" x14ac:dyDescent="0.25">
      <c r="A274" s="273"/>
      <c r="B274" s="1053"/>
      <c r="C274" s="1053"/>
      <c r="D274" s="1053"/>
      <c r="E274" s="1053"/>
      <c r="F274" s="1053"/>
      <c r="G274" s="1053"/>
      <c r="H274" s="1053"/>
      <c r="I274" s="1053"/>
      <c r="J274" s="1053"/>
      <c r="K274" s="1053"/>
      <c r="L274" s="273"/>
      <c r="M274" s="1053"/>
      <c r="N274" s="1053"/>
      <c r="O274" s="1053"/>
      <c r="P274" s="1053"/>
    </row>
    <row r="275" spans="1:16" ht="15.75" x14ac:dyDescent="0.25">
      <c r="A275" s="273"/>
      <c r="B275" s="1053"/>
      <c r="C275" s="1053"/>
      <c r="D275" s="1053"/>
      <c r="E275" s="1053"/>
      <c r="F275" s="1053"/>
      <c r="G275" s="1053"/>
      <c r="H275" s="1053"/>
      <c r="I275" s="1053"/>
      <c r="J275" s="1053"/>
      <c r="K275" s="1053"/>
      <c r="L275" s="273"/>
      <c r="M275" s="1053"/>
      <c r="N275" s="1053"/>
      <c r="O275" s="1053"/>
      <c r="P275" s="1053"/>
    </row>
    <row r="276" spans="1:16" ht="15.75" x14ac:dyDescent="0.25">
      <c r="A276" s="273"/>
      <c r="B276" s="1053"/>
      <c r="C276" s="1053"/>
      <c r="D276" s="1053"/>
      <c r="E276" s="1053"/>
      <c r="F276" s="1053"/>
      <c r="G276" s="1053"/>
      <c r="H276" s="1053"/>
      <c r="I276" s="1053"/>
      <c r="J276" s="1053"/>
      <c r="K276" s="1053"/>
      <c r="L276" s="273"/>
      <c r="M276" s="1053"/>
      <c r="N276" s="1053"/>
      <c r="O276" s="1053"/>
      <c r="P276" s="1053"/>
    </row>
    <row r="277" spans="1:16" ht="15.75" x14ac:dyDescent="0.25">
      <c r="A277" s="273"/>
      <c r="B277" s="1053"/>
      <c r="C277" s="1053"/>
      <c r="D277" s="1053"/>
      <c r="E277" s="1053"/>
      <c r="F277" s="1053"/>
      <c r="G277" s="1053"/>
      <c r="H277" s="1053"/>
      <c r="I277" s="1053"/>
      <c r="J277" s="1053"/>
      <c r="K277" s="1053"/>
      <c r="L277" s="273"/>
      <c r="M277" s="1053"/>
      <c r="N277" s="1053"/>
      <c r="O277" s="1053"/>
      <c r="P277" s="1053"/>
    </row>
    <row r="278" spans="1:16" ht="15.75" x14ac:dyDescent="0.25">
      <c r="A278" s="273"/>
      <c r="B278" s="1053"/>
      <c r="C278" s="1053"/>
      <c r="D278" s="1053"/>
      <c r="E278" s="1053"/>
      <c r="F278" s="1053"/>
      <c r="G278" s="1053"/>
      <c r="H278" s="1053"/>
      <c r="I278" s="1053"/>
      <c r="J278" s="1053"/>
      <c r="K278" s="1053"/>
      <c r="L278" s="273"/>
      <c r="M278" s="1053"/>
      <c r="N278" s="1053"/>
      <c r="O278" s="1053"/>
      <c r="P278" s="1053"/>
    </row>
    <row r="279" spans="1:16" ht="15.75" x14ac:dyDescent="0.25">
      <c r="A279" s="273"/>
      <c r="B279" s="1053"/>
      <c r="C279" s="1053"/>
      <c r="D279" s="1053"/>
      <c r="E279" s="1053"/>
      <c r="F279" s="1053"/>
      <c r="G279" s="1053"/>
      <c r="H279" s="1053"/>
      <c r="I279" s="1053"/>
      <c r="J279" s="1053"/>
      <c r="K279" s="1053"/>
      <c r="L279" s="273"/>
      <c r="M279" s="1053"/>
      <c r="N279" s="1053"/>
      <c r="O279" s="1053"/>
      <c r="P279" s="1053"/>
    </row>
    <row r="280" spans="1:16" ht="15.75" x14ac:dyDescent="0.25">
      <c r="A280" s="273"/>
      <c r="B280" s="1053"/>
      <c r="C280" s="1053"/>
      <c r="D280" s="1053"/>
      <c r="E280" s="1053"/>
      <c r="F280" s="1053"/>
      <c r="G280" s="1053"/>
      <c r="H280" s="1053"/>
      <c r="I280" s="1053"/>
      <c r="J280" s="1053"/>
      <c r="K280" s="1053"/>
      <c r="L280" s="273"/>
      <c r="M280" s="1053"/>
      <c r="N280" s="1053"/>
      <c r="O280" s="1053"/>
      <c r="P280" s="1053"/>
    </row>
    <row r="281" spans="1:16" ht="15.75" x14ac:dyDescent="0.25">
      <c r="A281" s="273"/>
      <c r="B281" s="1053"/>
      <c r="C281" s="1053"/>
      <c r="D281" s="1053"/>
      <c r="E281" s="1053"/>
      <c r="F281" s="1053"/>
      <c r="G281" s="1053"/>
      <c r="H281" s="1053"/>
      <c r="I281" s="1053"/>
      <c r="J281" s="1053"/>
      <c r="K281" s="1053"/>
      <c r="L281" s="273"/>
      <c r="M281" s="1053"/>
      <c r="N281" s="1053"/>
      <c r="O281" s="1053"/>
      <c r="P281" s="1053"/>
    </row>
    <row r="282" spans="1:16" ht="15.75" x14ac:dyDescent="0.25">
      <c r="A282" s="273"/>
      <c r="B282" s="1053"/>
      <c r="C282" s="1053"/>
      <c r="D282" s="1053"/>
      <c r="E282" s="1053"/>
      <c r="F282" s="1053"/>
      <c r="G282" s="1053"/>
      <c r="H282" s="1053"/>
      <c r="I282" s="1053"/>
      <c r="J282" s="1053"/>
      <c r="K282" s="1053"/>
      <c r="L282" s="273"/>
      <c r="M282" s="1053"/>
      <c r="N282" s="1053"/>
      <c r="O282" s="1053"/>
      <c r="P282" s="1053"/>
    </row>
    <row r="283" spans="1:16" ht="15.75" x14ac:dyDescent="0.25">
      <c r="A283" s="273"/>
      <c r="B283" s="1053"/>
      <c r="C283" s="1053"/>
      <c r="D283" s="1053"/>
      <c r="E283" s="1053"/>
      <c r="F283" s="1053"/>
      <c r="G283" s="1053"/>
      <c r="H283" s="1053"/>
      <c r="I283" s="1053"/>
      <c r="J283" s="1053"/>
      <c r="K283" s="1053"/>
      <c r="L283" s="273"/>
      <c r="M283" s="1053"/>
      <c r="N283" s="1053"/>
      <c r="O283" s="1053"/>
      <c r="P283" s="1053"/>
    </row>
    <row r="284" spans="1:16" ht="15.75" x14ac:dyDescent="0.25">
      <c r="A284" s="273"/>
      <c r="B284" s="1053"/>
      <c r="C284" s="1053"/>
      <c r="D284" s="1053"/>
      <c r="E284" s="1053"/>
      <c r="F284" s="1053"/>
      <c r="G284" s="1053"/>
      <c r="H284" s="1053"/>
      <c r="I284" s="1053"/>
      <c r="J284" s="1053"/>
      <c r="K284" s="1053"/>
      <c r="L284" s="273"/>
      <c r="M284" s="1053"/>
      <c r="N284" s="1053"/>
      <c r="O284" s="1053"/>
      <c r="P284" s="1053"/>
    </row>
    <row r="285" spans="1:16" ht="15.75" x14ac:dyDescent="0.25">
      <c r="A285" s="273"/>
      <c r="B285" s="1053"/>
      <c r="C285" s="1053"/>
      <c r="D285" s="1053"/>
      <c r="E285" s="1053"/>
      <c r="F285" s="1053"/>
      <c r="G285" s="1053"/>
      <c r="H285" s="1053"/>
      <c r="I285" s="1053"/>
      <c r="J285" s="1053"/>
      <c r="K285" s="1053"/>
      <c r="L285" s="273"/>
      <c r="M285" s="1053"/>
      <c r="N285" s="1053"/>
      <c r="O285" s="1053"/>
      <c r="P285" s="1053"/>
    </row>
    <row r="286" spans="1:16" ht="15.75" x14ac:dyDescent="0.25">
      <c r="A286" s="273"/>
      <c r="B286" s="1053"/>
      <c r="C286" s="1053"/>
      <c r="D286" s="1053"/>
      <c r="E286" s="1053"/>
      <c r="F286" s="1053"/>
      <c r="G286" s="1053"/>
      <c r="H286" s="1053"/>
      <c r="I286" s="1053"/>
      <c r="J286" s="1053"/>
      <c r="K286" s="1053"/>
      <c r="L286" s="273"/>
      <c r="M286" s="1053"/>
      <c r="N286" s="1053"/>
      <c r="O286" s="1053"/>
      <c r="P286" s="1053"/>
    </row>
    <row r="287" spans="1:16" ht="15.75" x14ac:dyDescent="0.25">
      <c r="A287" s="273"/>
      <c r="B287" s="1053"/>
      <c r="C287" s="1053"/>
      <c r="D287" s="1053"/>
      <c r="E287" s="1053"/>
      <c r="F287" s="1053"/>
      <c r="G287" s="1053"/>
      <c r="H287" s="1053"/>
      <c r="I287" s="1053"/>
      <c r="J287" s="1053"/>
      <c r="K287" s="1053"/>
      <c r="L287" s="273"/>
      <c r="M287" s="1053"/>
      <c r="N287" s="1053"/>
      <c r="O287" s="1053"/>
      <c r="P287" s="1053"/>
    </row>
    <row r="288" spans="1:16" ht="15.75" x14ac:dyDescent="0.25">
      <c r="A288" s="273"/>
      <c r="B288" s="1053"/>
      <c r="C288" s="1053"/>
      <c r="D288" s="1053"/>
      <c r="E288" s="1053"/>
      <c r="F288" s="1053"/>
      <c r="G288" s="1053"/>
      <c r="H288" s="1053"/>
      <c r="I288" s="1053"/>
      <c r="J288" s="1053"/>
      <c r="K288" s="1053"/>
      <c r="L288" s="273"/>
      <c r="M288" s="1053"/>
      <c r="N288" s="1053"/>
      <c r="O288" s="1053"/>
      <c r="P288" s="1053"/>
    </row>
    <row r="289" spans="1:16" ht="15.75" x14ac:dyDescent="0.25">
      <c r="A289" s="273"/>
      <c r="B289" s="1053"/>
      <c r="C289" s="1053"/>
      <c r="D289" s="1053"/>
      <c r="E289" s="1053"/>
      <c r="F289" s="1053"/>
      <c r="G289" s="1053"/>
      <c r="H289" s="1053"/>
      <c r="I289" s="1053"/>
      <c r="J289" s="1053"/>
      <c r="K289" s="1053"/>
      <c r="L289" s="273"/>
      <c r="M289" s="1053"/>
      <c r="N289" s="1053"/>
      <c r="O289" s="1053"/>
      <c r="P289" s="1053"/>
    </row>
    <row r="290" spans="1:16" ht="15.75" x14ac:dyDescent="0.25">
      <c r="A290" s="273"/>
      <c r="B290" s="1053"/>
      <c r="C290" s="1053"/>
      <c r="D290" s="1053"/>
      <c r="E290" s="1053"/>
      <c r="F290" s="1053"/>
      <c r="G290" s="1053"/>
      <c r="H290" s="1053"/>
      <c r="I290" s="1053"/>
      <c r="J290" s="1053"/>
      <c r="K290" s="1053"/>
      <c r="L290" s="273"/>
      <c r="M290" s="1053"/>
      <c r="N290" s="1053"/>
      <c r="O290" s="1053"/>
      <c r="P290" s="1053"/>
    </row>
    <row r="291" spans="1:16" ht="15.75" x14ac:dyDescent="0.25">
      <c r="A291" s="273"/>
      <c r="B291" s="1053"/>
      <c r="C291" s="1053"/>
      <c r="D291" s="1053"/>
      <c r="E291" s="1053"/>
      <c r="F291" s="1053"/>
      <c r="G291" s="1053"/>
      <c r="H291" s="1053"/>
      <c r="I291" s="1053"/>
      <c r="J291" s="1053"/>
      <c r="K291" s="1053"/>
      <c r="L291" s="273"/>
      <c r="M291" s="1053"/>
      <c r="N291" s="1053"/>
      <c r="O291" s="1053"/>
      <c r="P291" s="1053"/>
    </row>
    <row r="292" spans="1:16" ht="15.75" x14ac:dyDescent="0.25">
      <c r="A292" s="273"/>
      <c r="B292" s="1053"/>
      <c r="C292" s="1053"/>
      <c r="D292" s="1053"/>
      <c r="E292" s="1053"/>
      <c r="F292" s="1053"/>
      <c r="G292" s="1053"/>
      <c r="H292" s="1053"/>
      <c r="I292" s="1053"/>
      <c r="J292" s="1053"/>
      <c r="K292" s="1053"/>
      <c r="L292" s="273"/>
      <c r="M292" s="1053"/>
      <c r="N292" s="1053"/>
      <c r="O292" s="1053"/>
      <c r="P292" s="1053"/>
    </row>
    <row r="293" spans="1:16" ht="15.75" x14ac:dyDescent="0.25">
      <c r="A293" s="273"/>
      <c r="B293" s="1053"/>
      <c r="C293" s="1053"/>
      <c r="D293" s="1053"/>
      <c r="E293" s="1053"/>
      <c r="F293" s="1053"/>
      <c r="G293" s="1053"/>
      <c r="H293" s="1053"/>
      <c r="I293" s="1053"/>
      <c r="J293" s="1053"/>
      <c r="K293" s="1053"/>
      <c r="L293" s="273"/>
      <c r="M293" s="1053"/>
      <c r="N293" s="1053"/>
      <c r="O293" s="1053"/>
      <c r="P293" s="1053"/>
    </row>
    <row r="294" spans="1:16" ht="15.75" x14ac:dyDescent="0.25">
      <c r="A294" s="273"/>
      <c r="B294" s="1053"/>
      <c r="C294" s="1053"/>
      <c r="D294" s="1053"/>
      <c r="E294" s="1053"/>
      <c r="F294" s="1053"/>
      <c r="G294" s="1053"/>
      <c r="H294" s="1053"/>
      <c r="I294" s="1053"/>
      <c r="J294" s="1053"/>
      <c r="K294" s="1053"/>
      <c r="L294" s="273"/>
      <c r="M294" s="1053"/>
      <c r="N294" s="1053"/>
      <c r="O294" s="1053"/>
      <c r="P294" s="1053"/>
    </row>
    <row r="295" spans="1:16" ht="15.75" x14ac:dyDescent="0.25">
      <c r="A295" s="273"/>
      <c r="B295" s="1053"/>
      <c r="C295" s="1053"/>
      <c r="D295" s="1053"/>
      <c r="E295" s="1053"/>
      <c r="F295" s="1053"/>
      <c r="G295" s="1053"/>
      <c r="H295" s="1053"/>
      <c r="I295" s="1053"/>
      <c r="J295" s="1053"/>
      <c r="K295" s="1053"/>
      <c r="L295" s="273"/>
      <c r="M295" s="1053"/>
      <c r="N295" s="1053"/>
      <c r="O295" s="1053"/>
      <c r="P295" s="1053"/>
    </row>
    <row r="296" spans="1:16" ht="15.75" x14ac:dyDescent="0.25">
      <c r="A296" s="273"/>
      <c r="B296" s="1053"/>
      <c r="C296" s="1053"/>
      <c r="D296" s="1053"/>
      <c r="E296" s="1053"/>
      <c r="F296" s="1053"/>
      <c r="G296" s="1053"/>
      <c r="H296" s="1053"/>
      <c r="I296" s="1053"/>
      <c r="J296" s="1053"/>
      <c r="K296" s="1053"/>
      <c r="L296" s="273"/>
      <c r="M296" s="1053"/>
      <c r="N296" s="1053"/>
      <c r="O296" s="1053"/>
      <c r="P296" s="1053"/>
    </row>
    <row r="297" spans="1:16" ht="15.75" x14ac:dyDescent="0.25">
      <c r="A297" s="273"/>
      <c r="B297" s="1053"/>
      <c r="C297" s="1053"/>
      <c r="D297" s="1053"/>
      <c r="E297" s="1053"/>
      <c r="F297" s="1053"/>
      <c r="G297" s="1053"/>
      <c r="H297" s="1053"/>
      <c r="I297" s="1053"/>
      <c r="J297" s="1053"/>
      <c r="K297" s="1053"/>
      <c r="L297" s="273"/>
      <c r="M297" s="1053"/>
      <c r="N297" s="1053"/>
      <c r="O297" s="1053"/>
      <c r="P297" s="1053"/>
    </row>
    <row r="298" spans="1:16" ht="15.75" x14ac:dyDescent="0.25">
      <c r="A298" s="273"/>
      <c r="B298" s="1053"/>
      <c r="C298" s="1053"/>
      <c r="D298" s="1053"/>
      <c r="E298" s="1053"/>
      <c r="F298" s="1053"/>
      <c r="G298" s="1053"/>
      <c r="H298" s="1053"/>
      <c r="I298" s="1053"/>
      <c r="J298" s="1053"/>
      <c r="K298" s="1053"/>
      <c r="L298" s="273"/>
      <c r="M298" s="1053"/>
      <c r="N298" s="1053"/>
      <c r="O298" s="1053"/>
      <c r="P298" s="1053"/>
    </row>
    <row r="299" spans="1:16" ht="15.75" x14ac:dyDescent="0.25">
      <c r="A299" s="273"/>
      <c r="B299" s="1053"/>
      <c r="C299" s="1053"/>
      <c r="D299" s="1053"/>
      <c r="E299" s="1053"/>
      <c r="F299" s="1053"/>
      <c r="G299" s="1053"/>
      <c r="H299" s="1053"/>
      <c r="I299" s="1053"/>
      <c r="J299" s="1053"/>
      <c r="K299" s="1053"/>
      <c r="L299" s="273"/>
      <c r="M299" s="1053"/>
      <c r="N299" s="1053"/>
      <c r="O299" s="1053"/>
      <c r="P299" s="1053"/>
    </row>
    <row r="300" spans="1:16" ht="15.75" x14ac:dyDescent="0.25">
      <c r="A300" s="273"/>
      <c r="B300" s="1053"/>
      <c r="C300" s="1053"/>
      <c r="D300" s="1053"/>
      <c r="E300" s="1053"/>
      <c r="F300" s="1053"/>
      <c r="G300" s="1053"/>
      <c r="H300" s="1053"/>
      <c r="I300" s="1053"/>
      <c r="J300" s="1053"/>
      <c r="K300" s="1053"/>
      <c r="L300" s="273"/>
      <c r="M300" s="1053"/>
      <c r="N300" s="1053"/>
      <c r="O300" s="1053"/>
      <c r="P300" s="1053"/>
    </row>
    <row r="301" spans="1:16" ht="15.75" x14ac:dyDescent="0.25">
      <c r="A301" s="273"/>
      <c r="B301" s="1053"/>
      <c r="C301" s="1053"/>
      <c r="D301" s="1053"/>
      <c r="E301" s="1053"/>
      <c r="F301" s="1053"/>
      <c r="G301" s="1053"/>
      <c r="H301" s="1053"/>
      <c r="I301" s="1053"/>
      <c r="J301" s="1053"/>
      <c r="K301" s="1053"/>
      <c r="L301" s="273"/>
      <c r="M301" s="1053"/>
      <c r="N301" s="1053"/>
      <c r="O301" s="1053"/>
      <c r="P301" s="1053"/>
    </row>
    <row r="302" spans="1:16" ht="15.75" x14ac:dyDescent="0.25">
      <c r="A302" s="273"/>
      <c r="B302" s="1053"/>
      <c r="C302" s="1053"/>
      <c r="D302" s="1053"/>
      <c r="E302" s="1053"/>
      <c r="F302" s="1053"/>
      <c r="G302" s="1053"/>
      <c r="H302" s="1053"/>
      <c r="I302" s="1053"/>
      <c r="J302" s="1053"/>
      <c r="K302" s="1053"/>
      <c r="L302" s="273"/>
      <c r="M302" s="1053"/>
      <c r="N302" s="1053"/>
      <c r="O302" s="1053"/>
      <c r="P302" s="1053"/>
    </row>
    <row r="303" spans="1:16" ht="15.75" x14ac:dyDescent="0.25">
      <c r="A303" s="273"/>
      <c r="B303" s="1053"/>
      <c r="C303" s="1053"/>
      <c r="D303" s="1053"/>
      <c r="E303" s="1053"/>
      <c r="F303" s="1053"/>
      <c r="G303" s="1053"/>
      <c r="H303" s="1053"/>
      <c r="I303" s="1053"/>
      <c r="J303" s="1053"/>
      <c r="K303" s="1053"/>
      <c r="L303" s="273"/>
      <c r="M303" s="1053"/>
      <c r="N303" s="1053"/>
      <c r="O303" s="1053"/>
      <c r="P303" s="1053"/>
    </row>
    <row r="304" spans="1:16" ht="15.75" x14ac:dyDescent="0.25">
      <c r="A304" s="273"/>
      <c r="B304" s="1053"/>
      <c r="C304" s="1053"/>
      <c r="D304" s="1053"/>
      <c r="E304" s="1053"/>
      <c r="F304" s="1053"/>
      <c r="G304" s="1053"/>
      <c r="H304" s="1053"/>
      <c r="I304" s="1053"/>
      <c r="J304" s="1053"/>
      <c r="K304" s="1053"/>
      <c r="L304" s="273"/>
      <c r="M304" s="1053"/>
      <c r="N304" s="1053"/>
      <c r="O304" s="1053"/>
      <c r="P304" s="1053"/>
    </row>
    <row r="305" spans="1:16" ht="15.75" x14ac:dyDescent="0.25">
      <c r="A305" s="273"/>
      <c r="B305" s="1053"/>
      <c r="C305" s="1053"/>
      <c r="D305" s="1053"/>
      <c r="E305" s="1053"/>
      <c r="F305" s="1053"/>
      <c r="G305" s="1053"/>
      <c r="H305" s="1053"/>
      <c r="I305" s="1053"/>
      <c r="J305" s="1053"/>
      <c r="K305" s="1053"/>
      <c r="L305" s="273"/>
      <c r="M305" s="1053"/>
      <c r="N305" s="1053"/>
      <c r="O305" s="1053"/>
      <c r="P305" s="1053"/>
    </row>
    <row r="306" spans="1:16" ht="15.75" x14ac:dyDescent="0.25">
      <c r="A306" s="273"/>
      <c r="B306" s="1053"/>
      <c r="C306" s="1053"/>
      <c r="D306" s="1053"/>
      <c r="E306" s="1053"/>
      <c r="F306" s="1053"/>
      <c r="G306" s="1053"/>
      <c r="H306" s="1053"/>
      <c r="I306" s="1053"/>
      <c r="J306" s="1053"/>
      <c r="K306" s="1053"/>
      <c r="L306" s="273"/>
      <c r="M306" s="1053"/>
      <c r="N306" s="1053"/>
      <c r="O306" s="1053"/>
      <c r="P306" s="1053"/>
    </row>
    <row r="307" spans="1:16" ht="15.75" x14ac:dyDescent="0.25">
      <c r="A307" s="273"/>
      <c r="B307" s="1053"/>
      <c r="C307" s="1053"/>
      <c r="D307" s="1053"/>
      <c r="E307" s="1053"/>
      <c r="F307" s="1053"/>
      <c r="G307" s="1053"/>
      <c r="H307" s="1053"/>
      <c r="I307" s="1053"/>
      <c r="J307" s="1053"/>
      <c r="K307" s="1053"/>
      <c r="L307" s="273"/>
      <c r="M307" s="1053"/>
      <c r="N307" s="1053"/>
      <c r="O307" s="1053"/>
      <c r="P307" s="1053"/>
    </row>
    <row r="308" spans="1:16" ht="15.75" x14ac:dyDescent="0.25">
      <c r="A308" s="273"/>
      <c r="B308" s="1053"/>
      <c r="C308" s="1053"/>
      <c r="D308" s="1053"/>
      <c r="E308" s="1053"/>
      <c r="F308" s="1053"/>
      <c r="G308" s="1053"/>
      <c r="H308" s="1053"/>
      <c r="I308" s="1053"/>
      <c r="J308" s="1053"/>
      <c r="K308" s="1053"/>
      <c r="L308" s="273"/>
      <c r="M308" s="1053"/>
      <c r="N308" s="1053"/>
      <c r="O308" s="1053"/>
      <c r="P308" s="1053"/>
    </row>
    <row r="309" spans="1:16" ht="15.75" x14ac:dyDescent="0.25">
      <c r="A309" s="273"/>
      <c r="B309" s="1053"/>
      <c r="C309" s="1053"/>
      <c r="D309" s="1053"/>
      <c r="E309" s="1053"/>
      <c r="F309" s="1053"/>
      <c r="G309" s="1053"/>
      <c r="H309" s="1053"/>
      <c r="I309" s="1053"/>
      <c r="J309" s="1053"/>
      <c r="K309" s="1053"/>
      <c r="L309" s="273"/>
      <c r="M309" s="1053"/>
      <c r="N309" s="1053"/>
      <c r="O309" s="1053"/>
      <c r="P309" s="1053"/>
    </row>
    <row r="310" spans="1:16" ht="15.75" x14ac:dyDescent="0.25">
      <c r="A310" s="273"/>
      <c r="B310" s="1053"/>
      <c r="C310" s="1053"/>
      <c r="D310" s="1053"/>
      <c r="E310" s="1053"/>
      <c r="F310" s="1053"/>
      <c r="G310" s="1053"/>
      <c r="H310" s="1053"/>
      <c r="I310" s="1053"/>
      <c r="J310" s="1053"/>
      <c r="K310" s="1053"/>
      <c r="L310" s="273"/>
      <c r="M310" s="1053"/>
      <c r="N310" s="1053"/>
      <c r="O310" s="1053"/>
      <c r="P310" s="1053"/>
    </row>
    <row r="311" spans="1:16" ht="15.75" x14ac:dyDescent="0.25">
      <c r="A311" s="273"/>
      <c r="B311" s="1053"/>
      <c r="C311" s="1053"/>
      <c r="D311" s="1053"/>
      <c r="E311" s="1053"/>
      <c r="F311" s="1053"/>
      <c r="G311" s="1053"/>
      <c r="H311" s="1053"/>
      <c r="I311" s="1053"/>
      <c r="J311" s="1053"/>
      <c r="K311" s="1053"/>
      <c r="L311" s="273"/>
      <c r="M311" s="1053"/>
      <c r="N311" s="1053"/>
      <c r="O311" s="1053"/>
      <c r="P311" s="1053"/>
    </row>
    <row r="312" spans="1:16" ht="15.75" x14ac:dyDescent="0.25">
      <c r="A312" s="273"/>
      <c r="B312" s="1053"/>
      <c r="C312" s="1053"/>
      <c r="D312" s="1053"/>
      <c r="E312" s="1053"/>
      <c r="F312" s="1053"/>
      <c r="G312" s="1053"/>
      <c r="H312" s="1053"/>
      <c r="I312" s="1053"/>
      <c r="J312" s="1053"/>
      <c r="K312" s="1053"/>
      <c r="L312" s="273"/>
      <c r="M312" s="1053"/>
      <c r="N312" s="1053"/>
      <c r="O312" s="1053"/>
      <c r="P312" s="1053"/>
    </row>
    <row r="313" spans="1:16" ht="15.75" x14ac:dyDescent="0.25">
      <c r="A313" s="273"/>
      <c r="B313" s="1053"/>
      <c r="C313" s="1053"/>
      <c r="D313" s="1053"/>
      <c r="E313" s="1053"/>
      <c r="F313" s="1053"/>
      <c r="G313" s="1053"/>
      <c r="H313" s="1053"/>
      <c r="I313" s="1053"/>
      <c r="J313" s="1053"/>
      <c r="K313" s="1053"/>
      <c r="L313" s="273"/>
      <c r="M313" s="1053"/>
      <c r="N313" s="1053"/>
      <c r="O313" s="1053"/>
      <c r="P313" s="1053"/>
    </row>
    <row r="314" spans="1:16" ht="15.75" x14ac:dyDescent="0.25">
      <c r="A314" s="273"/>
      <c r="B314" s="1053"/>
      <c r="C314" s="1053"/>
      <c r="D314" s="1053"/>
      <c r="E314" s="1053"/>
      <c r="F314" s="1053"/>
      <c r="G314" s="1053"/>
      <c r="H314" s="1053"/>
      <c r="I314" s="1053"/>
      <c r="J314" s="1053"/>
      <c r="K314" s="1053"/>
      <c r="L314" s="273"/>
      <c r="M314" s="1053"/>
      <c r="N314" s="1053"/>
      <c r="O314" s="1053"/>
      <c r="P314" s="1053"/>
    </row>
    <row r="315" spans="1:16" ht="15.75" x14ac:dyDescent="0.25">
      <c r="A315" s="273"/>
      <c r="B315" s="1053"/>
      <c r="C315" s="1053"/>
      <c r="D315" s="1053"/>
      <c r="E315" s="1053"/>
      <c r="F315" s="1053"/>
      <c r="G315" s="1053"/>
      <c r="H315" s="1053"/>
      <c r="I315" s="1053"/>
      <c r="J315" s="1053"/>
      <c r="K315" s="1053"/>
      <c r="L315" s="273"/>
      <c r="M315" s="1053"/>
      <c r="N315" s="1053"/>
      <c r="O315" s="1053"/>
      <c r="P315" s="1053"/>
    </row>
    <row r="316" spans="1:16" ht="15.75" x14ac:dyDescent="0.25">
      <c r="A316" s="273"/>
      <c r="B316" s="1053"/>
      <c r="C316" s="1053"/>
      <c r="D316" s="1053"/>
      <c r="E316" s="1053"/>
      <c r="F316" s="1053"/>
      <c r="G316" s="1053"/>
      <c r="H316" s="1053"/>
      <c r="I316" s="1053"/>
      <c r="J316" s="1053"/>
      <c r="K316" s="1053"/>
      <c r="L316" s="273"/>
      <c r="M316" s="1053"/>
      <c r="N316" s="1053"/>
      <c r="O316" s="1053"/>
      <c r="P316" s="1053"/>
    </row>
    <row r="317" spans="1:16" ht="15.75" x14ac:dyDescent="0.25">
      <c r="A317" s="273"/>
      <c r="B317" s="1053"/>
      <c r="C317" s="1053"/>
      <c r="D317" s="1053"/>
      <c r="E317" s="1053"/>
      <c r="F317" s="1053"/>
      <c r="G317" s="1053"/>
      <c r="H317" s="1053"/>
      <c r="I317" s="1053"/>
      <c r="J317" s="1053"/>
      <c r="K317" s="1053"/>
      <c r="L317" s="273"/>
      <c r="M317" s="1053"/>
      <c r="N317" s="1053"/>
      <c r="O317" s="1053"/>
      <c r="P317" s="1053"/>
    </row>
    <row r="318" spans="1:16" ht="15.75" x14ac:dyDescent="0.25">
      <c r="A318" s="273"/>
      <c r="B318" s="1053"/>
      <c r="C318" s="1053"/>
      <c r="D318" s="1053"/>
      <c r="E318" s="1053"/>
      <c r="F318" s="1053"/>
      <c r="G318" s="1053"/>
      <c r="H318" s="1053"/>
      <c r="I318" s="1053"/>
      <c r="J318" s="1053"/>
      <c r="K318" s="1053"/>
      <c r="L318" s="273"/>
      <c r="M318" s="1053"/>
      <c r="N318" s="1053"/>
      <c r="O318" s="1053"/>
      <c r="P318" s="1053"/>
    </row>
    <row r="319" spans="1:16" ht="15.75" x14ac:dyDescent="0.25">
      <c r="A319" s="273"/>
      <c r="B319" s="1053"/>
      <c r="C319" s="1053"/>
      <c r="D319" s="1053"/>
      <c r="E319" s="1053"/>
      <c r="F319" s="1053"/>
      <c r="G319" s="1053"/>
      <c r="H319" s="1053"/>
      <c r="I319" s="1053"/>
      <c r="J319" s="1053"/>
      <c r="K319" s="1053"/>
      <c r="L319" s="273"/>
      <c r="M319" s="1053"/>
      <c r="N319" s="1053"/>
      <c r="O319" s="1053"/>
      <c r="P319" s="1053"/>
    </row>
    <row r="320" spans="1:16" ht="15.75" x14ac:dyDescent="0.25">
      <c r="A320" s="273"/>
      <c r="B320" s="1053"/>
      <c r="C320" s="1053"/>
      <c r="D320" s="1053"/>
      <c r="E320" s="1053"/>
      <c r="F320" s="1053"/>
      <c r="G320" s="1053"/>
      <c r="H320" s="1053"/>
      <c r="I320" s="1053"/>
      <c r="J320" s="1053"/>
      <c r="K320" s="1053"/>
      <c r="L320" s="273"/>
      <c r="M320" s="1053"/>
      <c r="N320" s="1053"/>
      <c r="O320" s="1053"/>
      <c r="P320" s="1053"/>
    </row>
    <row r="321" spans="1:16" ht="15.75" x14ac:dyDescent="0.25">
      <c r="A321" s="273"/>
      <c r="B321" s="1053"/>
      <c r="C321" s="1053"/>
      <c r="D321" s="1053"/>
      <c r="E321" s="1053"/>
      <c r="F321" s="1053"/>
      <c r="G321" s="1053"/>
      <c r="H321" s="1053"/>
      <c r="I321" s="1053"/>
      <c r="J321" s="1053"/>
      <c r="K321" s="1053"/>
      <c r="L321" s="273"/>
      <c r="M321" s="1053"/>
      <c r="N321" s="1053"/>
      <c r="O321" s="1053"/>
      <c r="P321" s="1053"/>
    </row>
    <row r="322" spans="1:16" ht="15.75" x14ac:dyDescent="0.25">
      <c r="A322" s="273"/>
      <c r="B322" s="1053"/>
      <c r="C322" s="1053"/>
      <c r="D322" s="1053"/>
      <c r="E322" s="1053"/>
      <c r="F322" s="1053"/>
      <c r="G322" s="1053"/>
      <c r="H322" s="1053"/>
      <c r="I322" s="1053"/>
      <c r="J322" s="1053"/>
      <c r="K322" s="1053"/>
      <c r="L322" s="273"/>
      <c r="M322" s="1053"/>
      <c r="N322" s="1053"/>
      <c r="O322" s="1053"/>
      <c r="P322" s="1053"/>
    </row>
    <row r="323" spans="1:16" ht="15.75" x14ac:dyDescent="0.25">
      <c r="A323" s="273"/>
      <c r="B323" s="1053"/>
      <c r="C323" s="1053"/>
      <c r="D323" s="1053"/>
      <c r="E323" s="1053"/>
      <c r="F323" s="1053"/>
      <c r="G323" s="1053"/>
      <c r="H323" s="1053"/>
      <c r="I323" s="1053"/>
      <c r="J323" s="1053"/>
      <c r="K323" s="1053"/>
      <c r="L323" s="273"/>
      <c r="M323" s="1053"/>
      <c r="N323" s="1053"/>
      <c r="O323" s="1053"/>
      <c r="P323" s="1053"/>
    </row>
    <row r="324" spans="1:16" ht="15.75" x14ac:dyDescent="0.25">
      <c r="A324" s="273"/>
      <c r="B324" s="1053"/>
      <c r="C324" s="1053"/>
      <c r="D324" s="1053"/>
      <c r="E324" s="1053"/>
      <c r="F324" s="1053"/>
      <c r="G324" s="1053"/>
      <c r="H324" s="1053"/>
      <c r="I324" s="1053"/>
      <c r="J324" s="1053"/>
      <c r="K324" s="1053"/>
      <c r="L324" s="273"/>
      <c r="M324" s="1053"/>
      <c r="N324" s="1053"/>
      <c r="O324" s="1053"/>
      <c r="P324" s="1053"/>
    </row>
    <row r="325" spans="1:16" ht="15.75" x14ac:dyDescent="0.25">
      <c r="A325" s="273"/>
      <c r="B325" s="1053"/>
      <c r="C325" s="1053"/>
      <c r="D325" s="1053"/>
      <c r="E325" s="1053"/>
      <c r="F325" s="1053"/>
      <c r="G325" s="1053"/>
      <c r="H325" s="1053"/>
      <c r="I325" s="1053"/>
      <c r="J325" s="1053"/>
      <c r="K325" s="1053"/>
      <c r="L325" s="273"/>
      <c r="M325" s="1053"/>
      <c r="N325" s="1053"/>
      <c r="O325" s="1053"/>
      <c r="P325" s="1053"/>
    </row>
    <row r="326" spans="1:16" ht="15.75" x14ac:dyDescent="0.25">
      <c r="A326" s="273"/>
      <c r="B326" s="1053"/>
      <c r="C326" s="1053"/>
      <c r="D326" s="1053"/>
      <c r="E326" s="1053"/>
      <c r="F326" s="1053"/>
      <c r="G326" s="1053"/>
      <c r="H326" s="1053"/>
      <c r="I326" s="1053"/>
      <c r="J326" s="1053"/>
      <c r="K326" s="1053"/>
      <c r="L326" s="273"/>
      <c r="M326" s="1053"/>
      <c r="N326" s="1053"/>
      <c r="O326" s="1053"/>
      <c r="P326" s="1053"/>
    </row>
    <row r="327" spans="1:16" ht="15.75" x14ac:dyDescent="0.25">
      <c r="A327" s="273"/>
      <c r="B327" s="1053"/>
      <c r="C327" s="1053"/>
      <c r="D327" s="1053"/>
      <c r="E327" s="1053"/>
      <c r="F327" s="1053"/>
      <c r="G327" s="1053"/>
      <c r="H327" s="1053"/>
      <c r="I327" s="1053"/>
      <c r="J327" s="1053"/>
      <c r="K327" s="1053"/>
      <c r="L327" s="273"/>
      <c r="M327" s="1053"/>
      <c r="N327" s="1053"/>
      <c r="O327" s="1053"/>
      <c r="P327" s="1053"/>
    </row>
    <row r="328" spans="1:16" ht="15.75" x14ac:dyDescent="0.25">
      <c r="A328" s="273"/>
      <c r="B328" s="1053"/>
      <c r="C328" s="1053"/>
      <c r="D328" s="1053"/>
      <c r="E328" s="1053"/>
      <c r="F328" s="1053"/>
      <c r="G328" s="1053"/>
      <c r="H328" s="1053"/>
      <c r="I328" s="1053"/>
      <c r="J328" s="1053"/>
      <c r="K328" s="1053"/>
      <c r="L328" s="273"/>
      <c r="M328" s="1053"/>
      <c r="N328" s="1053"/>
      <c r="O328" s="1053"/>
      <c r="P328" s="1053"/>
    </row>
    <row r="329" spans="1:16" ht="15.75" x14ac:dyDescent="0.25">
      <c r="A329" s="273"/>
      <c r="B329" s="1053"/>
      <c r="C329" s="1053"/>
      <c r="D329" s="1053"/>
      <c r="E329" s="1053"/>
      <c r="F329" s="1053"/>
      <c r="G329" s="1053"/>
      <c r="H329" s="1053"/>
      <c r="I329" s="1053"/>
      <c r="J329" s="1053"/>
      <c r="K329" s="1053"/>
      <c r="L329" s="273"/>
      <c r="M329" s="1053"/>
      <c r="N329" s="1053"/>
      <c r="O329" s="1053"/>
      <c r="P329" s="1053"/>
    </row>
    <row r="330" spans="1:16" ht="15.75" x14ac:dyDescent="0.25">
      <c r="A330" s="273"/>
      <c r="B330" s="1053"/>
      <c r="C330" s="1053"/>
      <c r="D330" s="1053"/>
      <c r="E330" s="1053"/>
      <c r="F330" s="1053"/>
      <c r="G330" s="1053"/>
      <c r="H330" s="1053"/>
      <c r="I330" s="1053"/>
      <c r="J330" s="1053"/>
      <c r="K330" s="1053"/>
      <c r="L330" s="273"/>
      <c r="M330" s="1053"/>
      <c r="N330" s="1053"/>
      <c r="O330" s="1053"/>
      <c r="P330" s="1053"/>
    </row>
    <row r="331" spans="1:16" ht="15.75" x14ac:dyDescent="0.25">
      <c r="A331" s="273"/>
      <c r="B331" s="1053"/>
      <c r="C331" s="1053"/>
      <c r="D331" s="1053"/>
      <c r="E331" s="1053"/>
      <c r="F331" s="1053"/>
      <c r="G331" s="1053"/>
      <c r="H331" s="1053"/>
      <c r="I331" s="1053"/>
      <c r="J331" s="1053"/>
      <c r="K331" s="1053"/>
      <c r="L331" s="273"/>
      <c r="M331" s="1053"/>
      <c r="N331" s="1053"/>
      <c r="O331" s="1053"/>
      <c r="P331" s="1053"/>
    </row>
    <row r="332" spans="1:16" ht="15.75" x14ac:dyDescent="0.25">
      <c r="A332" s="273"/>
      <c r="B332" s="1053"/>
      <c r="C332" s="1053"/>
      <c r="D332" s="1053"/>
      <c r="E332" s="1053"/>
      <c r="F332" s="1053"/>
      <c r="G332" s="1053"/>
      <c r="H332" s="1053"/>
      <c r="I332" s="1053"/>
      <c r="J332" s="1053"/>
      <c r="K332" s="1053"/>
      <c r="L332" s="273"/>
      <c r="M332" s="1053"/>
      <c r="N332" s="1053"/>
      <c r="O332" s="1053"/>
      <c r="P332" s="1053"/>
    </row>
    <row r="333" spans="1:16" ht="15.75" x14ac:dyDescent="0.25">
      <c r="A333" s="273"/>
      <c r="B333" s="1053"/>
      <c r="C333" s="1053"/>
      <c r="D333" s="1053"/>
      <c r="E333" s="1053"/>
      <c r="F333" s="1053"/>
      <c r="G333" s="1053"/>
      <c r="H333" s="1053"/>
      <c r="I333" s="1053"/>
      <c r="J333" s="1053"/>
      <c r="K333" s="1053"/>
      <c r="L333" s="273"/>
      <c r="M333" s="1053"/>
      <c r="N333" s="1053"/>
      <c r="O333" s="1053"/>
      <c r="P333" s="1053"/>
    </row>
    <row r="334" spans="1:16" ht="15.75" x14ac:dyDescent="0.25">
      <c r="A334" s="273"/>
      <c r="B334" s="1053"/>
      <c r="C334" s="1053"/>
      <c r="D334" s="1053"/>
      <c r="E334" s="1053"/>
      <c r="F334" s="1053"/>
      <c r="G334" s="1053"/>
      <c r="H334" s="1053"/>
      <c r="I334" s="1053"/>
      <c r="J334" s="1053"/>
      <c r="K334" s="1053"/>
      <c r="L334" s="273"/>
      <c r="M334" s="1053"/>
      <c r="N334" s="1053"/>
      <c r="O334" s="1053"/>
      <c r="P334" s="1053"/>
    </row>
    <row r="335" spans="1:16" ht="15.75" x14ac:dyDescent="0.25">
      <c r="A335" s="273"/>
      <c r="B335" s="1053"/>
      <c r="C335" s="1053"/>
      <c r="D335" s="1053"/>
      <c r="E335" s="1053"/>
      <c r="F335" s="1053"/>
      <c r="G335" s="1053"/>
      <c r="H335" s="1053"/>
      <c r="I335" s="1053"/>
      <c r="J335" s="1053"/>
      <c r="K335" s="1053"/>
      <c r="L335" s="273"/>
      <c r="M335" s="1053"/>
      <c r="N335" s="1053"/>
      <c r="O335" s="1053"/>
      <c r="P335" s="1053"/>
    </row>
    <row r="336" spans="1:16" ht="15.75" x14ac:dyDescent="0.25">
      <c r="A336" s="273"/>
      <c r="B336" s="1053"/>
      <c r="C336" s="1053"/>
      <c r="D336" s="1053"/>
      <c r="E336" s="1053"/>
      <c r="F336" s="1053"/>
      <c r="G336" s="1053"/>
      <c r="H336" s="1053"/>
      <c r="I336" s="1053"/>
      <c r="J336" s="1053"/>
      <c r="K336" s="1053"/>
      <c r="L336" s="273"/>
      <c r="M336" s="1053"/>
      <c r="N336" s="1053"/>
      <c r="O336" s="1053"/>
      <c r="P336" s="1053"/>
    </row>
    <row r="337" spans="1:16" ht="15.75" x14ac:dyDescent="0.25">
      <c r="A337" s="273"/>
      <c r="B337" s="1053"/>
      <c r="C337" s="1053"/>
      <c r="D337" s="1053"/>
      <c r="E337" s="1053"/>
      <c r="F337" s="1053"/>
      <c r="G337" s="1053"/>
      <c r="H337" s="1053"/>
      <c r="I337" s="1053"/>
      <c r="J337" s="1053"/>
      <c r="K337" s="1053"/>
      <c r="L337" s="273"/>
      <c r="M337" s="1053"/>
      <c r="N337" s="1053"/>
      <c r="O337" s="1053"/>
      <c r="P337" s="1053"/>
    </row>
    <row r="338" spans="1:16" ht="15.75" x14ac:dyDescent="0.25">
      <c r="A338" s="273"/>
      <c r="B338" s="1053"/>
      <c r="C338" s="1053"/>
      <c r="D338" s="1053"/>
      <c r="E338" s="1053"/>
      <c r="F338" s="1053"/>
      <c r="G338" s="1053"/>
      <c r="H338" s="1053"/>
      <c r="I338" s="1053"/>
      <c r="J338" s="1053"/>
      <c r="K338" s="1053"/>
      <c r="L338" s="273"/>
      <c r="M338" s="1053"/>
      <c r="N338" s="1053"/>
      <c r="O338" s="1053"/>
      <c r="P338" s="1053"/>
    </row>
    <row r="339" spans="1:16" ht="15.75" x14ac:dyDescent="0.25">
      <c r="A339" s="273"/>
      <c r="B339" s="1053"/>
      <c r="C339" s="1053"/>
      <c r="D339" s="1053"/>
      <c r="E339" s="1053"/>
      <c r="F339" s="1053"/>
      <c r="G339" s="1053"/>
      <c r="H339" s="1053"/>
      <c r="I339" s="1053"/>
      <c r="J339" s="1053"/>
      <c r="K339" s="1053"/>
      <c r="L339" s="273"/>
      <c r="M339" s="1053"/>
      <c r="N339" s="1053"/>
      <c r="O339" s="1053"/>
      <c r="P339" s="1053"/>
    </row>
    <row r="340" spans="1:16" ht="15.75" x14ac:dyDescent="0.25">
      <c r="A340" s="273"/>
      <c r="B340" s="1053"/>
      <c r="C340" s="1053"/>
      <c r="D340" s="1053"/>
      <c r="E340" s="1053"/>
      <c r="F340" s="1053"/>
      <c r="G340" s="1053"/>
      <c r="H340" s="1053"/>
      <c r="I340" s="1053"/>
      <c r="J340" s="1053"/>
      <c r="K340" s="1053"/>
      <c r="L340" s="273"/>
      <c r="M340" s="1053"/>
      <c r="N340" s="1053"/>
      <c r="O340" s="1053"/>
      <c r="P340" s="1053"/>
    </row>
    <row r="341" spans="1:16" ht="15.75" x14ac:dyDescent="0.25">
      <c r="A341" s="273"/>
      <c r="B341" s="1053"/>
      <c r="C341" s="1053"/>
      <c r="D341" s="1053"/>
      <c r="E341" s="1053"/>
      <c r="F341" s="1053"/>
      <c r="G341" s="1053"/>
      <c r="H341" s="1053"/>
      <c r="I341" s="1053"/>
      <c r="J341" s="1053"/>
      <c r="K341" s="1053"/>
      <c r="L341" s="273"/>
      <c r="M341" s="1053"/>
      <c r="N341" s="1053"/>
      <c r="O341" s="1053"/>
      <c r="P341" s="1053"/>
    </row>
    <row r="342" spans="1:16" ht="15.75" x14ac:dyDescent="0.25">
      <c r="A342" s="273"/>
      <c r="B342" s="1053"/>
      <c r="C342" s="1053"/>
      <c r="D342" s="1053"/>
      <c r="E342" s="1053"/>
      <c r="F342" s="1053"/>
      <c r="G342" s="1053"/>
      <c r="H342" s="1053"/>
      <c r="I342" s="1053"/>
      <c r="J342" s="1053"/>
      <c r="K342" s="1053"/>
      <c r="L342" s="273"/>
      <c r="M342" s="1053"/>
      <c r="N342" s="1053"/>
      <c r="O342" s="1053"/>
      <c r="P342" s="1053"/>
    </row>
    <row r="343" spans="1:16" ht="15.75" x14ac:dyDescent="0.25">
      <c r="A343" s="273"/>
      <c r="B343" s="1053"/>
      <c r="C343" s="1053"/>
      <c r="D343" s="1053"/>
      <c r="E343" s="1053"/>
      <c r="F343" s="1053"/>
      <c r="G343" s="1053"/>
      <c r="H343" s="1053"/>
      <c r="I343" s="1053"/>
      <c r="J343" s="1053"/>
      <c r="K343" s="1053"/>
      <c r="L343" s="273"/>
      <c r="M343" s="1053"/>
      <c r="N343" s="1053"/>
      <c r="O343" s="1053"/>
      <c r="P343" s="1053"/>
    </row>
    <row r="344" spans="1:16" ht="15.75" x14ac:dyDescent="0.25">
      <c r="A344" s="273"/>
      <c r="B344" s="1053"/>
      <c r="C344" s="1053"/>
      <c r="D344" s="1053"/>
      <c r="E344" s="1053"/>
      <c r="F344" s="1053"/>
      <c r="G344" s="1053"/>
      <c r="H344" s="1053"/>
      <c r="I344" s="1053"/>
      <c r="J344" s="1053"/>
      <c r="K344" s="1053"/>
      <c r="L344" s="273"/>
      <c r="M344" s="1053"/>
      <c r="N344" s="1053"/>
      <c r="O344" s="1053"/>
      <c r="P344" s="1053"/>
    </row>
    <row r="345" spans="1:16" ht="15.75" x14ac:dyDescent="0.25">
      <c r="A345" s="273"/>
      <c r="B345" s="1053"/>
      <c r="C345" s="1053"/>
      <c r="D345" s="1053"/>
      <c r="E345" s="1053"/>
      <c r="F345" s="1053"/>
      <c r="G345" s="1053"/>
      <c r="H345" s="1053"/>
      <c r="I345" s="1053"/>
      <c r="J345" s="1053"/>
      <c r="K345" s="1053"/>
      <c r="L345" s="273"/>
      <c r="M345" s="1053"/>
      <c r="N345" s="1053"/>
      <c r="O345" s="1053"/>
      <c r="P345" s="1053"/>
    </row>
    <row r="346" spans="1:16" ht="15.75" x14ac:dyDescent="0.25">
      <c r="A346" s="273"/>
      <c r="B346" s="1053"/>
      <c r="C346" s="1053"/>
      <c r="D346" s="1053"/>
      <c r="E346" s="1053"/>
      <c r="F346" s="1053"/>
      <c r="G346" s="1053"/>
      <c r="H346" s="1053"/>
      <c r="I346" s="1053"/>
      <c r="J346" s="1053"/>
      <c r="K346" s="1053"/>
      <c r="L346" s="273"/>
      <c r="M346" s="1053"/>
      <c r="N346" s="1053"/>
      <c r="O346" s="1053"/>
      <c r="P346" s="1053"/>
    </row>
    <row r="347" spans="1:16" ht="15.75" x14ac:dyDescent="0.25">
      <c r="A347" s="273"/>
      <c r="B347" s="1053"/>
      <c r="C347" s="1053"/>
      <c r="D347" s="1053"/>
      <c r="E347" s="1053"/>
      <c r="F347" s="1053"/>
      <c r="G347" s="1053"/>
      <c r="H347" s="1053"/>
      <c r="I347" s="1053"/>
      <c r="J347" s="1053"/>
      <c r="K347" s="1053"/>
      <c r="L347" s="273"/>
      <c r="M347" s="1053"/>
      <c r="N347" s="1053"/>
      <c r="O347" s="1053"/>
      <c r="P347" s="1053"/>
    </row>
    <row r="348" spans="1:16" ht="15.75" x14ac:dyDescent="0.25">
      <c r="A348" s="273"/>
      <c r="B348" s="1053"/>
      <c r="C348" s="1053"/>
      <c r="D348" s="1053"/>
      <c r="E348" s="1053"/>
      <c r="F348" s="1053"/>
      <c r="G348" s="1053"/>
      <c r="H348" s="1053"/>
      <c r="I348" s="1053"/>
      <c r="J348" s="1053"/>
      <c r="K348" s="1053"/>
      <c r="L348" s="273"/>
      <c r="M348" s="1053"/>
      <c r="N348" s="1053"/>
      <c r="O348" s="1053"/>
      <c r="P348" s="1053"/>
    </row>
    <row r="349" spans="1:16" ht="15.75" x14ac:dyDescent="0.25">
      <c r="A349" s="273"/>
      <c r="B349" s="1053"/>
      <c r="C349" s="1053"/>
      <c r="D349" s="1053"/>
      <c r="E349" s="1053"/>
      <c r="F349" s="1053"/>
      <c r="G349" s="1053"/>
      <c r="H349" s="1053"/>
      <c r="I349" s="1053"/>
      <c r="J349" s="1053"/>
      <c r="K349" s="1053"/>
      <c r="L349" s="273"/>
      <c r="M349" s="1053"/>
      <c r="N349" s="1053"/>
      <c r="O349" s="1053"/>
      <c r="P349" s="1053"/>
    </row>
    <row r="350" spans="1:16" ht="15.75" x14ac:dyDescent="0.25">
      <c r="A350" s="273"/>
      <c r="B350" s="1053"/>
      <c r="C350" s="1053"/>
      <c r="D350" s="1053"/>
      <c r="E350" s="1053"/>
      <c r="F350" s="1053"/>
      <c r="G350" s="1053"/>
      <c r="H350" s="1053"/>
      <c r="I350" s="1053"/>
      <c r="J350" s="1053"/>
      <c r="K350" s="1053"/>
      <c r="L350" s="273"/>
      <c r="M350" s="1053"/>
      <c r="N350" s="1053"/>
      <c r="O350" s="1053"/>
      <c r="P350" s="1053"/>
    </row>
    <row r="351" spans="1:16" ht="15.75" x14ac:dyDescent="0.25">
      <c r="A351" s="273"/>
      <c r="B351" s="1053"/>
      <c r="C351" s="1053"/>
      <c r="D351" s="1053"/>
      <c r="E351" s="1053"/>
      <c r="F351" s="1053"/>
      <c r="G351" s="1053"/>
      <c r="H351" s="1053"/>
      <c r="I351" s="1053"/>
      <c r="J351" s="1053"/>
      <c r="K351" s="1053"/>
      <c r="L351" s="273"/>
      <c r="M351" s="1053"/>
      <c r="N351" s="1053"/>
      <c r="O351" s="1053"/>
      <c r="P351" s="1053"/>
    </row>
    <row r="352" spans="1:16" ht="15.75" x14ac:dyDescent="0.25">
      <c r="A352" s="273"/>
      <c r="B352" s="1053"/>
      <c r="C352" s="1053"/>
      <c r="D352" s="1053"/>
      <c r="E352" s="1053"/>
      <c r="F352" s="1053"/>
      <c r="G352" s="1053"/>
      <c r="H352" s="1053"/>
      <c r="I352" s="1053"/>
      <c r="J352" s="1053"/>
      <c r="K352" s="1053"/>
      <c r="L352" s="273"/>
      <c r="M352" s="1053"/>
      <c r="N352" s="1053"/>
      <c r="O352" s="1053"/>
      <c r="P352" s="1053"/>
    </row>
    <row r="353" spans="1:16" ht="15.75" x14ac:dyDescent="0.25">
      <c r="A353" s="273"/>
      <c r="B353" s="1053"/>
      <c r="C353" s="1053"/>
      <c r="D353" s="1053"/>
      <c r="E353" s="1053"/>
      <c r="F353" s="1053"/>
      <c r="G353" s="1053"/>
      <c r="H353" s="1053"/>
      <c r="I353" s="1053"/>
      <c r="J353" s="1053"/>
      <c r="K353" s="1053"/>
      <c r="L353" s="273"/>
      <c r="M353" s="1053"/>
      <c r="N353" s="1053"/>
      <c r="O353" s="1053"/>
      <c r="P353" s="1053"/>
    </row>
    <row r="354" spans="1:16" ht="15.75" x14ac:dyDescent="0.25">
      <c r="A354" s="273"/>
      <c r="B354" s="1053"/>
      <c r="C354" s="1053"/>
      <c r="D354" s="1053"/>
      <c r="E354" s="1053"/>
      <c r="F354" s="1053"/>
      <c r="G354" s="1053"/>
      <c r="H354" s="1053"/>
      <c r="I354" s="1053"/>
      <c r="J354" s="1053"/>
      <c r="K354" s="1053"/>
      <c r="L354" s="273"/>
      <c r="M354" s="1053"/>
      <c r="N354" s="1053"/>
      <c r="O354" s="1053"/>
      <c r="P354" s="1053"/>
    </row>
    <row r="355" spans="1:16" ht="15.75" x14ac:dyDescent="0.25">
      <c r="A355" s="273"/>
      <c r="B355" s="1053"/>
      <c r="C355" s="1053"/>
      <c r="D355" s="1053"/>
      <c r="E355" s="1053"/>
      <c r="F355" s="1053"/>
      <c r="G355" s="1053"/>
      <c r="H355" s="1053"/>
      <c r="I355" s="1053"/>
      <c r="J355" s="1053"/>
      <c r="K355" s="1053"/>
      <c r="L355" s="273"/>
      <c r="M355" s="1053"/>
      <c r="N355" s="1053"/>
      <c r="O355" s="1053"/>
      <c r="P355" s="1053"/>
    </row>
    <row r="356" spans="1:16" ht="15.75" x14ac:dyDescent="0.25">
      <c r="A356" s="273"/>
      <c r="B356" s="1053"/>
      <c r="C356" s="1053"/>
      <c r="D356" s="1053"/>
      <c r="E356" s="1053"/>
      <c r="F356" s="1053"/>
      <c r="G356" s="1053"/>
      <c r="H356" s="1053"/>
      <c r="I356" s="1053"/>
      <c r="J356" s="1053"/>
      <c r="K356" s="1053"/>
      <c r="L356" s="273"/>
      <c r="M356" s="1053"/>
      <c r="N356" s="1053"/>
      <c r="O356" s="1053"/>
      <c r="P356" s="1053"/>
    </row>
    <row r="357" spans="1:16" ht="15.75" x14ac:dyDescent="0.25">
      <c r="A357" s="273"/>
      <c r="B357" s="1053"/>
      <c r="C357" s="1053"/>
      <c r="D357" s="1053"/>
      <c r="E357" s="1053"/>
      <c r="F357" s="1053"/>
      <c r="G357" s="1053"/>
      <c r="H357" s="1053"/>
      <c r="I357" s="1053"/>
      <c r="J357" s="1053"/>
      <c r="K357" s="1053"/>
      <c r="L357" s="273"/>
      <c r="M357" s="1053"/>
      <c r="N357" s="1053"/>
      <c r="O357" s="1053"/>
      <c r="P357" s="1053"/>
    </row>
    <row r="358" spans="1:16" ht="15.75" x14ac:dyDescent="0.25">
      <c r="A358" s="273"/>
      <c r="B358" s="1053"/>
      <c r="C358" s="1053"/>
      <c r="D358" s="1053"/>
      <c r="E358" s="1053"/>
      <c r="F358" s="1053"/>
      <c r="G358" s="1053"/>
      <c r="H358" s="1053"/>
      <c r="I358" s="1053"/>
      <c r="J358" s="1053"/>
      <c r="K358" s="1053"/>
      <c r="L358" s="273"/>
      <c r="M358" s="1053"/>
      <c r="N358" s="1053"/>
      <c r="O358" s="1053"/>
      <c r="P358" s="1053"/>
    </row>
    <row r="359" spans="1:16" ht="15.75" x14ac:dyDescent="0.25">
      <c r="A359" s="273"/>
      <c r="B359" s="1053"/>
      <c r="C359" s="1053"/>
      <c r="D359" s="1053"/>
      <c r="E359" s="1053"/>
      <c r="F359" s="1053"/>
      <c r="G359" s="1053"/>
      <c r="H359" s="1053"/>
      <c r="I359" s="1053"/>
      <c r="J359" s="1053"/>
      <c r="K359" s="1053"/>
      <c r="L359" s="273"/>
      <c r="M359" s="1053"/>
      <c r="N359" s="1053"/>
      <c r="O359" s="1053"/>
      <c r="P359" s="1053"/>
    </row>
    <row r="360" spans="1:16" ht="15.75" x14ac:dyDescent="0.25">
      <c r="A360" s="273"/>
      <c r="B360" s="1053"/>
      <c r="C360" s="1053"/>
      <c r="D360" s="1053"/>
      <c r="E360" s="1053"/>
      <c r="F360" s="1053"/>
      <c r="G360" s="1053"/>
      <c r="H360" s="1053"/>
      <c r="I360" s="1053"/>
      <c r="J360" s="1053"/>
      <c r="K360" s="1053"/>
      <c r="L360" s="273"/>
      <c r="M360" s="1053"/>
      <c r="N360" s="1053"/>
      <c r="O360" s="1053"/>
      <c r="P360" s="1053"/>
    </row>
    <row r="361" spans="1:16" ht="15.75" x14ac:dyDescent="0.25">
      <c r="A361" s="273"/>
      <c r="B361" s="1053"/>
      <c r="C361" s="1053"/>
      <c r="D361" s="1053"/>
      <c r="E361" s="1053"/>
      <c r="F361" s="1053"/>
      <c r="G361" s="1053"/>
      <c r="H361" s="1053"/>
      <c r="I361" s="1053"/>
      <c r="J361" s="1053"/>
      <c r="K361" s="1053"/>
      <c r="L361" s="273"/>
      <c r="M361" s="1053"/>
      <c r="N361" s="1053"/>
      <c r="O361" s="1053"/>
      <c r="P361" s="1053"/>
    </row>
    <row r="362" spans="1:16" ht="15.75" x14ac:dyDescent="0.25">
      <c r="A362" s="273"/>
      <c r="B362" s="1053"/>
      <c r="C362" s="1053"/>
      <c r="D362" s="1053"/>
      <c r="E362" s="1053"/>
      <c r="F362" s="1053"/>
      <c r="G362" s="1053"/>
      <c r="H362" s="1053"/>
      <c r="I362" s="1053"/>
      <c r="J362" s="1053"/>
      <c r="K362" s="1053"/>
      <c r="L362" s="273"/>
      <c r="M362" s="1053"/>
      <c r="N362" s="1053"/>
      <c r="O362" s="1053"/>
      <c r="P362" s="1053"/>
    </row>
    <row r="363" spans="1:16" ht="15.75" x14ac:dyDescent="0.25">
      <c r="A363" s="273"/>
      <c r="B363" s="1053"/>
      <c r="C363" s="1053"/>
      <c r="D363" s="1053"/>
      <c r="E363" s="1053"/>
      <c r="F363" s="1053"/>
      <c r="G363" s="1053"/>
      <c r="H363" s="1053"/>
      <c r="I363" s="1053"/>
      <c r="J363" s="1053"/>
      <c r="K363" s="1053"/>
      <c r="L363" s="273"/>
      <c r="M363" s="1053"/>
      <c r="N363" s="1053"/>
      <c r="O363" s="1053"/>
      <c r="P363" s="1053"/>
    </row>
    <row r="364" spans="1:16" ht="15.75" x14ac:dyDescent="0.25">
      <c r="A364" s="273"/>
      <c r="B364" s="1053"/>
      <c r="C364" s="1053"/>
      <c r="D364" s="1053"/>
      <c r="E364" s="1053"/>
      <c r="F364" s="1053"/>
      <c r="G364" s="1053"/>
      <c r="H364" s="1053"/>
      <c r="I364" s="1053"/>
      <c r="J364" s="1053"/>
      <c r="K364" s="1053"/>
      <c r="L364" s="273"/>
      <c r="M364" s="1053"/>
      <c r="N364" s="1053"/>
      <c r="O364" s="1053"/>
      <c r="P364" s="1053"/>
    </row>
    <row r="365" spans="1:16" ht="15.75" x14ac:dyDescent="0.25">
      <c r="A365" s="273"/>
      <c r="B365" s="1053"/>
      <c r="C365" s="1053"/>
      <c r="D365" s="1053"/>
      <c r="E365" s="1053"/>
      <c r="F365" s="1053"/>
      <c r="G365" s="1053"/>
      <c r="H365" s="1053"/>
      <c r="I365" s="1053"/>
      <c r="J365" s="1053"/>
      <c r="K365" s="1053"/>
      <c r="L365" s="273"/>
      <c r="M365" s="1053"/>
      <c r="N365" s="1053"/>
      <c r="O365" s="1053"/>
      <c r="P365" s="1053"/>
    </row>
    <row r="366" spans="1:16" ht="15.75" x14ac:dyDescent="0.25">
      <c r="A366" s="273"/>
      <c r="B366" s="1053"/>
      <c r="C366" s="1053"/>
      <c r="D366" s="1053"/>
      <c r="E366" s="1053"/>
      <c r="F366" s="1053"/>
      <c r="G366" s="1053"/>
      <c r="H366" s="1053"/>
      <c r="I366" s="1053"/>
      <c r="J366" s="1053"/>
      <c r="K366" s="1053"/>
      <c r="L366" s="273"/>
      <c r="M366" s="1053"/>
      <c r="N366" s="1053"/>
      <c r="O366" s="1053"/>
      <c r="P366" s="1053"/>
    </row>
    <row r="367" spans="1:16" ht="15.75" x14ac:dyDescent="0.25">
      <c r="A367" s="273"/>
      <c r="B367" s="1053"/>
      <c r="C367" s="1053"/>
      <c r="D367" s="1053"/>
      <c r="E367" s="1053"/>
      <c r="F367" s="1053"/>
      <c r="G367" s="1053"/>
      <c r="H367" s="1053"/>
      <c r="I367" s="1053"/>
      <c r="J367" s="1053"/>
      <c r="K367" s="1053"/>
      <c r="L367" s="273"/>
      <c r="M367" s="1053"/>
      <c r="N367" s="1053"/>
      <c r="O367" s="1053"/>
      <c r="P367" s="1053"/>
    </row>
    <row r="368" spans="1:16" ht="15.75" x14ac:dyDescent="0.25">
      <c r="A368" s="273"/>
      <c r="B368" s="1053"/>
      <c r="C368" s="1053"/>
      <c r="D368" s="1053"/>
      <c r="E368" s="1053"/>
      <c r="F368" s="1053"/>
      <c r="G368" s="1053"/>
      <c r="H368" s="1053"/>
      <c r="I368" s="1053"/>
      <c r="J368" s="1053"/>
      <c r="K368" s="1053"/>
      <c r="L368" s="273"/>
      <c r="M368" s="1053"/>
      <c r="N368" s="1053"/>
      <c r="O368" s="1053"/>
      <c r="P368" s="1053"/>
    </row>
    <row r="369" spans="1:16" ht="15.75" x14ac:dyDescent="0.25">
      <c r="A369" s="273"/>
      <c r="B369" s="1053"/>
      <c r="C369" s="1053"/>
      <c r="D369" s="1053"/>
      <c r="E369" s="1053"/>
      <c r="F369" s="1053"/>
      <c r="G369" s="1053"/>
      <c r="H369" s="1053"/>
      <c r="I369" s="1053"/>
      <c r="J369" s="1053"/>
      <c r="K369" s="1053"/>
      <c r="L369" s="273"/>
      <c r="M369" s="1053"/>
      <c r="N369" s="1053"/>
      <c r="O369" s="1053"/>
      <c r="P369" s="1053"/>
    </row>
    <row r="370" spans="1:16" ht="15.75" x14ac:dyDescent="0.25">
      <c r="A370" s="273"/>
      <c r="B370" s="1053"/>
      <c r="C370" s="1053"/>
      <c r="D370" s="1053"/>
      <c r="E370" s="1053"/>
      <c r="F370" s="1053"/>
      <c r="G370" s="1053"/>
      <c r="H370" s="1053"/>
      <c r="I370" s="1053"/>
      <c r="J370" s="1053"/>
      <c r="K370" s="1053"/>
      <c r="L370" s="273"/>
      <c r="M370" s="1053"/>
      <c r="N370" s="1053"/>
      <c r="O370" s="1053"/>
      <c r="P370" s="1053"/>
    </row>
    <row r="371" spans="1:16" ht="15.75" x14ac:dyDescent="0.25">
      <c r="A371" s="273"/>
      <c r="B371" s="1053"/>
      <c r="C371" s="1053"/>
      <c r="D371" s="1053"/>
      <c r="E371" s="1053"/>
      <c r="F371" s="1053"/>
      <c r="G371" s="1053"/>
      <c r="H371" s="1053"/>
      <c r="I371" s="1053"/>
      <c r="J371" s="1053"/>
      <c r="K371" s="1053"/>
      <c r="L371" s="273"/>
      <c r="M371" s="1053"/>
      <c r="N371" s="1053"/>
      <c r="O371" s="1053"/>
      <c r="P371" s="1053"/>
    </row>
    <row r="372" spans="1:16" ht="15.75" x14ac:dyDescent="0.25">
      <c r="A372" s="273"/>
      <c r="B372" s="1053"/>
      <c r="C372" s="1053"/>
      <c r="D372" s="1053"/>
      <c r="E372" s="1053"/>
      <c r="F372" s="1053"/>
      <c r="G372" s="1053"/>
      <c r="H372" s="1053"/>
      <c r="I372" s="1053"/>
      <c r="J372" s="1053"/>
      <c r="K372" s="1053"/>
      <c r="L372" s="273"/>
      <c r="M372" s="1053"/>
      <c r="N372" s="1053"/>
      <c r="O372" s="1053"/>
      <c r="P372" s="1053"/>
    </row>
    <row r="373" spans="1:16" ht="15.75" x14ac:dyDescent="0.25">
      <c r="A373" s="273"/>
      <c r="B373" s="1053"/>
      <c r="C373" s="1053"/>
      <c r="D373" s="1053"/>
      <c r="E373" s="1053"/>
      <c r="F373" s="1053"/>
      <c r="G373" s="1053"/>
      <c r="H373" s="1053"/>
      <c r="I373" s="1053"/>
      <c r="J373" s="1053"/>
      <c r="K373" s="1053"/>
      <c r="L373" s="273"/>
      <c r="M373" s="1053"/>
      <c r="N373" s="1053"/>
      <c r="O373" s="1053"/>
      <c r="P373" s="1053"/>
    </row>
    <row r="374" spans="1:16" ht="15.75" x14ac:dyDescent="0.25">
      <c r="A374" s="273"/>
      <c r="B374" s="1053"/>
      <c r="C374" s="1053"/>
      <c r="D374" s="1053"/>
      <c r="E374" s="1053"/>
      <c r="F374" s="1053"/>
      <c r="G374" s="1053"/>
      <c r="H374" s="1053"/>
      <c r="I374" s="1053"/>
      <c r="J374" s="1053"/>
      <c r="K374" s="1053"/>
      <c r="L374" s="273"/>
      <c r="M374" s="1053"/>
      <c r="N374" s="1053"/>
      <c r="O374" s="1053"/>
      <c r="P374" s="1053"/>
    </row>
    <row r="375" spans="1:16" ht="15.75" x14ac:dyDescent="0.25">
      <c r="A375" s="273"/>
      <c r="B375" s="1053"/>
      <c r="C375" s="1053"/>
      <c r="D375" s="1053"/>
      <c r="E375" s="1053"/>
      <c r="F375" s="1053"/>
      <c r="G375" s="1053"/>
      <c r="H375" s="1053"/>
      <c r="I375" s="1053"/>
      <c r="J375" s="1053"/>
      <c r="K375" s="1053"/>
      <c r="L375" s="273"/>
      <c r="M375" s="1053"/>
      <c r="N375" s="1053"/>
      <c r="O375" s="1053"/>
      <c r="P375" s="1053"/>
    </row>
    <row r="376" spans="1:16" ht="15.75" x14ac:dyDescent="0.25">
      <c r="A376" s="273"/>
      <c r="B376" s="1053"/>
      <c r="C376" s="1053"/>
      <c r="D376" s="1053"/>
      <c r="E376" s="1053"/>
      <c r="F376" s="1053"/>
      <c r="G376" s="1053"/>
      <c r="H376" s="1053"/>
      <c r="I376" s="1053"/>
      <c r="J376" s="1053"/>
      <c r="K376" s="1053"/>
      <c r="L376" s="273"/>
      <c r="M376" s="1053"/>
      <c r="N376" s="1053"/>
      <c r="O376" s="1053"/>
      <c r="P376" s="1053"/>
    </row>
    <row r="377" spans="1:16" ht="15.75" x14ac:dyDescent="0.25">
      <c r="A377" s="273"/>
      <c r="B377" s="1053"/>
      <c r="C377" s="1053"/>
      <c r="D377" s="1053"/>
      <c r="E377" s="1053"/>
      <c r="F377" s="1053"/>
      <c r="G377" s="1053"/>
      <c r="H377" s="1053"/>
      <c r="I377" s="1053"/>
      <c r="J377" s="1053"/>
      <c r="K377" s="1053"/>
      <c r="L377" s="273"/>
      <c r="M377" s="1053"/>
      <c r="N377" s="1053"/>
      <c r="O377" s="1053"/>
      <c r="P377" s="1053"/>
    </row>
    <row r="378" spans="1:16" ht="15.75" x14ac:dyDescent="0.25">
      <c r="A378" s="273"/>
      <c r="B378" s="1053"/>
      <c r="C378" s="1053"/>
      <c r="D378" s="1053"/>
      <c r="E378" s="1053"/>
      <c r="F378" s="1053"/>
      <c r="G378" s="1053"/>
      <c r="H378" s="1053"/>
      <c r="I378" s="1053"/>
      <c r="J378" s="1053"/>
      <c r="K378" s="1053"/>
      <c r="L378" s="273"/>
      <c r="M378" s="1053"/>
      <c r="N378" s="1053"/>
      <c r="O378" s="1053"/>
      <c r="P378" s="1053"/>
    </row>
    <row r="379" spans="1:16" ht="15.75" x14ac:dyDescent="0.25">
      <c r="A379" s="273"/>
      <c r="B379" s="1053"/>
      <c r="C379" s="1053"/>
      <c r="D379" s="1053"/>
      <c r="E379" s="1053"/>
      <c r="F379" s="1053"/>
      <c r="G379" s="1053"/>
      <c r="H379" s="1053"/>
      <c r="I379" s="1053"/>
      <c r="J379" s="1053"/>
      <c r="K379" s="1053"/>
      <c r="L379" s="273"/>
      <c r="M379" s="1053"/>
      <c r="N379" s="1053"/>
      <c r="O379" s="1053"/>
      <c r="P379" s="1053"/>
    </row>
    <row r="380" spans="1:16" ht="15.75" x14ac:dyDescent="0.25">
      <c r="A380" s="273"/>
      <c r="B380" s="1053"/>
      <c r="C380" s="1053"/>
      <c r="D380" s="1053"/>
      <c r="E380" s="1053"/>
      <c r="F380" s="1053"/>
      <c r="G380" s="1053"/>
      <c r="H380" s="1053"/>
      <c r="I380" s="1053"/>
      <c r="J380" s="1053"/>
      <c r="K380" s="1053"/>
      <c r="L380" s="273"/>
      <c r="M380" s="1053"/>
      <c r="N380" s="1053"/>
      <c r="O380" s="1053"/>
      <c r="P380" s="1053"/>
    </row>
    <row r="381" spans="1:16" ht="15.75" x14ac:dyDescent="0.25">
      <c r="A381" s="273"/>
      <c r="B381" s="1053"/>
      <c r="C381" s="1053"/>
      <c r="D381" s="1053"/>
      <c r="E381" s="1053"/>
      <c r="F381" s="1053"/>
      <c r="G381" s="1053"/>
      <c r="H381" s="1053"/>
      <c r="I381" s="1053"/>
      <c r="J381" s="1053"/>
      <c r="K381" s="1053"/>
      <c r="L381" s="273"/>
      <c r="M381" s="1053"/>
      <c r="N381" s="1053"/>
      <c r="O381" s="1053"/>
      <c r="P381" s="1053"/>
    </row>
    <row r="382" spans="1:16" ht="15.75" x14ac:dyDescent="0.25">
      <c r="A382" s="273"/>
      <c r="B382" s="1053"/>
      <c r="C382" s="1053"/>
      <c r="D382" s="1053"/>
      <c r="E382" s="1053"/>
      <c r="F382" s="1053"/>
      <c r="G382" s="1053"/>
      <c r="H382" s="1053"/>
      <c r="I382" s="1053"/>
      <c r="J382" s="1053"/>
      <c r="K382" s="1053"/>
      <c r="L382" s="273"/>
      <c r="M382" s="1053"/>
      <c r="N382" s="1053"/>
      <c r="O382" s="1053"/>
      <c r="P382" s="1053"/>
    </row>
    <row r="383" spans="1:16" ht="15.75" x14ac:dyDescent="0.25">
      <c r="A383" s="273"/>
      <c r="B383" s="1053"/>
      <c r="C383" s="1053"/>
      <c r="D383" s="1053"/>
      <c r="E383" s="1053"/>
      <c r="F383" s="1053"/>
      <c r="G383" s="1053"/>
      <c r="H383" s="1053"/>
      <c r="I383" s="1053"/>
      <c r="J383" s="1053"/>
      <c r="K383" s="1053"/>
      <c r="L383" s="273"/>
      <c r="M383" s="1053"/>
      <c r="N383" s="1053"/>
      <c r="O383" s="1053"/>
      <c r="P383" s="1053"/>
    </row>
    <row r="384" spans="1:16" ht="15.75" x14ac:dyDescent="0.25">
      <c r="A384" s="273"/>
      <c r="B384" s="1053"/>
      <c r="C384" s="1053"/>
      <c r="D384" s="1053"/>
      <c r="E384" s="1053"/>
      <c r="F384" s="1053"/>
      <c r="G384" s="1053"/>
      <c r="H384" s="1053"/>
      <c r="I384" s="1053"/>
      <c r="J384" s="1053"/>
      <c r="K384" s="1053"/>
      <c r="L384" s="273"/>
      <c r="M384" s="1053"/>
      <c r="N384" s="1053"/>
      <c r="O384" s="1053"/>
      <c r="P384" s="1053"/>
    </row>
    <row r="385" spans="1:16" ht="15.75" x14ac:dyDescent="0.25">
      <c r="A385" s="273"/>
      <c r="B385" s="1053"/>
      <c r="C385" s="1053"/>
      <c r="D385" s="1053"/>
      <c r="E385" s="1053"/>
      <c r="F385" s="1053"/>
      <c r="G385" s="1053"/>
      <c r="H385" s="1053"/>
      <c r="I385" s="1053"/>
      <c r="J385" s="1053"/>
      <c r="K385" s="1053"/>
      <c r="L385" s="273"/>
      <c r="M385" s="1053"/>
      <c r="N385" s="1053"/>
      <c r="O385" s="1053"/>
      <c r="P385" s="1053"/>
    </row>
    <row r="386" spans="1:16" ht="15.75" x14ac:dyDescent="0.25">
      <c r="A386" s="273"/>
      <c r="B386" s="1053"/>
      <c r="C386" s="1053"/>
      <c r="D386" s="1053"/>
      <c r="E386" s="1053"/>
      <c r="F386" s="1053"/>
      <c r="G386" s="1053"/>
      <c r="H386" s="1053"/>
      <c r="I386" s="1053"/>
      <c r="J386" s="1053"/>
      <c r="K386" s="1053"/>
      <c r="L386" s="273"/>
      <c r="M386" s="1053"/>
      <c r="N386" s="1053"/>
      <c r="O386" s="1053"/>
      <c r="P386" s="1053"/>
    </row>
    <row r="387" spans="1:16" ht="15.75" x14ac:dyDescent="0.25">
      <c r="A387" s="273"/>
      <c r="B387" s="1053"/>
      <c r="C387" s="1053"/>
      <c r="D387" s="1053"/>
      <c r="E387" s="1053"/>
      <c r="F387" s="1053"/>
      <c r="G387" s="1053"/>
      <c r="H387" s="1053"/>
      <c r="I387" s="1053"/>
      <c r="J387" s="1053"/>
      <c r="K387" s="1053"/>
      <c r="L387" s="273"/>
      <c r="M387" s="1053"/>
      <c r="N387" s="1053"/>
      <c r="O387" s="1053"/>
      <c r="P387" s="1053"/>
    </row>
    <row r="388" spans="1:16" ht="15.75" x14ac:dyDescent="0.25">
      <c r="A388" s="273"/>
      <c r="B388" s="1053"/>
      <c r="C388" s="1053"/>
      <c r="D388" s="1053"/>
      <c r="E388" s="1053"/>
      <c r="F388" s="1053"/>
      <c r="G388" s="1053"/>
      <c r="H388" s="1053"/>
      <c r="I388" s="1053"/>
      <c r="J388" s="1053"/>
      <c r="K388" s="1053"/>
      <c r="L388" s="273"/>
      <c r="M388" s="1053"/>
      <c r="N388" s="1053"/>
      <c r="O388" s="1053"/>
      <c r="P388" s="1053"/>
    </row>
    <row r="389" spans="1:16" ht="15.75" x14ac:dyDescent="0.25">
      <c r="A389" s="273"/>
      <c r="B389" s="1053"/>
      <c r="C389" s="1053"/>
      <c r="D389" s="1053"/>
      <c r="E389" s="1053"/>
      <c r="F389" s="1053"/>
      <c r="G389" s="1053"/>
      <c r="H389" s="1053"/>
      <c r="I389" s="1053"/>
      <c r="J389" s="1053"/>
      <c r="K389" s="1053"/>
      <c r="L389" s="273"/>
      <c r="M389" s="1053"/>
      <c r="N389" s="1053"/>
      <c r="O389" s="1053"/>
      <c r="P389" s="1053"/>
    </row>
    <row r="390" spans="1:16" ht="15.75" x14ac:dyDescent="0.25">
      <c r="A390" s="273"/>
      <c r="B390" s="1053"/>
      <c r="C390" s="1053"/>
      <c r="D390" s="1053"/>
      <c r="E390" s="1053"/>
      <c r="F390" s="1053"/>
      <c r="G390" s="1053"/>
      <c r="H390" s="1053"/>
      <c r="I390" s="1053"/>
      <c r="J390" s="1053"/>
      <c r="K390" s="1053"/>
      <c r="L390" s="273"/>
      <c r="M390" s="1053"/>
      <c r="N390" s="1053"/>
      <c r="O390" s="1053"/>
      <c r="P390" s="1053"/>
    </row>
    <row r="391" spans="1:16" ht="15.75" x14ac:dyDescent="0.25">
      <c r="A391" s="273"/>
      <c r="B391" s="1053"/>
      <c r="C391" s="1053"/>
      <c r="D391" s="1053"/>
      <c r="E391" s="1053"/>
      <c r="F391" s="1053"/>
      <c r="G391" s="1053"/>
      <c r="H391" s="1053"/>
      <c r="I391" s="1053"/>
      <c r="J391" s="1053"/>
      <c r="K391" s="1053"/>
      <c r="L391" s="273"/>
      <c r="M391" s="1053"/>
      <c r="N391" s="1053"/>
      <c r="O391" s="1053"/>
      <c r="P391" s="1053"/>
    </row>
    <row r="392" spans="1:16" ht="15.75" x14ac:dyDescent="0.25">
      <c r="A392" s="273"/>
      <c r="B392" s="1053"/>
      <c r="C392" s="1053"/>
      <c r="D392" s="1053"/>
      <c r="E392" s="1053"/>
      <c r="F392" s="1053"/>
      <c r="G392" s="1053"/>
      <c r="H392" s="1053"/>
      <c r="I392" s="1053"/>
      <c r="J392" s="1053"/>
      <c r="K392" s="1053"/>
      <c r="L392" s="273"/>
      <c r="M392" s="1053"/>
      <c r="N392" s="1053"/>
      <c r="O392" s="1053"/>
      <c r="P392" s="1053"/>
    </row>
    <row r="393" spans="1:16" ht="15.75" x14ac:dyDescent="0.25">
      <c r="A393" s="273"/>
      <c r="B393" s="1053"/>
      <c r="C393" s="1053"/>
      <c r="D393" s="1053"/>
      <c r="E393" s="1053"/>
      <c r="F393" s="1053"/>
      <c r="G393" s="1053"/>
      <c r="H393" s="1053"/>
      <c r="I393" s="1053"/>
      <c r="J393" s="1053"/>
      <c r="K393" s="1053"/>
      <c r="L393" s="273"/>
      <c r="M393" s="1053"/>
      <c r="N393" s="1053"/>
      <c r="O393" s="1053"/>
      <c r="P393" s="1053"/>
    </row>
    <row r="394" spans="1:16" ht="15.75" x14ac:dyDescent="0.25">
      <c r="A394" s="273"/>
      <c r="B394" s="1053"/>
      <c r="C394" s="1053"/>
      <c r="D394" s="1053"/>
      <c r="E394" s="1053"/>
      <c r="F394" s="1053"/>
      <c r="G394" s="1053"/>
      <c r="H394" s="1053"/>
      <c r="I394" s="1053"/>
      <c r="J394" s="1053"/>
      <c r="K394" s="1053"/>
      <c r="L394" s="273"/>
      <c r="M394" s="1053"/>
      <c r="N394" s="1053"/>
      <c r="O394" s="1053"/>
      <c r="P394" s="1053"/>
    </row>
    <row r="395" spans="1:16" ht="15.75" x14ac:dyDescent="0.25">
      <c r="A395" s="273"/>
      <c r="B395" s="1053"/>
      <c r="C395" s="1053"/>
      <c r="D395" s="1053"/>
      <c r="E395" s="1053"/>
      <c r="F395" s="1053"/>
      <c r="G395" s="1053"/>
      <c r="H395" s="1053"/>
      <c r="I395" s="1053"/>
      <c r="J395" s="1053"/>
      <c r="K395" s="1053"/>
      <c r="L395" s="273"/>
      <c r="M395" s="1053"/>
      <c r="N395" s="1053"/>
      <c r="O395" s="1053"/>
      <c r="P395" s="1053"/>
    </row>
    <row r="396" spans="1:16" ht="15.75" x14ac:dyDescent="0.25">
      <c r="A396" s="273"/>
      <c r="B396" s="1053"/>
      <c r="C396" s="1053"/>
      <c r="D396" s="1053"/>
      <c r="E396" s="1053"/>
      <c r="F396" s="1053"/>
      <c r="G396" s="1053"/>
      <c r="H396" s="1053"/>
      <c r="I396" s="1053"/>
      <c r="J396" s="1053"/>
      <c r="K396" s="1053"/>
      <c r="L396" s="273"/>
      <c r="M396" s="1053"/>
      <c r="N396" s="1053"/>
      <c r="O396" s="1053"/>
      <c r="P396" s="1053"/>
    </row>
    <row r="397" spans="1:16" ht="15.75" x14ac:dyDescent="0.25">
      <c r="A397" s="273"/>
      <c r="B397" s="1053"/>
      <c r="C397" s="1053"/>
      <c r="D397" s="1053"/>
      <c r="E397" s="1053"/>
      <c r="F397" s="1053"/>
      <c r="G397" s="1053"/>
      <c r="H397" s="1053"/>
      <c r="I397" s="1053"/>
      <c r="J397" s="1053"/>
      <c r="K397" s="1053"/>
      <c r="L397" s="273"/>
      <c r="M397" s="1053"/>
      <c r="N397" s="1053"/>
      <c r="O397" s="1053"/>
      <c r="P397" s="1053"/>
    </row>
    <row r="398" spans="1:16" ht="15.75" x14ac:dyDescent="0.25">
      <c r="A398" s="273"/>
      <c r="B398" s="1053"/>
      <c r="C398" s="1053"/>
      <c r="D398" s="1053"/>
      <c r="E398" s="1053"/>
      <c r="F398" s="1053"/>
      <c r="G398" s="1053"/>
      <c r="H398" s="1053"/>
      <c r="I398" s="1053"/>
      <c r="J398" s="1053"/>
      <c r="K398" s="1053"/>
      <c r="L398" s="273"/>
      <c r="M398" s="1053"/>
      <c r="N398" s="1053"/>
      <c r="O398" s="1053"/>
      <c r="P398" s="1053"/>
    </row>
    <row r="399" spans="1:16" ht="15.75" x14ac:dyDescent="0.25">
      <c r="A399" s="273"/>
      <c r="B399" s="1053"/>
      <c r="C399" s="1053"/>
      <c r="D399" s="1053"/>
      <c r="E399" s="1053"/>
      <c r="F399" s="1053"/>
      <c r="G399" s="1053"/>
      <c r="H399" s="1053"/>
      <c r="I399" s="1053"/>
      <c r="J399" s="1053"/>
      <c r="K399" s="1053"/>
      <c r="L399" s="273"/>
      <c r="M399" s="1053"/>
      <c r="N399" s="1053"/>
      <c r="O399" s="1053"/>
      <c r="P399" s="1053"/>
    </row>
    <row r="400" spans="1:16" ht="15.75" x14ac:dyDescent="0.25">
      <c r="A400" s="273"/>
      <c r="B400" s="1053"/>
      <c r="C400" s="1053"/>
      <c r="D400" s="1053"/>
      <c r="E400" s="1053"/>
      <c r="F400" s="1053"/>
      <c r="G400" s="1053"/>
      <c r="H400" s="1053"/>
      <c r="I400" s="1053"/>
      <c r="J400" s="1053"/>
      <c r="K400" s="1053"/>
      <c r="L400" s="273"/>
      <c r="M400" s="1053"/>
      <c r="N400" s="1053"/>
      <c r="O400" s="1053"/>
      <c r="P400" s="1053"/>
    </row>
    <row r="401" spans="1:16" ht="15.75" x14ac:dyDescent="0.25">
      <c r="A401" s="273"/>
      <c r="B401" s="1053"/>
      <c r="C401" s="1053"/>
      <c r="D401" s="1053"/>
      <c r="E401" s="1053"/>
      <c r="F401" s="1053"/>
      <c r="G401" s="1053"/>
      <c r="H401" s="1053"/>
      <c r="I401" s="1053"/>
      <c r="J401" s="1053"/>
      <c r="K401" s="1053"/>
      <c r="L401" s="273"/>
      <c r="M401" s="1053"/>
      <c r="N401" s="1053"/>
      <c r="O401" s="1053"/>
      <c r="P401" s="1053"/>
    </row>
    <row r="402" spans="1:16" ht="15.75" x14ac:dyDescent="0.25">
      <c r="A402" s="273"/>
      <c r="B402" s="1053"/>
      <c r="C402" s="1053"/>
      <c r="D402" s="1053"/>
      <c r="E402" s="1053"/>
      <c r="F402" s="1053"/>
      <c r="G402" s="1053"/>
      <c r="H402" s="1053"/>
      <c r="I402" s="1053"/>
      <c r="J402" s="1053"/>
      <c r="K402" s="1053"/>
      <c r="L402" s="273"/>
      <c r="M402" s="1053"/>
      <c r="N402" s="1053"/>
      <c r="O402" s="1053"/>
      <c r="P402" s="1053"/>
    </row>
    <row r="403" spans="1:16" ht="15.75" x14ac:dyDescent="0.25">
      <c r="A403" s="273"/>
      <c r="B403" s="1053"/>
      <c r="C403" s="1053"/>
      <c r="D403" s="1053"/>
      <c r="E403" s="1053"/>
      <c r="F403" s="1053"/>
      <c r="G403" s="1053"/>
      <c r="H403" s="1053"/>
      <c r="I403" s="1053"/>
      <c r="J403" s="1053"/>
      <c r="K403" s="1053"/>
      <c r="L403" s="273"/>
      <c r="M403" s="1053"/>
      <c r="N403" s="1053"/>
      <c r="O403" s="1053"/>
      <c r="P403" s="1053"/>
    </row>
    <row r="404" spans="1:16" ht="15.75" x14ac:dyDescent="0.25">
      <c r="A404" s="273"/>
      <c r="B404" s="1053"/>
      <c r="C404" s="1053"/>
      <c r="D404" s="1053"/>
      <c r="E404" s="1053"/>
      <c r="F404" s="1053"/>
      <c r="G404" s="1053"/>
      <c r="H404" s="1053"/>
      <c r="I404" s="1053"/>
      <c r="J404" s="1053"/>
      <c r="K404" s="1053"/>
      <c r="L404" s="273"/>
      <c r="M404" s="1053"/>
      <c r="N404" s="1053"/>
      <c r="O404" s="1053"/>
      <c r="P404" s="1053"/>
    </row>
    <row r="405" spans="1:16" ht="15.75" x14ac:dyDescent="0.25">
      <c r="A405" s="273"/>
      <c r="B405" s="1053"/>
      <c r="C405" s="1053"/>
      <c r="D405" s="1053"/>
      <c r="E405" s="1053"/>
      <c r="F405" s="1053"/>
      <c r="G405" s="1053"/>
      <c r="H405" s="1053"/>
      <c r="I405" s="1053"/>
      <c r="J405" s="1053"/>
      <c r="K405" s="1053"/>
      <c r="L405" s="273"/>
      <c r="M405" s="1053"/>
      <c r="N405" s="1053"/>
      <c r="O405" s="1053"/>
      <c r="P405" s="1053"/>
    </row>
    <row r="406" spans="1:16" ht="15.75" x14ac:dyDescent="0.25">
      <c r="A406" s="273"/>
      <c r="B406" s="1053"/>
      <c r="C406" s="1053"/>
      <c r="D406" s="1053"/>
      <c r="E406" s="1053"/>
      <c r="F406" s="1053"/>
      <c r="G406" s="1053"/>
      <c r="H406" s="1053"/>
      <c r="I406" s="1053"/>
      <c r="J406" s="1053"/>
      <c r="K406" s="1053"/>
      <c r="L406" s="273"/>
      <c r="M406" s="1053"/>
      <c r="N406" s="1053"/>
      <c r="O406" s="1053"/>
      <c r="P406" s="1053"/>
    </row>
    <row r="407" spans="1:16" ht="15.75" x14ac:dyDescent="0.25">
      <c r="A407" s="273"/>
      <c r="B407" s="1053"/>
      <c r="C407" s="1053"/>
      <c r="D407" s="1053"/>
      <c r="E407" s="1053"/>
      <c r="F407" s="1053"/>
      <c r="G407" s="1053"/>
      <c r="H407" s="1053"/>
      <c r="I407" s="1053"/>
      <c r="J407" s="1053"/>
      <c r="K407" s="1053"/>
      <c r="L407" s="273"/>
      <c r="M407" s="1053"/>
      <c r="N407" s="1053"/>
      <c r="O407" s="1053"/>
      <c r="P407" s="1053"/>
    </row>
    <row r="408" spans="1:16" ht="15.75" x14ac:dyDescent="0.25">
      <c r="A408" s="273"/>
      <c r="B408" s="1053"/>
      <c r="C408" s="1053"/>
      <c r="D408" s="1053"/>
      <c r="E408" s="1053"/>
      <c r="F408" s="1053"/>
      <c r="G408" s="1053"/>
      <c r="H408" s="1053"/>
      <c r="I408" s="1053"/>
      <c r="J408" s="1053"/>
      <c r="K408" s="1053"/>
      <c r="L408" s="273"/>
      <c r="M408" s="1053"/>
      <c r="N408" s="1053"/>
      <c r="O408" s="1053"/>
      <c r="P408" s="1053"/>
    </row>
    <row r="409" spans="1:16" ht="15.75" x14ac:dyDescent="0.25">
      <c r="A409" s="273"/>
      <c r="B409" s="1053"/>
      <c r="C409" s="1053"/>
      <c r="D409" s="1053"/>
      <c r="E409" s="1053"/>
      <c r="F409" s="1053"/>
      <c r="G409" s="1053"/>
      <c r="H409" s="1053"/>
      <c r="I409" s="1053"/>
      <c r="J409" s="1053"/>
      <c r="K409" s="1053"/>
      <c r="L409" s="273"/>
      <c r="M409" s="1053"/>
      <c r="N409" s="1053"/>
      <c r="O409" s="1053"/>
      <c r="P409" s="1053"/>
    </row>
    <row r="410" spans="1:16" ht="15.75" x14ac:dyDescent="0.25">
      <c r="A410" s="273"/>
      <c r="B410" s="1053"/>
      <c r="C410" s="1053"/>
      <c r="D410" s="1053"/>
      <c r="E410" s="1053"/>
      <c r="F410" s="1053"/>
      <c r="G410" s="1053"/>
      <c r="H410" s="1053"/>
      <c r="I410" s="1053"/>
      <c r="J410" s="1053"/>
      <c r="K410" s="1053"/>
      <c r="L410" s="273"/>
      <c r="M410" s="1053"/>
      <c r="N410" s="1053"/>
      <c r="O410" s="1053"/>
      <c r="P410" s="1053"/>
    </row>
    <row r="411" spans="1:16" ht="15.75" x14ac:dyDescent="0.25">
      <c r="A411" s="273"/>
      <c r="B411" s="1053"/>
      <c r="C411" s="1053"/>
      <c r="D411" s="1053"/>
      <c r="E411" s="1053"/>
      <c r="F411" s="1053"/>
      <c r="G411" s="1053"/>
      <c r="H411" s="1053"/>
      <c r="I411" s="1053"/>
      <c r="J411" s="1053"/>
      <c r="K411" s="1053"/>
      <c r="L411" s="273"/>
      <c r="M411" s="1053"/>
      <c r="N411" s="1053"/>
      <c r="O411" s="1053"/>
      <c r="P411" s="1053"/>
    </row>
    <row r="412" spans="1:16" ht="15.75" x14ac:dyDescent="0.25">
      <c r="A412" s="273"/>
      <c r="B412" s="1053"/>
      <c r="C412" s="1053"/>
      <c r="D412" s="1053"/>
      <c r="E412" s="1053"/>
      <c r="F412" s="1053"/>
      <c r="G412" s="1053"/>
      <c r="H412" s="1053"/>
      <c r="I412" s="1053"/>
      <c r="J412" s="1053"/>
      <c r="K412" s="1053"/>
      <c r="L412" s="273"/>
      <c r="M412" s="1053"/>
      <c r="N412" s="1053"/>
      <c r="O412" s="1053"/>
      <c r="P412" s="1053"/>
    </row>
    <row r="413" spans="1:16" ht="15.75" x14ac:dyDescent="0.25">
      <c r="A413" s="273"/>
      <c r="B413" s="1053"/>
      <c r="C413" s="1053"/>
      <c r="D413" s="1053"/>
      <c r="E413" s="1053"/>
      <c r="F413" s="1053"/>
      <c r="G413" s="1053"/>
      <c r="H413" s="1053"/>
      <c r="I413" s="1053"/>
      <c r="J413" s="1053"/>
      <c r="K413" s="1053"/>
      <c r="L413" s="273"/>
      <c r="M413" s="1053"/>
      <c r="N413" s="1053"/>
      <c r="O413" s="1053"/>
      <c r="P413" s="1053"/>
    </row>
    <row r="414" spans="1:16" ht="15.75" x14ac:dyDescent="0.25">
      <c r="A414" s="273"/>
      <c r="B414" s="1053"/>
      <c r="C414" s="1053"/>
      <c r="D414" s="1053"/>
      <c r="E414" s="1053"/>
      <c r="F414" s="1053"/>
      <c r="G414" s="1053"/>
      <c r="H414" s="1053"/>
      <c r="I414" s="1053"/>
      <c r="J414" s="1053"/>
      <c r="K414" s="1053"/>
      <c r="L414" s="273"/>
      <c r="M414" s="1053"/>
      <c r="N414" s="1053"/>
      <c r="O414" s="1053"/>
      <c r="P414" s="1053"/>
    </row>
    <row r="415" spans="1:16" ht="15.75" x14ac:dyDescent="0.25">
      <c r="A415" s="273"/>
      <c r="B415" s="1053"/>
      <c r="C415" s="1053"/>
      <c r="D415" s="1053"/>
      <c r="E415" s="1053"/>
      <c r="F415" s="1053"/>
      <c r="G415" s="1053"/>
      <c r="H415" s="1053"/>
      <c r="I415" s="1053"/>
      <c r="J415" s="1053"/>
      <c r="K415" s="1053"/>
      <c r="L415" s="273"/>
      <c r="M415" s="1053"/>
      <c r="N415" s="1053"/>
      <c r="O415" s="1053"/>
      <c r="P415" s="1053"/>
    </row>
    <row r="416" spans="1:16" ht="15.75" x14ac:dyDescent="0.25">
      <c r="A416" s="273"/>
      <c r="B416" s="1053"/>
      <c r="C416" s="1053"/>
      <c r="D416" s="1053"/>
      <c r="E416" s="1053"/>
      <c r="F416" s="1053"/>
      <c r="G416" s="1053"/>
      <c r="H416" s="1053"/>
      <c r="I416" s="1053"/>
      <c r="J416" s="1053"/>
      <c r="K416" s="1053"/>
      <c r="L416" s="273"/>
      <c r="M416" s="1053"/>
      <c r="N416" s="1053"/>
      <c r="O416" s="1053"/>
      <c r="P416" s="1053"/>
    </row>
    <row r="417" spans="1:16" ht="15.75" x14ac:dyDescent="0.25">
      <c r="A417" s="273"/>
      <c r="B417" s="1053"/>
      <c r="C417" s="1053"/>
      <c r="D417" s="1053"/>
      <c r="E417" s="1053"/>
      <c r="F417" s="1053"/>
      <c r="G417" s="1053"/>
      <c r="H417" s="1053"/>
      <c r="I417" s="1053"/>
      <c r="J417" s="1053"/>
      <c r="K417" s="1053"/>
      <c r="L417" s="273"/>
      <c r="M417" s="1053"/>
      <c r="N417" s="1053"/>
      <c r="O417" s="1053"/>
      <c r="P417" s="1053"/>
    </row>
    <row r="418" spans="1:16" ht="15.75" x14ac:dyDescent="0.25">
      <c r="A418" s="273"/>
      <c r="B418" s="1053"/>
      <c r="C418" s="1053"/>
      <c r="D418" s="1053"/>
      <c r="E418" s="1053"/>
      <c r="F418" s="1053"/>
      <c r="G418" s="1053"/>
      <c r="H418" s="1053"/>
      <c r="I418" s="1053"/>
      <c r="J418" s="1053"/>
      <c r="K418" s="1053"/>
      <c r="L418" s="273"/>
      <c r="M418" s="1053"/>
      <c r="N418" s="1053"/>
      <c r="O418" s="1053"/>
      <c r="P418" s="1053"/>
    </row>
    <row r="419" spans="1:16" ht="15.75" x14ac:dyDescent="0.25">
      <c r="A419" s="273"/>
      <c r="B419" s="1053"/>
      <c r="C419" s="1053"/>
      <c r="D419" s="1053"/>
      <c r="E419" s="1053"/>
      <c r="F419" s="1053"/>
      <c r="G419" s="1053"/>
      <c r="H419" s="1053"/>
      <c r="I419" s="1053"/>
      <c r="J419" s="1053"/>
      <c r="K419" s="1053"/>
      <c r="L419" s="273"/>
      <c r="M419" s="1053"/>
      <c r="N419" s="1053"/>
      <c r="O419" s="1053"/>
      <c r="P419" s="1053"/>
    </row>
    <row r="420" spans="1:16" ht="15.75" x14ac:dyDescent="0.25">
      <c r="A420" s="273"/>
      <c r="B420" s="1053"/>
      <c r="C420" s="1053"/>
      <c r="D420" s="1053"/>
      <c r="E420" s="1053"/>
      <c r="F420" s="1053"/>
      <c r="G420" s="1053"/>
      <c r="H420" s="1053"/>
      <c r="I420" s="1053"/>
      <c r="J420" s="1053"/>
      <c r="K420" s="1053"/>
      <c r="L420" s="273"/>
      <c r="M420" s="1053"/>
      <c r="N420" s="1053"/>
      <c r="O420" s="1053"/>
      <c r="P420" s="1053"/>
    </row>
    <row r="421" spans="1:16" ht="15.75" x14ac:dyDescent="0.25">
      <c r="A421" s="273"/>
      <c r="B421" s="1053"/>
      <c r="C421" s="1053"/>
      <c r="D421" s="1053"/>
      <c r="E421" s="1053"/>
      <c r="F421" s="1053"/>
      <c r="G421" s="1053"/>
      <c r="H421" s="1053"/>
      <c r="I421" s="1053"/>
      <c r="J421" s="1053"/>
      <c r="K421" s="1053"/>
      <c r="L421" s="273"/>
      <c r="M421" s="1053"/>
      <c r="N421" s="1053"/>
      <c r="O421" s="1053"/>
      <c r="P421" s="1053"/>
    </row>
    <row r="422" spans="1:16" ht="15.75" x14ac:dyDescent="0.25">
      <c r="A422" s="273"/>
      <c r="B422" s="1053"/>
      <c r="C422" s="1053"/>
      <c r="D422" s="1053"/>
      <c r="E422" s="1053"/>
      <c r="F422" s="1053"/>
      <c r="G422" s="1053"/>
      <c r="H422" s="1053"/>
      <c r="I422" s="1053"/>
      <c r="J422" s="1053"/>
      <c r="K422" s="1053"/>
      <c r="L422" s="273"/>
      <c r="M422" s="1053"/>
      <c r="N422" s="1053"/>
      <c r="O422" s="1053"/>
      <c r="P422" s="1053"/>
    </row>
    <row r="423" spans="1:16" ht="15.75" x14ac:dyDescent="0.25">
      <c r="A423" s="273"/>
      <c r="B423" s="1053"/>
      <c r="C423" s="1053"/>
      <c r="D423" s="1053"/>
      <c r="E423" s="1053"/>
      <c r="F423" s="1053"/>
      <c r="G423" s="1053"/>
      <c r="H423" s="1053"/>
      <c r="I423" s="1053"/>
      <c r="J423" s="1053"/>
      <c r="K423" s="1053"/>
      <c r="L423" s="273"/>
      <c r="M423" s="1053"/>
      <c r="N423" s="1053"/>
      <c r="O423" s="1053"/>
      <c r="P423" s="1053"/>
    </row>
    <row r="424" spans="1:16" ht="15.75" x14ac:dyDescent="0.25">
      <c r="A424" s="273"/>
      <c r="B424" s="1053"/>
      <c r="C424" s="1053"/>
      <c r="D424" s="1053"/>
      <c r="E424" s="1053"/>
      <c r="F424" s="1053"/>
      <c r="G424" s="1053"/>
      <c r="H424" s="1053"/>
      <c r="I424" s="1053"/>
      <c r="J424" s="1053"/>
      <c r="K424" s="1053"/>
      <c r="L424" s="273"/>
      <c r="M424" s="1053"/>
      <c r="N424" s="1053"/>
      <c r="O424" s="1053"/>
      <c r="P424" s="1053"/>
    </row>
    <row r="425" spans="1:16" ht="15.75" x14ac:dyDescent="0.25">
      <c r="A425" s="273"/>
      <c r="B425" s="1053"/>
      <c r="C425" s="1053"/>
      <c r="D425" s="1053"/>
      <c r="E425" s="1053"/>
      <c r="F425" s="1053"/>
      <c r="G425" s="1053"/>
      <c r="H425" s="1053"/>
      <c r="I425" s="1053"/>
      <c r="J425" s="1053"/>
      <c r="K425" s="1053"/>
      <c r="L425" s="273"/>
      <c r="M425" s="1053"/>
      <c r="N425" s="1053"/>
      <c r="O425" s="1053"/>
      <c r="P425" s="1053"/>
    </row>
    <row r="426" spans="1:16" ht="15.75" x14ac:dyDescent="0.25">
      <c r="A426" s="273"/>
      <c r="B426" s="1053"/>
      <c r="C426" s="1053"/>
      <c r="D426" s="1053"/>
      <c r="E426" s="1053"/>
      <c r="F426" s="1053"/>
      <c r="G426" s="1053"/>
      <c r="H426" s="1053"/>
      <c r="I426" s="1053"/>
      <c r="J426" s="1053"/>
      <c r="K426" s="1053"/>
      <c r="L426" s="273"/>
      <c r="M426" s="1053"/>
      <c r="N426" s="1053"/>
      <c r="O426" s="1053"/>
      <c r="P426" s="1053"/>
    </row>
    <row r="427" spans="1:16" ht="15.75" x14ac:dyDescent="0.25">
      <c r="A427" s="273"/>
      <c r="B427" s="1053"/>
      <c r="C427" s="1053"/>
      <c r="D427" s="1053"/>
      <c r="E427" s="1053"/>
      <c r="F427" s="1053"/>
      <c r="G427" s="1053"/>
      <c r="H427" s="1053"/>
      <c r="I427" s="1053"/>
      <c r="J427" s="1053"/>
      <c r="K427" s="1053"/>
      <c r="L427" s="273"/>
      <c r="M427" s="1053"/>
      <c r="N427" s="1053"/>
      <c r="O427" s="1053"/>
      <c r="P427" s="1053"/>
    </row>
    <row r="428" spans="1:16" ht="15.75" x14ac:dyDescent="0.25">
      <c r="A428" s="273"/>
      <c r="B428" s="1053"/>
      <c r="C428" s="1053"/>
      <c r="D428" s="1053"/>
      <c r="E428" s="1053"/>
      <c r="F428" s="1053"/>
      <c r="G428" s="1053"/>
      <c r="H428" s="1053"/>
      <c r="I428" s="1053"/>
      <c r="J428" s="1053"/>
      <c r="K428" s="1053"/>
      <c r="L428" s="273"/>
      <c r="M428" s="1053"/>
      <c r="N428" s="1053"/>
      <c r="O428" s="1053"/>
      <c r="P428" s="1053"/>
    </row>
    <row r="429" spans="1:16" ht="15.75" x14ac:dyDescent="0.25">
      <c r="A429" s="273"/>
      <c r="B429" s="1053"/>
      <c r="C429" s="1053"/>
      <c r="D429" s="1053"/>
      <c r="E429" s="1053"/>
      <c r="F429" s="1053"/>
      <c r="G429" s="1053"/>
      <c r="H429" s="1053"/>
      <c r="I429" s="1053"/>
      <c r="J429" s="1053"/>
      <c r="K429" s="1053"/>
      <c r="L429" s="273"/>
      <c r="M429" s="1053"/>
      <c r="N429" s="1053"/>
      <c r="O429" s="1053"/>
      <c r="P429" s="1053"/>
    </row>
    <row r="430" spans="1:16" ht="15.75" x14ac:dyDescent="0.25">
      <c r="A430" s="273"/>
      <c r="B430" s="1053"/>
      <c r="C430" s="1053"/>
      <c r="D430" s="1053"/>
      <c r="E430" s="1053"/>
      <c r="F430" s="1053"/>
      <c r="G430" s="1053"/>
      <c r="H430" s="1053"/>
      <c r="I430" s="1053"/>
      <c r="J430" s="1053"/>
      <c r="K430" s="1053"/>
      <c r="L430" s="273"/>
      <c r="M430" s="1053"/>
      <c r="N430" s="1053"/>
      <c r="O430" s="1053"/>
      <c r="P430" s="1053"/>
    </row>
    <row r="431" spans="1:16" ht="15.75" x14ac:dyDescent="0.25">
      <c r="A431" s="273"/>
      <c r="B431" s="1053"/>
      <c r="C431" s="1053"/>
      <c r="D431" s="1053"/>
      <c r="E431" s="1053"/>
      <c r="F431" s="1053"/>
      <c r="G431" s="1053"/>
      <c r="H431" s="1053"/>
      <c r="I431" s="1053"/>
      <c r="J431" s="1053"/>
      <c r="K431" s="1053"/>
      <c r="L431" s="273"/>
      <c r="M431" s="1053"/>
      <c r="N431" s="1053"/>
      <c r="O431" s="1053"/>
      <c r="P431" s="1053"/>
    </row>
    <row r="432" spans="1:16" ht="15.75" x14ac:dyDescent="0.25">
      <c r="A432" s="273"/>
      <c r="B432" s="1053"/>
      <c r="C432" s="1053"/>
      <c r="D432" s="1053"/>
      <c r="E432" s="1053"/>
      <c r="F432" s="1053"/>
      <c r="G432" s="1053"/>
      <c r="H432" s="1053"/>
      <c r="I432" s="1053"/>
      <c r="J432" s="1053"/>
      <c r="K432" s="1053"/>
      <c r="L432" s="273"/>
      <c r="M432" s="1053"/>
      <c r="N432" s="1053"/>
      <c r="O432" s="1053"/>
      <c r="P432" s="1053"/>
    </row>
    <row r="433" spans="1:16" ht="15.75" x14ac:dyDescent="0.25">
      <c r="A433" s="273"/>
      <c r="B433" s="1053"/>
      <c r="C433" s="1053"/>
      <c r="D433" s="1053"/>
      <c r="E433" s="1053"/>
      <c r="F433" s="1053"/>
      <c r="G433" s="1053"/>
      <c r="H433" s="1053"/>
      <c r="I433" s="1053"/>
      <c r="J433" s="1053"/>
      <c r="K433" s="1053"/>
      <c r="L433" s="273"/>
      <c r="M433" s="1053"/>
      <c r="N433" s="1053"/>
      <c r="O433" s="1053"/>
      <c r="P433" s="1053"/>
    </row>
    <row r="434" spans="1:16" ht="15.75" x14ac:dyDescent="0.25">
      <c r="A434" s="273"/>
      <c r="B434" s="1053"/>
      <c r="C434" s="1053"/>
      <c r="D434" s="1053"/>
      <c r="E434" s="1053"/>
      <c r="F434" s="1053"/>
      <c r="G434" s="1053"/>
      <c r="H434" s="1053"/>
      <c r="I434" s="1053"/>
      <c r="J434" s="1053"/>
      <c r="K434" s="1053"/>
      <c r="L434" s="273"/>
      <c r="M434" s="1053"/>
      <c r="N434" s="1053"/>
      <c r="O434" s="1053"/>
      <c r="P434" s="1053"/>
    </row>
    <row r="435" spans="1:16" ht="15.75" x14ac:dyDescent="0.25">
      <c r="A435" s="273"/>
      <c r="B435" s="1053"/>
      <c r="C435" s="1053"/>
      <c r="D435" s="1053"/>
      <c r="E435" s="1053"/>
      <c r="F435" s="1053"/>
      <c r="G435" s="1053"/>
      <c r="H435" s="1053"/>
      <c r="I435" s="1053"/>
      <c r="J435" s="1053"/>
      <c r="K435" s="1053"/>
      <c r="L435" s="273"/>
      <c r="M435" s="1053"/>
      <c r="N435" s="1053"/>
      <c r="O435" s="1053"/>
      <c r="P435" s="1053"/>
    </row>
    <row r="436" spans="1:16" ht="15.75" x14ac:dyDescent="0.25">
      <c r="A436" s="273"/>
      <c r="B436" s="1053"/>
      <c r="C436" s="1053"/>
      <c r="D436" s="1053"/>
      <c r="E436" s="1053"/>
      <c r="F436" s="1053"/>
      <c r="G436" s="1053"/>
      <c r="H436" s="1053"/>
      <c r="I436" s="1053"/>
      <c r="J436" s="1053"/>
      <c r="K436" s="1053"/>
      <c r="L436" s="273"/>
      <c r="M436" s="1053"/>
      <c r="N436" s="1053"/>
      <c r="O436" s="1053"/>
      <c r="P436" s="1053"/>
    </row>
    <row r="437" spans="1:16" ht="15.75" x14ac:dyDescent="0.25">
      <c r="A437" s="273"/>
      <c r="B437" s="1053"/>
      <c r="C437" s="1053"/>
      <c r="D437" s="1053"/>
      <c r="E437" s="1053"/>
      <c r="F437" s="1053"/>
      <c r="G437" s="1053"/>
      <c r="H437" s="1053"/>
      <c r="I437" s="1053"/>
      <c r="J437" s="1053"/>
      <c r="K437" s="1053"/>
      <c r="L437" s="273"/>
      <c r="M437" s="1053"/>
      <c r="N437" s="1053"/>
      <c r="O437" s="1053"/>
      <c r="P437" s="1053"/>
    </row>
    <row r="438" spans="1:16" ht="15.75" x14ac:dyDescent="0.25">
      <c r="A438" s="273"/>
      <c r="B438" s="1053"/>
      <c r="C438" s="1053"/>
      <c r="D438" s="1053"/>
      <c r="E438" s="1053"/>
      <c r="F438" s="1053"/>
      <c r="G438" s="1053"/>
      <c r="H438" s="1053"/>
      <c r="I438" s="1053"/>
      <c r="J438" s="1053"/>
      <c r="K438" s="1053"/>
      <c r="L438" s="273"/>
      <c r="M438" s="1053"/>
      <c r="N438" s="1053"/>
      <c r="O438" s="1053"/>
      <c r="P438" s="1053"/>
    </row>
    <row r="439" spans="1:16" ht="15.75" x14ac:dyDescent="0.25">
      <c r="A439" s="273"/>
      <c r="B439" s="1053"/>
      <c r="C439" s="1053"/>
      <c r="D439" s="1053"/>
      <c r="E439" s="1053"/>
      <c r="F439" s="1053"/>
      <c r="G439" s="1053"/>
      <c r="H439" s="1053"/>
      <c r="I439" s="1053"/>
      <c r="J439" s="1053"/>
      <c r="K439" s="1053"/>
      <c r="L439" s="273"/>
      <c r="M439" s="1053"/>
      <c r="N439" s="1053"/>
      <c r="O439" s="1053"/>
      <c r="P439" s="1053"/>
    </row>
    <row r="440" spans="1:16" ht="15.75" x14ac:dyDescent="0.25">
      <c r="A440" s="273"/>
      <c r="B440" s="1053"/>
      <c r="C440" s="1053"/>
      <c r="D440" s="1053"/>
      <c r="E440" s="1053"/>
      <c r="F440" s="1053"/>
      <c r="G440" s="1053"/>
      <c r="H440" s="1053"/>
      <c r="I440" s="1053"/>
      <c r="J440" s="1053"/>
      <c r="K440" s="1053"/>
      <c r="L440" s="273"/>
      <c r="M440" s="1053"/>
      <c r="N440" s="1053"/>
      <c r="O440" s="1053"/>
      <c r="P440" s="1053"/>
    </row>
    <row r="441" spans="1:16" ht="15.75" x14ac:dyDescent="0.25">
      <c r="A441" s="273"/>
      <c r="B441" s="1053"/>
      <c r="C441" s="1053"/>
      <c r="D441" s="1053"/>
      <c r="E441" s="1053"/>
      <c r="F441" s="1053"/>
      <c r="G441" s="1053"/>
      <c r="H441" s="1053"/>
      <c r="I441" s="1053"/>
      <c r="J441" s="1053"/>
      <c r="K441" s="1053"/>
      <c r="L441" s="273"/>
      <c r="M441" s="1053"/>
      <c r="N441" s="1053"/>
      <c r="O441" s="1053"/>
      <c r="P441" s="1053"/>
    </row>
    <row r="442" spans="1:16" ht="15.75" x14ac:dyDescent="0.25">
      <c r="A442" s="273"/>
      <c r="B442" s="1053"/>
      <c r="C442" s="1053"/>
      <c r="D442" s="1053"/>
      <c r="E442" s="1053"/>
      <c r="F442" s="1053"/>
      <c r="G442" s="1053"/>
      <c r="H442" s="1053"/>
      <c r="I442" s="1053"/>
      <c r="J442" s="1053"/>
      <c r="K442" s="1053"/>
      <c r="L442" s="273"/>
      <c r="M442" s="1053"/>
      <c r="N442" s="1053"/>
      <c r="O442" s="1053"/>
      <c r="P442" s="1053"/>
    </row>
    <row r="443" spans="1:16" ht="15.75" x14ac:dyDescent="0.25">
      <c r="A443" s="273"/>
      <c r="B443" s="1053"/>
      <c r="C443" s="1053"/>
      <c r="D443" s="1053"/>
      <c r="E443" s="1053"/>
      <c r="F443" s="1053"/>
      <c r="G443" s="1053"/>
      <c r="H443" s="1053"/>
      <c r="I443" s="1053"/>
      <c r="J443" s="1053"/>
      <c r="K443" s="1053"/>
      <c r="L443" s="273"/>
      <c r="M443" s="1053"/>
      <c r="N443" s="1053"/>
      <c r="O443" s="1053"/>
      <c r="P443" s="1053"/>
    </row>
    <row r="444" spans="1:16" ht="15.75" x14ac:dyDescent="0.25">
      <c r="A444" s="273"/>
      <c r="B444" s="1053"/>
      <c r="C444" s="1053"/>
      <c r="D444" s="1053"/>
      <c r="E444" s="1053"/>
      <c r="F444" s="1053"/>
      <c r="G444" s="1053"/>
      <c r="H444" s="1053"/>
      <c r="I444" s="1053"/>
      <c r="J444" s="1053"/>
      <c r="K444" s="1053"/>
      <c r="L444" s="273"/>
      <c r="M444" s="1053"/>
      <c r="N444" s="1053"/>
      <c r="O444" s="1053"/>
      <c r="P444" s="1053"/>
    </row>
    <row r="445" spans="1:16" ht="15.75" x14ac:dyDescent="0.25">
      <c r="A445" s="273"/>
      <c r="B445" s="1053"/>
      <c r="C445" s="1053"/>
      <c r="D445" s="1053"/>
      <c r="E445" s="1053"/>
      <c r="F445" s="1053"/>
      <c r="G445" s="1053"/>
      <c r="H445" s="1053"/>
      <c r="I445" s="1053"/>
      <c r="J445" s="1053"/>
      <c r="K445" s="1053"/>
      <c r="L445" s="273"/>
      <c r="M445" s="1053"/>
      <c r="N445" s="1053"/>
      <c r="O445" s="1053"/>
      <c r="P445" s="1053"/>
    </row>
    <row r="446" spans="1:16" ht="15.75" x14ac:dyDescent="0.25">
      <c r="A446" s="273"/>
      <c r="B446" s="1053"/>
      <c r="C446" s="1053"/>
      <c r="D446" s="1053"/>
      <c r="E446" s="1053"/>
      <c r="F446" s="1053"/>
      <c r="G446" s="1053"/>
      <c r="H446" s="1053"/>
      <c r="I446" s="1053"/>
      <c r="J446" s="1053"/>
      <c r="K446" s="1053"/>
      <c r="L446" s="273"/>
      <c r="M446" s="1053"/>
      <c r="N446" s="1053"/>
      <c r="O446" s="1053"/>
      <c r="P446" s="1053"/>
    </row>
    <row r="447" spans="1:16" ht="15.75" x14ac:dyDescent="0.25">
      <c r="A447" s="273"/>
      <c r="B447" s="1053"/>
      <c r="C447" s="1053"/>
      <c r="D447" s="1053"/>
      <c r="E447" s="1053"/>
      <c r="F447" s="1053"/>
      <c r="G447" s="1053"/>
      <c r="H447" s="1053"/>
      <c r="I447" s="1053"/>
      <c r="J447" s="1053"/>
      <c r="K447" s="1053"/>
      <c r="L447" s="273"/>
      <c r="M447" s="1053"/>
      <c r="N447" s="1053"/>
      <c r="O447" s="1053"/>
      <c r="P447" s="1053"/>
    </row>
    <row r="448" spans="1:16" ht="15.75" x14ac:dyDescent="0.25">
      <c r="A448" s="273"/>
      <c r="B448" s="1053"/>
      <c r="C448" s="1053"/>
      <c r="D448" s="1053"/>
      <c r="E448" s="1053"/>
      <c r="F448" s="1053"/>
      <c r="G448" s="1053"/>
      <c r="H448" s="1053"/>
      <c r="I448" s="1053"/>
      <c r="J448" s="1053"/>
      <c r="K448" s="1053"/>
      <c r="L448" s="273"/>
      <c r="M448" s="1053"/>
      <c r="N448" s="1053"/>
      <c r="O448" s="1053"/>
      <c r="P448" s="1053"/>
    </row>
    <row r="449" spans="1:16" ht="15.75" x14ac:dyDescent="0.25">
      <c r="A449" s="273"/>
      <c r="B449" s="1053"/>
      <c r="C449" s="1053"/>
      <c r="D449" s="1053"/>
      <c r="E449" s="1053"/>
      <c r="F449" s="1053"/>
      <c r="G449" s="1053"/>
      <c r="H449" s="1053"/>
      <c r="I449" s="1053"/>
      <c r="J449" s="1053"/>
      <c r="K449" s="1053"/>
      <c r="L449" s="273"/>
      <c r="M449" s="1053"/>
      <c r="N449" s="1053"/>
      <c r="O449" s="1053"/>
      <c r="P449" s="1053"/>
    </row>
    <row r="450" spans="1:16" ht="15.75" x14ac:dyDescent="0.25">
      <c r="A450" s="273"/>
      <c r="B450" s="1053"/>
      <c r="C450" s="1053"/>
      <c r="D450" s="1053"/>
      <c r="E450" s="1053"/>
      <c r="F450" s="1053"/>
      <c r="G450" s="1053"/>
      <c r="H450" s="1053"/>
      <c r="I450" s="1053"/>
      <c r="J450" s="1053"/>
      <c r="K450" s="1053"/>
      <c r="L450" s="273"/>
      <c r="M450" s="1053"/>
      <c r="N450" s="1053"/>
      <c r="O450" s="1053"/>
      <c r="P450" s="1053"/>
    </row>
    <row r="451" spans="1:16" ht="15.75" x14ac:dyDescent="0.25">
      <c r="A451" s="273"/>
      <c r="B451" s="1053"/>
      <c r="C451" s="1053"/>
      <c r="D451" s="1053"/>
      <c r="E451" s="1053"/>
      <c r="F451" s="1053"/>
      <c r="G451" s="1053"/>
      <c r="H451" s="1053"/>
      <c r="I451" s="1053"/>
      <c r="J451" s="1053"/>
      <c r="K451" s="1053"/>
      <c r="L451" s="273"/>
      <c r="M451" s="1053"/>
      <c r="N451" s="1053"/>
      <c r="O451" s="1053"/>
      <c r="P451" s="1053"/>
    </row>
    <row r="452" spans="1:16" ht="15.75" x14ac:dyDescent="0.25">
      <c r="A452" s="273"/>
      <c r="B452" s="1053"/>
      <c r="C452" s="1053"/>
      <c r="D452" s="1053"/>
      <c r="E452" s="1053"/>
      <c r="F452" s="1053"/>
      <c r="G452" s="1053"/>
      <c r="H452" s="1053"/>
      <c r="I452" s="1053"/>
      <c r="J452" s="1053"/>
      <c r="K452" s="1053"/>
      <c r="L452" s="273"/>
      <c r="M452" s="1053"/>
      <c r="N452" s="1053"/>
      <c r="O452" s="1053"/>
      <c r="P452" s="1053"/>
    </row>
    <row r="453" spans="1:16" ht="15.75" x14ac:dyDescent="0.25">
      <c r="A453" s="273"/>
      <c r="B453" s="1053"/>
      <c r="C453" s="1053"/>
      <c r="D453" s="1053"/>
      <c r="E453" s="1053"/>
      <c r="F453" s="1053"/>
      <c r="G453" s="1053"/>
      <c r="H453" s="1053"/>
      <c r="I453" s="1053"/>
      <c r="J453" s="1053"/>
      <c r="K453" s="1053"/>
      <c r="L453" s="273"/>
      <c r="M453" s="1053"/>
      <c r="N453" s="1053"/>
      <c r="O453" s="1053"/>
      <c r="P453" s="1053"/>
    </row>
    <row r="454" spans="1:16" ht="15.75" x14ac:dyDescent="0.25">
      <c r="A454" s="273"/>
      <c r="B454" s="1053"/>
      <c r="C454" s="1053"/>
      <c r="D454" s="1053"/>
      <c r="E454" s="1053"/>
      <c r="F454" s="1053"/>
      <c r="G454" s="1053"/>
      <c r="H454" s="1053"/>
      <c r="I454" s="1053"/>
      <c r="J454" s="1053"/>
      <c r="K454" s="1053"/>
      <c r="L454" s="273"/>
      <c r="M454" s="1053"/>
      <c r="N454" s="1053"/>
      <c r="O454" s="1053"/>
      <c r="P454" s="1053"/>
    </row>
    <row r="455" spans="1:16" ht="15.75" x14ac:dyDescent="0.25">
      <c r="A455" s="273"/>
      <c r="B455" s="1053"/>
      <c r="C455" s="1053"/>
      <c r="D455" s="1053"/>
      <c r="E455" s="1053"/>
      <c r="F455" s="1053"/>
      <c r="G455" s="1053"/>
      <c r="H455" s="1053"/>
      <c r="I455" s="1053"/>
      <c r="J455" s="1053"/>
      <c r="K455" s="1053"/>
      <c r="L455" s="273"/>
      <c r="M455" s="1053"/>
      <c r="N455" s="1053"/>
      <c r="O455" s="1053"/>
      <c r="P455" s="1053"/>
    </row>
    <row r="456" spans="1:16" ht="15.75" x14ac:dyDescent="0.25">
      <c r="A456" s="273"/>
      <c r="B456" s="1053"/>
      <c r="C456" s="1053"/>
      <c r="D456" s="1053"/>
      <c r="E456" s="1053"/>
      <c r="F456" s="1053"/>
      <c r="G456" s="1053"/>
      <c r="H456" s="1053"/>
      <c r="I456" s="1053"/>
      <c r="J456" s="1053"/>
      <c r="K456" s="1053"/>
      <c r="L456" s="273"/>
      <c r="M456" s="1053"/>
      <c r="N456" s="1053"/>
      <c r="O456" s="1053"/>
      <c r="P456" s="1053"/>
    </row>
    <row r="457" spans="1:16" ht="15.75" x14ac:dyDescent="0.25">
      <c r="A457" s="273"/>
      <c r="B457" s="1053"/>
      <c r="C457" s="1053"/>
      <c r="D457" s="1053"/>
      <c r="E457" s="1053"/>
      <c r="F457" s="1053"/>
      <c r="G457" s="1053"/>
      <c r="H457" s="1053"/>
      <c r="I457" s="1053"/>
      <c r="J457" s="1053"/>
      <c r="K457" s="1053"/>
      <c r="L457" s="273"/>
      <c r="M457" s="1053"/>
      <c r="N457" s="1053"/>
      <c r="O457" s="1053"/>
      <c r="P457" s="1053"/>
    </row>
    <row r="458" spans="1:16" ht="15.75" x14ac:dyDescent="0.25">
      <c r="A458" s="273"/>
      <c r="B458" s="1053"/>
      <c r="C458" s="1053"/>
      <c r="D458" s="1053"/>
      <c r="E458" s="1053"/>
      <c r="F458" s="1053"/>
      <c r="G458" s="1053"/>
      <c r="H458" s="1053"/>
      <c r="I458" s="1053"/>
      <c r="J458" s="1053"/>
      <c r="K458" s="1053"/>
      <c r="L458" s="273"/>
      <c r="M458" s="1053"/>
      <c r="N458" s="1053"/>
      <c r="O458" s="1053"/>
      <c r="P458" s="1053"/>
    </row>
    <row r="459" spans="1:16" ht="15.75" x14ac:dyDescent="0.25">
      <c r="A459" s="273"/>
      <c r="B459" s="1053"/>
      <c r="C459" s="1053"/>
      <c r="D459" s="1053"/>
      <c r="E459" s="1053"/>
      <c r="F459" s="1053"/>
      <c r="G459" s="1053"/>
      <c r="H459" s="1053"/>
      <c r="I459" s="1053"/>
      <c r="J459" s="1053"/>
      <c r="K459" s="1053"/>
      <c r="L459" s="273"/>
      <c r="M459" s="1053"/>
      <c r="N459" s="1053"/>
      <c r="O459" s="1053"/>
      <c r="P459" s="1053"/>
    </row>
    <row r="460" spans="1:16" ht="15.75" x14ac:dyDescent="0.25">
      <c r="A460" s="273"/>
      <c r="B460" s="1053"/>
      <c r="C460" s="1053"/>
      <c r="D460" s="1053"/>
      <c r="E460" s="1053"/>
      <c r="F460" s="1053"/>
      <c r="G460" s="1053"/>
      <c r="H460" s="1053"/>
      <c r="I460" s="1053"/>
      <c r="J460" s="1053"/>
      <c r="K460" s="1053"/>
      <c r="L460" s="273"/>
      <c r="M460" s="1053"/>
      <c r="N460" s="1053"/>
      <c r="O460" s="1053"/>
      <c r="P460" s="1053"/>
    </row>
    <row r="461" spans="1:16" ht="15.75" x14ac:dyDescent="0.25">
      <c r="A461" s="273"/>
      <c r="B461" s="1053"/>
      <c r="C461" s="1053"/>
      <c r="D461" s="1053"/>
      <c r="E461" s="1053"/>
      <c r="F461" s="1053"/>
      <c r="G461" s="1053"/>
      <c r="H461" s="1053"/>
      <c r="I461" s="1053"/>
      <c r="J461" s="1053"/>
      <c r="K461" s="1053"/>
      <c r="L461" s="273"/>
      <c r="M461" s="1053"/>
      <c r="N461" s="1053"/>
      <c r="O461" s="1053"/>
      <c r="P461" s="1053"/>
    </row>
    <row r="462" spans="1:16" ht="15.75" x14ac:dyDescent="0.25">
      <c r="A462" s="273"/>
      <c r="B462" s="1053"/>
      <c r="C462" s="1053"/>
      <c r="D462" s="1053"/>
      <c r="E462" s="1053"/>
      <c r="F462" s="1053"/>
      <c r="G462" s="1053"/>
      <c r="H462" s="1053"/>
      <c r="I462" s="1053"/>
      <c r="J462" s="1053"/>
      <c r="K462" s="1053"/>
      <c r="L462" s="273"/>
      <c r="M462" s="1053"/>
      <c r="N462" s="1053"/>
      <c r="O462" s="1053"/>
      <c r="P462" s="1053"/>
    </row>
    <row r="463" spans="1:16" ht="15.75" x14ac:dyDescent="0.25">
      <c r="A463" s="273"/>
      <c r="B463" s="1053"/>
      <c r="C463" s="1053"/>
      <c r="D463" s="1053"/>
      <c r="E463" s="1053"/>
      <c r="F463" s="1053"/>
      <c r="G463" s="1053"/>
      <c r="H463" s="1053"/>
      <c r="I463" s="1053"/>
      <c r="J463" s="1053"/>
      <c r="K463" s="1053"/>
      <c r="L463" s="273"/>
      <c r="M463" s="1053"/>
      <c r="N463" s="1053"/>
      <c r="O463" s="1053"/>
      <c r="P463" s="1053"/>
    </row>
    <row r="464" spans="1:16" ht="15.75" x14ac:dyDescent="0.25">
      <c r="A464" s="273"/>
      <c r="B464" s="1053"/>
      <c r="C464" s="1053"/>
      <c r="D464" s="1053"/>
      <c r="E464" s="1053"/>
      <c r="F464" s="1053"/>
      <c r="G464" s="1053"/>
      <c r="H464" s="1053"/>
      <c r="I464" s="1053"/>
      <c r="J464" s="1053"/>
      <c r="K464" s="1053"/>
      <c r="L464" s="273"/>
      <c r="M464" s="1053"/>
      <c r="N464" s="1053"/>
      <c r="O464" s="1053"/>
      <c r="P464" s="1053"/>
    </row>
    <row r="465" spans="1:16" ht="15.75" x14ac:dyDescent="0.25">
      <c r="A465" s="273"/>
      <c r="B465" s="1053"/>
      <c r="C465" s="1053"/>
      <c r="D465" s="1053"/>
      <c r="E465" s="1053"/>
      <c r="F465" s="1053"/>
      <c r="G465" s="1053"/>
      <c r="H465" s="1053"/>
      <c r="I465" s="1053"/>
      <c r="J465" s="1053"/>
      <c r="K465" s="1053"/>
      <c r="L465" s="273"/>
      <c r="M465" s="1053"/>
      <c r="N465" s="1053"/>
      <c r="O465" s="1053"/>
      <c r="P465" s="1053"/>
    </row>
    <row r="466" spans="1:16" ht="15.75" x14ac:dyDescent="0.25">
      <c r="A466" s="273"/>
      <c r="B466" s="1053"/>
      <c r="C466" s="1053"/>
      <c r="D466" s="1053"/>
      <c r="E466" s="1053"/>
      <c r="F466" s="1053"/>
      <c r="G466" s="1053"/>
      <c r="H466" s="1053"/>
      <c r="I466" s="1053"/>
      <c r="J466" s="1053"/>
      <c r="K466" s="1053"/>
      <c r="L466" s="273"/>
      <c r="M466" s="1053"/>
      <c r="N466" s="1053"/>
      <c r="O466" s="1053"/>
      <c r="P466" s="1053"/>
    </row>
    <row r="467" spans="1:16" ht="15.75" x14ac:dyDescent="0.25">
      <c r="A467" s="273"/>
      <c r="B467" s="1053"/>
      <c r="C467" s="1053"/>
      <c r="D467" s="1053"/>
      <c r="E467" s="1053"/>
      <c r="F467" s="1053"/>
      <c r="G467" s="1053"/>
      <c r="H467" s="1053"/>
      <c r="I467" s="1053"/>
      <c r="J467" s="1053"/>
      <c r="K467" s="1053"/>
      <c r="L467" s="273"/>
      <c r="M467" s="1053"/>
      <c r="N467" s="1053"/>
      <c r="O467" s="1053"/>
      <c r="P467" s="1053"/>
    </row>
    <row r="468" spans="1:16" ht="15.75" x14ac:dyDescent="0.25">
      <c r="A468" s="273"/>
      <c r="B468" s="1053"/>
      <c r="C468" s="1053"/>
      <c r="D468" s="1053"/>
      <c r="E468" s="1053"/>
      <c r="F468" s="1053"/>
      <c r="G468" s="1053"/>
      <c r="H468" s="1053"/>
      <c r="I468" s="1053"/>
      <c r="J468" s="1053"/>
      <c r="K468" s="1053"/>
      <c r="L468" s="273"/>
      <c r="M468" s="1053"/>
      <c r="N468" s="1053"/>
      <c r="O468" s="1053"/>
      <c r="P468" s="1053"/>
    </row>
    <row r="469" spans="1:16" ht="15.75" x14ac:dyDescent="0.25">
      <c r="A469" s="273"/>
      <c r="B469" s="1053"/>
      <c r="C469" s="1053"/>
      <c r="D469" s="1053"/>
      <c r="E469" s="1053"/>
      <c r="F469" s="1053"/>
      <c r="G469" s="1053"/>
      <c r="H469" s="1053"/>
      <c r="I469" s="1053"/>
      <c r="J469" s="1053"/>
      <c r="K469" s="1053"/>
      <c r="L469" s="273"/>
      <c r="M469" s="1053"/>
      <c r="N469" s="1053"/>
      <c r="O469" s="1053"/>
      <c r="P469" s="1053"/>
    </row>
    <row r="470" spans="1:16" ht="15.75" x14ac:dyDescent="0.25">
      <c r="A470" s="273"/>
      <c r="B470" s="1053"/>
      <c r="C470" s="1053"/>
      <c r="D470" s="1053"/>
      <c r="E470" s="1053"/>
      <c r="F470" s="1053"/>
      <c r="G470" s="1053"/>
      <c r="H470" s="1053"/>
      <c r="I470" s="1053"/>
      <c r="J470" s="1053"/>
      <c r="K470" s="1053"/>
      <c r="L470" s="273"/>
      <c r="M470" s="1053"/>
      <c r="N470" s="1053"/>
      <c r="O470" s="1053"/>
      <c r="P470" s="1053"/>
    </row>
    <row r="471" spans="1:16" ht="15.75" x14ac:dyDescent="0.25">
      <c r="A471" s="273"/>
      <c r="B471" s="1053"/>
      <c r="C471" s="1053"/>
      <c r="D471" s="1053"/>
      <c r="E471" s="1053"/>
      <c r="F471" s="1053"/>
      <c r="G471" s="1053"/>
      <c r="H471" s="1053"/>
      <c r="I471" s="1053"/>
      <c r="J471" s="1053"/>
      <c r="K471" s="1053"/>
      <c r="L471" s="273"/>
      <c r="M471" s="1053"/>
      <c r="N471" s="1053"/>
      <c r="O471" s="1053"/>
      <c r="P471" s="1053"/>
    </row>
    <row r="472" spans="1:16" ht="15.75" x14ac:dyDescent="0.25">
      <c r="A472" s="273"/>
      <c r="B472" s="1053"/>
      <c r="C472" s="1053"/>
      <c r="D472" s="1053"/>
      <c r="E472" s="1053"/>
      <c r="F472" s="1053"/>
      <c r="G472" s="1053"/>
      <c r="H472" s="1053"/>
      <c r="I472" s="1053"/>
      <c r="J472" s="1053"/>
      <c r="K472" s="1053"/>
      <c r="L472" s="273"/>
      <c r="M472" s="1053"/>
      <c r="N472" s="1053"/>
      <c r="O472" s="1053"/>
      <c r="P472" s="1053"/>
    </row>
    <row r="473" spans="1:16" ht="15.75" x14ac:dyDescent="0.25">
      <c r="A473" s="273"/>
      <c r="B473" s="1053"/>
      <c r="C473" s="1053"/>
      <c r="D473" s="1053"/>
      <c r="E473" s="1053"/>
      <c r="F473" s="1053"/>
      <c r="G473" s="1053"/>
      <c r="H473" s="1053"/>
      <c r="I473" s="1053"/>
      <c r="J473" s="1053"/>
      <c r="K473" s="1053"/>
      <c r="L473" s="273"/>
      <c r="M473" s="1053"/>
      <c r="N473" s="1053"/>
      <c r="O473" s="1053"/>
      <c r="P473" s="1053"/>
    </row>
    <row r="474" spans="1:16" ht="15.75" x14ac:dyDescent="0.25">
      <c r="A474" s="273"/>
      <c r="B474" s="1053"/>
      <c r="C474" s="1053"/>
      <c r="D474" s="1053"/>
      <c r="E474" s="1053"/>
      <c r="F474" s="1053"/>
      <c r="G474" s="1053"/>
      <c r="H474" s="1053"/>
      <c r="I474" s="1053"/>
      <c r="J474" s="1053"/>
      <c r="K474" s="1053"/>
      <c r="L474" s="273"/>
      <c r="M474" s="1053"/>
      <c r="N474" s="1053"/>
      <c r="O474" s="1053"/>
      <c r="P474" s="1053"/>
    </row>
    <row r="475" spans="1:16" ht="15.75" x14ac:dyDescent="0.25">
      <c r="A475" s="273"/>
      <c r="B475" s="1053"/>
      <c r="C475" s="1053"/>
      <c r="D475" s="1053"/>
      <c r="E475" s="1053"/>
      <c r="F475" s="1053"/>
      <c r="G475" s="1053"/>
      <c r="H475" s="1053"/>
      <c r="I475" s="1053"/>
      <c r="J475" s="1053"/>
      <c r="K475" s="1053"/>
      <c r="L475" s="273"/>
      <c r="M475" s="1053"/>
      <c r="N475" s="1053"/>
      <c r="O475" s="1053"/>
      <c r="P475" s="1053"/>
    </row>
    <row r="476" spans="1:16" ht="15.75" x14ac:dyDescent="0.25">
      <c r="A476" s="273"/>
      <c r="B476" s="1053"/>
      <c r="C476" s="1053"/>
      <c r="D476" s="1053"/>
      <c r="E476" s="1053"/>
      <c r="F476" s="1053"/>
      <c r="G476" s="1053"/>
      <c r="H476" s="1053"/>
      <c r="I476" s="1053"/>
      <c r="J476" s="1053"/>
      <c r="K476" s="1053"/>
      <c r="L476" s="273"/>
      <c r="M476" s="1053"/>
      <c r="N476" s="1053"/>
      <c r="O476" s="1053"/>
      <c r="P476" s="1053"/>
    </row>
    <row r="477" spans="1:16" ht="15.75" x14ac:dyDescent="0.25">
      <c r="A477" s="273"/>
      <c r="B477" s="1053"/>
      <c r="C477" s="1053"/>
      <c r="D477" s="1053"/>
      <c r="E477" s="1053"/>
      <c r="F477" s="1053"/>
      <c r="G477" s="1053"/>
      <c r="H477" s="1053"/>
      <c r="I477" s="1053"/>
      <c r="J477" s="1053"/>
      <c r="K477" s="1053"/>
      <c r="L477" s="273"/>
      <c r="M477" s="1053"/>
      <c r="N477" s="1053"/>
      <c r="O477" s="1053"/>
      <c r="P477" s="1053"/>
    </row>
    <row r="478" spans="1:16" ht="15.75" x14ac:dyDescent="0.25">
      <c r="A478" s="273"/>
      <c r="B478" s="1053"/>
      <c r="C478" s="1053"/>
      <c r="D478" s="1053"/>
      <c r="E478" s="1053"/>
      <c r="F478" s="1053"/>
      <c r="G478" s="1053"/>
      <c r="H478" s="1053"/>
      <c r="I478" s="1053"/>
      <c r="J478" s="1053"/>
      <c r="K478" s="1053"/>
      <c r="L478" s="273"/>
      <c r="M478" s="1053"/>
      <c r="N478" s="1053"/>
      <c r="O478" s="1053"/>
      <c r="P478" s="1053"/>
    </row>
    <row r="479" spans="1:16" ht="15.75" x14ac:dyDescent="0.25">
      <c r="A479" s="273"/>
      <c r="B479" s="1053"/>
      <c r="C479" s="1053"/>
      <c r="D479" s="1053"/>
      <c r="E479" s="1053"/>
      <c r="F479" s="1053"/>
      <c r="G479" s="1053"/>
      <c r="H479" s="1053"/>
      <c r="I479" s="1053"/>
      <c r="J479" s="1053"/>
      <c r="K479" s="1053"/>
      <c r="L479" s="273"/>
      <c r="M479" s="1053"/>
      <c r="N479" s="1053"/>
      <c r="O479" s="1053"/>
      <c r="P479" s="1053"/>
    </row>
    <row r="480" spans="1:16" ht="15.75" x14ac:dyDescent="0.25">
      <c r="A480" s="273"/>
      <c r="B480" s="1053"/>
      <c r="C480" s="1053"/>
      <c r="D480" s="1053"/>
      <c r="E480" s="1053"/>
      <c r="F480" s="1053"/>
      <c r="G480" s="1053"/>
      <c r="H480" s="1053"/>
      <c r="I480" s="1053"/>
      <c r="J480" s="1053"/>
      <c r="K480" s="1053"/>
      <c r="L480" s="273"/>
      <c r="M480" s="1053"/>
      <c r="N480" s="1053"/>
      <c r="O480" s="1053"/>
      <c r="P480" s="1053"/>
    </row>
    <row r="481" spans="1:16" ht="15.75" x14ac:dyDescent="0.25">
      <c r="A481" s="273"/>
      <c r="B481" s="1053"/>
      <c r="C481" s="1053"/>
      <c r="D481" s="1053"/>
      <c r="E481" s="1053"/>
      <c r="F481" s="1053"/>
      <c r="G481" s="1053"/>
      <c r="H481" s="1053"/>
      <c r="I481" s="1053"/>
      <c r="J481" s="1053"/>
      <c r="K481" s="1053"/>
      <c r="L481" s="273"/>
      <c r="M481" s="1053"/>
      <c r="N481" s="1053"/>
      <c r="O481" s="1053"/>
      <c r="P481" s="1053"/>
    </row>
    <row r="482" spans="1:16" ht="15.75" x14ac:dyDescent="0.25">
      <c r="A482" s="273"/>
      <c r="B482" s="1053"/>
      <c r="C482" s="1053"/>
      <c r="D482" s="1053"/>
      <c r="E482" s="1053"/>
      <c r="F482" s="1053"/>
      <c r="G482" s="1053"/>
      <c r="H482" s="1053"/>
      <c r="I482" s="1053"/>
      <c r="J482" s="1053"/>
      <c r="K482" s="1053"/>
      <c r="L482" s="273"/>
      <c r="M482" s="1053"/>
      <c r="N482" s="1053"/>
      <c r="O482" s="1053"/>
      <c r="P482" s="1053"/>
    </row>
    <row r="483" spans="1:16" ht="15.75" x14ac:dyDescent="0.25">
      <c r="A483" s="273"/>
      <c r="B483" s="1053"/>
      <c r="C483" s="1053"/>
      <c r="D483" s="1053"/>
      <c r="E483" s="1053"/>
      <c r="F483" s="1053"/>
      <c r="G483" s="1053"/>
      <c r="H483" s="1053"/>
      <c r="I483" s="1053"/>
      <c r="J483" s="1053"/>
      <c r="K483" s="1053"/>
      <c r="L483" s="273"/>
      <c r="M483" s="1053"/>
      <c r="N483" s="1053"/>
      <c r="O483" s="1053"/>
      <c r="P483" s="1053"/>
    </row>
    <row r="484" spans="1:16" ht="15.75" x14ac:dyDescent="0.25">
      <c r="A484" s="273"/>
      <c r="B484" s="1053"/>
      <c r="C484" s="1053"/>
      <c r="D484" s="1053"/>
      <c r="E484" s="1053"/>
      <c r="F484" s="1053"/>
      <c r="G484" s="1053"/>
      <c r="H484" s="1053"/>
      <c r="I484" s="1053"/>
      <c r="J484" s="1053"/>
      <c r="K484" s="1053"/>
      <c r="L484" s="273"/>
      <c r="M484" s="1053"/>
      <c r="N484" s="1053"/>
      <c r="O484" s="1053"/>
      <c r="P484" s="1053"/>
    </row>
    <row r="485" spans="1:16" ht="15.75" x14ac:dyDescent="0.25">
      <c r="A485" s="273"/>
      <c r="B485" s="1053"/>
      <c r="C485" s="1053"/>
      <c r="D485" s="1053"/>
      <c r="E485" s="1053"/>
      <c r="F485" s="1053"/>
      <c r="G485" s="1053"/>
      <c r="H485" s="1053"/>
      <c r="I485" s="1053"/>
      <c r="J485" s="1053"/>
      <c r="K485" s="1053"/>
      <c r="L485" s="273"/>
      <c r="M485" s="1053"/>
      <c r="N485" s="1053"/>
      <c r="O485" s="1053"/>
      <c r="P485" s="1053"/>
    </row>
    <row r="486" spans="1:16" ht="15.75" x14ac:dyDescent="0.25">
      <c r="A486" s="273"/>
      <c r="B486" s="1053"/>
      <c r="C486" s="1053"/>
      <c r="D486" s="1053"/>
      <c r="E486" s="1053"/>
      <c r="F486" s="1053"/>
      <c r="G486" s="1053"/>
      <c r="H486" s="1053"/>
      <c r="I486" s="1053"/>
      <c r="J486" s="1053"/>
      <c r="K486" s="1053"/>
      <c r="L486" s="273"/>
      <c r="M486" s="1053"/>
      <c r="N486" s="1053"/>
      <c r="O486" s="1053"/>
      <c r="P486" s="1053"/>
    </row>
    <row r="487" spans="1:16" ht="15.75" x14ac:dyDescent="0.25">
      <c r="A487" s="273"/>
      <c r="B487" s="1053"/>
      <c r="C487" s="1053"/>
      <c r="D487" s="1053"/>
      <c r="E487" s="1053"/>
      <c r="F487" s="1053"/>
      <c r="G487" s="1053"/>
      <c r="H487" s="1053"/>
      <c r="I487" s="1053"/>
      <c r="J487" s="1053"/>
      <c r="K487" s="1053"/>
      <c r="L487" s="273"/>
      <c r="M487" s="1053"/>
      <c r="N487" s="1053"/>
      <c r="O487" s="1053"/>
      <c r="P487" s="1053"/>
    </row>
    <row r="488" spans="1:16" ht="15.75" x14ac:dyDescent="0.25">
      <c r="A488" s="273"/>
      <c r="B488" s="1053"/>
      <c r="C488" s="1053"/>
      <c r="D488" s="1053"/>
      <c r="E488" s="1053"/>
      <c r="F488" s="1053"/>
      <c r="G488" s="1053"/>
      <c r="H488" s="1053"/>
      <c r="I488" s="1053"/>
      <c r="J488" s="1053"/>
      <c r="K488" s="1053"/>
      <c r="L488" s="273"/>
      <c r="M488" s="1053"/>
      <c r="N488" s="1053"/>
      <c r="O488" s="1053"/>
      <c r="P488" s="1053"/>
    </row>
    <row r="489" spans="1:16" ht="15.75" x14ac:dyDescent="0.25">
      <c r="A489" s="273"/>
      <c r="B489" s="1053"/>
      <c r="C489" s="1053"/>
      <c r="D489" s="1053"/>
      <c r="E489" s="1053"/>
      <c r="F489" s="1053"/>
      <c r="G489" s="1053"/>
      <c r="H489" s="1053"/>
      <c r="I489" s="1053"/>
      <c r="J489" s="1053"/>
      <c r="K489" s="1053"/>
      <c r="L489" s="273"/>
      <c r="M489" s="1053"/>
      <c r="N489" s="1053"/>
      <c r="O489" s="1053"/>
      <c r="P489" s="1053"/>
    </row>
    <row r="490" spans="1:16" ht="15.75" x14ac:dyDescent="0.25">
      <c r="A490" s="273"/>
      <c r="B490" s="1053"/>
      <c r="C490" s="1053"/>
      <c r="D490" s="1053"/>
      <c r="E490" s="1053"/>
      <c r="F490" s="1053"/>
      <c r="G490" s="1053"/>
      <c r="H490" s="1053"/>
      <c r="I490" s="1053"/>
      <c r="J490" s="1053"/>
      <c r="K490" s="1053"/>
      <c r="L490" s="273"/>
      <c r="M490" s="1053"/>
      <c r="N490" s="1053"/>
      <c r="O490" s="1053"/>
      <c r="P490" s="1053"/>
    </row>
    <row r="491" spans="1:16" ht="15.75" x14ac:dyDescent="0.25">
      <c r="A491" s="273"/>
      <c r="B491" s="1053"/>
      <c r="C491" s="1053"/>
      <c r="D491" s="1053"/>
      <c r="E491" s="1053"/>
      <c r="F491" s="1053"/>
      <c r="G491" s="1053"/>
      <c r="H491" s="1053"/>
      <c r="I491" s="1053"/>
      <c r="J491" s="1053"/>
      <c r="K491" s="1053"/>
      <c r="L491" s="273"/>
      <c r="M491" s="1053"/>
      <c r="N491" s="1053"/>
      <c r="O491" s="1053"/>
      <c r="P491" s="1053"/>
    </row>
    <row r="492" spans="1:16" ht="15.75" x14ac:dyDescent="0.25">
      <c r="A492" s="273"/>
      <c r="B492" s="1053"/>
      <c r="C492" s="1053"/>
      <c r="D492" s="1053"/>
      <c r="E492" s="1053"/>
      <c r="F492" s="1053"/>
      <c r="G492" s="1053"/>
      <c r="H492" s="1053"/>
      <c r="I492" s="1053"/>
      <c r="J492" s="1053"/>
      <c r="K492" s="1053"/>
      <c r="L492" s="273"/>
      <c r="M492" s="1053"/>
      <c r="N492" s="1053"/>
      <c r="O492" s="1053"/>
      <c r="P492" s="1053"/>
    </row>
    <row r="493" spans="1:16" ht="15.75" x14ac:dyDescent="0.25">
      <c r="A493" s="273"/>
      <c r="B493" s="1053"/>
      <c r="C493" s="1053"/>
      <c r="D493" s="1053"/>
      <c r="E493" s="1053"/>
      <c r="F493" s="1053"/>
      <c r="G493" s="1053"/>
      <c r="H493" s="1053"/>
      <c r="I493" s="1053"/>
      <c r="J493" s="1053"/>
      <c r="K493" s="1053"/>
      <c r="L493" s="273"/>
      <c r="M493" s="1053"/>
      <c r="N493" s="1053"/>
      <c r="O493" s="1053"/>
      <c r="P493" s="1053"/>
    </row>
    <row r="494" spans="1:16" ht="15.75" x14ac:dyDescent="0.25">
      <c r="A494" s="273"/>
      <c r="B494" s="1053"/>
      <c r="C494" s="1053"/>
      <c r="D494" s="1053"/>
      <c r="E494" s="1053"/>
      <c r="F494" s="1053"/>
      <c r="G494" s="1053"/>
      <c r="H494" s="1053"/>
      <c r="I494" s="1053"/>
      <c r="J494" s="1053"/>
      <c r="K494" s="1053"/>
      <c r="L494" s="273"/>
      <c r="M494" s="1053"/>
      <c r="N494" s="1053"/>
      <c r="O494" s="1053"/>
      <c r="P494" s="1053"/>
    </row>
    <row r="495" spans="1:16" ht="15.75" x14ac:dyDescent="0.25">
      <c r="A495" s="273"/>
      <c r="B495" s="1053"/>
      <c r="C495" s="1053"/>
      <c r="D495" s="1053"/>
      <c r="E495" s="1053"/>
      <c r="F495" s="1053"/>
      <c r="G495" s="1053"/>
      <c r="H495" s="1053"/>
      <c r="I495" s="1053"/>
      <c r="J495" s="1053"/>
      <c r="K495" s="1053"/>
      <c r="L495" s="273"/>
      <c r="M495" s="1053"/>
      <c r="N495" s="1053"/>
      <c r="O495" s="1053"/>
      <c r="P495" s="1053"/>
    </row>
    <row r="496" spans="1:16" ht="15.75" x14ac:dyDescent="0.25">
      <c r="A496" s="273"/>
      <c r="B496" s="1053"/>
      <c r="C496" s="1053"/>
      <c r="D496" s="1053"/>
      <c r="E496" s="1053"/>
      <c r="F496" s="1053"/>
      <c r="G496" s="1053"/>
      <c r="H496" s="1053"/>
      <c r="I496" s="1053"/>
      <c r="J496" s="1053"/>
      <c r="K496" s="1053"/>
      <c r="L496" s="273"/>
      <c r="M496" s="1053"/>
      <c r="N496" s="1053"/>
      <c r="O496" s="1053"/>
      <c r="P496" s="1053"/>
    </row>
    <row r="497" spans="1:16" ht="15.75" x14ac:dyDescent="0.25">
      <c r="A497" s="273"/>
      <c r="B497" s="1053"/>
      <c r="C497" s="1053"/>
      <c r="D497" s="1053"/>
      <c r="E497" s="1053"/>
      <c r="F497" s="1053"/>
      <c r="G497" s="1053"/>
      <c r="H497" s="1053"/>
      <c r="I497" s="1053"/>
      <c r="J497" s="1053"/>
      <c r="K497" s="1053"/>
      <c r="L497" s="273"/>
      <c r="M497" s="1053"/>
      <c r="N497" s="1053"/>
      <c r="O497" s="1053"/>
      <c r="P497" s="1053"/>
    </row>
    <row r="498" spans="1:16" ht="15.75" x14ac:dyDescent="0.25">
      <c r="A498" s="273"/>
      <c r="B498" s="1053"/>
      <c r="C498" s="1053"/>
      <c r="D498" s="1053"/>
      <c r="E498" s="1053"/>
      <c r="F498" s="1053"/>
      <c r="G498" s="1053"/>
      <c r="H498" s="1053"/>
      <c r="I498" s="1053"/>
      <c r="J498" s="1053"/>
      <c r="K498" s="1053"/>
      <c r="L498" s="273"/>
      <c r="M498" s="1053"/>
      <c r="N498" s="1053"/>
      <c r="O498" s="1053"/>
      <c r="P498" s="1053"/>
    </row>
    <row r="499" spans="1:16" ht="15.75" x14ac:dyDescent="0.25">
      <c r="A499" s="273"/>
      <c r="B499" s="1053"/>
      <c r="C499" s="1053"/>
      <c r="D499" s="1053"/>
      <c r="E499" s="1053"/>
      <c r="F499" s="1053"/>
      <c r="G499" s="1053"/>
      <c r="H499" s="1053"/>
      <c r="I499" s="1053"/>
      <c r="J499" s="1053"/>
      <c r="K499" s="1053"/>
      <c r="L499" s="273"/>
      <c r="M499" s="1053"/>
      <c r="N499" s="1053"/>
      <c r="O499" s="1053"/>
      <c r="P499" s="1053"/>
    </row>
    <row r="500" spans="1:16" ht="15.75" x14ac:dyDescent="0.25">
      <c r="A500" s="273"/>
      <c r="B500" s="1053"/>
      <c r="C500" s="1053"/>
      <c r="D500" s="1053"/>
      <c r="E500" s="1053"/>
      <c r="F500" s="1053"/>
      <c r="G500" s="1053"/>
      <c r="H500" s="1053"/>
      <c r="I500" s="1053"/>
      <c r="J500" s="1053"/>
      <c r="K500" s="1053"/>
      <c r="L500" s="273"/>
      <c r="M500" s="1053"/>
      <c r="N500" s="1053"/>
      <c r="O500" s="1053"/>
      <c r="P500" s="1053"/>
    </row>
    <row r="501" spans="1:16" ht="15.75" x14ac:dyDescent="0.25">
      <c r="A501" s="273"/>
      <c r="B501" s="1053"/>
      <c r="C501" s="1053"/>
      <c r="D501" s="1053"/>
      <c r="E501" s="1053"/>
      <c r="F501" s="1053"/>
      <c r="G501" s="1053"/>
      <c r="H501" s="1053"/>
      <c r="I501" s="1053"/>
      <c r="J501" s="1053"/>
      <c r="K501" s="1053"/>
      <c r="L501" s="273"/>
      <c r="M501" s="1053"/>
      <c r="N501" s="1053"/>
      <c r="O501" s="1053"/>
      <c r="P501" s="1053"/>
    </row>
    <row r="502" spans="1:16" ht="15.75" x14ac:dyDescent="0.25">
      <c r="A502" s="273"/>
      <c r="B502" s="1053"/>
      <c r="C502" s="1053"/>
      <c r="D502" s="1053"/>
      <c r="E502" s="1053"/>
      <c r="F502" s="1053"/>
      <c r="G502" s="1053"/>
      <c r="H502" s="1053"/>
      <c r="I502" s="1053"/>
      <c r="J502" s="1053"/>
      <c r="K502" s="1053"/>
      <c r="L502" s="273"/>
      <c r="M502" s="1053"/>
      <c r="N502" s="1053"/>
      <c r="O502" s="1053"/>
      <c r="P502" s="1053"/>
    </row>
    <row r="503" spans="1:16" ht="15.75" x14ac:dyDescent="0.25">
      <c r="A503" s="273"/>
      <c r="B503" s="1053"/>
      <c r="C503" s="1053"/>
      <c r="D503" s="1053"/>
      <c r="E503" s="1053"/>
      <c r="F503" s="1053"/>
      <c r="G503" s="1053"/>
      <c r="H503" s="1053"/>
      <c r="I503" s="1053"/>
      <c r="J503" s="1053"/>
      <c r="K503" s="1053"/>
      <c r="L503" s="273"/>
      <c r="M503" s="1053"/>
      <c r="N503" s="1053"/>
      <c r="O503" s="1053"/>
      <c r="P503" s="1053"/>
    </row>
    <row r="504" spans="1:16" ht="15.75" x14ac:dyDescent="0.25">
      <c r="A504" s="273"/>
      <c r="B504" s="1053"/>
      <c r="C504" s="1053"/>
      <c r="D504" s="1053"/>
      <c r="E504" s="1053"/>
      <c r="F504" s="1053"/>
      <c r="G504" s="1053"/>
      <c r="H504" s="1053"/>
      <c r="I504" s="1053"/>
      <c r="J504" s="1053"/>
      <c r="K504" s="1053"/>
      <c r="L504" s="273"/>
      <c r="M504" s="1053"/>
      <c r="N504" s="1053"/>
      <c r="O504" s="1053"/>
      <c r="P504" s="1053"/>
    </row>
    <row r="505" spans="1:16" ht="15.75" x14ac:dyDescent="0.25">
      <c r="A505" s="273"/>
      <c r="B505" s="1053"/>
      <c r="C505" s="1053"/>
      <c r="D505" s="1053"/>
      <c r="E505" s="1053"/>
      <c r="F505" s="1053"/>
      <c r="G505" s="1053"/>
      <c r="H505" s="1053"/>
      <c r="I505" s="1053"/>
      <c r="J505" s="1053"/>
      <c r="K505" s="1053"/>
      <c r="L505" s="273"/>
      <c r="M505" s="1053"/>
      <c r="N505" s="1053"/>
      <c r="O505" s="1053"/>
      <c r="P505" s="1053"/>
    </row>
    <row r="506" spans="1:16" ht="15.75" x14ac:dyDescent="0.25">
      <c r="A506" s="273"/>
      <c r="B506" s="1053"/>
      <c r="C506" s="1053"/>
      <c r="D506" s="1053"/>
      <c r="E506" s="1053"/>
      <c r="F506" s="1053"/>
      <c r="G506" s="1053"/>
      <c r="H506" s="1053"/>
      <c r="I506" s="1053"/>
      <c r="J506" s="1053"/>
      <c r="K506" s="1053"/>
      <c r="L506" s="273"/>
      <c r="M506" s="1053"/>
      <c r="N506" s="1053"/>
      <c r="O506" s="1053"/>
      <c r="P506" s="1053"/>
    </row>
    <row r="507" spans="1:16" ht="15.75" x14ac:dyDescent="0.25">
      <c r="A507" s="273"/>
      <c r="B507" s="1053"/>
      <c r="C507" s="1053"/>
      <c r="D507" s="1053"/>
      <c r="E507" s="1053"/>
      <c r="F507" s="1053"/>
      <c r="G507" s="1053"/>
      <c r="H507" s="1053"/>
      <c r="I507" s="1053"/>
      <c r="J507" s="1053"/>
      <c r="K507" s="1053"/>
      <c r="L507" s="273"/>
      <c r="M507" s="1053"/>
      <c r="N507" s="1053"/>
      <c r="O507" s="1053"/>
      <c r="P507" s="1053"/>
    </row>
    <row r="508" spans="1:16" ht="15.75" x14ac:dyDescent="0.25">
      <c r="A508" s="273"/>
      <c r="B508" s="1053"/>
      <c r="C508" s="1053"/>
      <c r="D508" s="1053"/>
      <c r="E508" s="1053"/>
      <c r="F508" s="1053"/>
      <c r="G508" s="1053"/>
      <c r="H508" s="1053"/>
      <c r="I508" s="1053"/>
      <c r="J508" s="1053"/>
      <c r="K508" s="1053"/>
      <c r="L508" s="273"/>
      <c r="M508" s="1053"/>
      <c r="N508" s="1053"/>
      <c r="O508" s="1053"/>
      <c r="P508" s="1053"/>
    </row>
    <row r="509" spans="1:16" ht="15.75" x14ac:dyDescent="0.25">
      <c r="A509" s="273"/>
      <c r="B509" s="1053"/>
      <c r="C509" s="1053"/>
      <c r="D509" s="1053"/>
      <c r="E509" s="1053"/>
      <c r="F509" s="1053"/>
      <c r="G509" s="1053"/>
      <c r="H509" s="1053"/>
      <c r="I509" s="1053"/>
      <c r="J509" s="1053"/>
      <c r="K509" s="1053"/>
      <c r="L509" s="273"/>
      <c r="M509" s="1053"/>
      <c r="N509" s="1053"/>
      <c r="O509" s="1053"/>
      <c r="P509" s="1053"/>
    </row>
    <row r="510" spans="1:16" ht="15.75" x14ac:dyDescent="0.25">
      <c r="A510" s="273"/>
      <c r="B510" s="1053"/>
      <c r="C510" s="1053"/>
      <c r="D510" s="1053"/>
      <c r="E510" s="1053"/>
      <c r="F510" s="1053"/>
      <c r="G510" s="1053"/>
      <c r="H510" s="1053"/>
      <c r="I510" s="1053"/>
      <c r="J510" s="1053"/>
      <c r="K510" s="1053"/>
      <c r="L510" s="273"/>
      <c r="M510" s="1053"/>
      <c r="N510" s="1053"/>
      <c r="O510" s="1053"/>
      <c r="P510" s="1053"/>
    </row>
    <row r="511" spans="1:16" ht="15.75" x14ac:dyDescent="0.25">
      <c r="A511" s="273"/>
      <c r="B511" s="1053"/>
      <c r="C511" s="1053"/>
      <c r="D511" s="1053"/>
      <c r="E511" s="1053"/>
      <c r="F511" s="1053"/>
      <c r="G511" s="1053"/>
      <c r="H511" s="1053"/>
      <c r="I511" s="1053"/>
      <c r="J511" s="1053"/>
      <c r="K511" s="1053"/>
      <c r="L511" s="273"/>
      <c r="M511" s="1053"/>
      <c r="N511" s="1053"/>
      <c r="O511" s="1053"/>
      <c r="P511" s="1053"/>
    </row>
    <row r="512" spans="1:16" ht="15.75" x14ac:dyDescent="0.25">
      <c r="A512" s="273"/>
      <c r="B512" s="1053"/>
      <c r="C512" s="1053"/>
      <c r="D512" s="1053"/>
      <c r="E512" s="1053"/>
      <c r="F512" s="1053"/>
      <c r="G512" s="1053"/>
      <c r="H512" s="1053"/>
      <c r="I512" s="1053"/>
      <c r="J512" s="1053"/>
      <c r="K512" s="1053"/>
      <c r="L512" s="273"/>
      <c r="M512" s="1053"/>
      <c r="N512" s="1053"/>
      <c r="O512" s="1053"/>
      <c r="P512" s="1053"/>
    </row>
    <row r="513" spans="1:16" ht="15.75" x14ac:dyDescent="0.25">
      <c r="A513" s="273"/>
      <c r="B513" s="1053"/>
      <c r="C513" s="1053"/>
      <c r="D513" s="1053"/>
      <c r="E513" s="1053"/>
      <c r="F513" s="1053"/>
      <c r="G513" s="1053"/>
      <c r="H513" s="1053"/>
      <c r="I513" s="1053"/>
      <c r="J513" s="1053"/>
      <c r="K513" s="1053"/>
      <c r="L513" s="273"/>
      <c r="M513" s="1053"/>
      <c r="N513" s="1053"/>
      <c r="O513" s="1053"/>
      <c r="P513" s="1053"/>
    </row>
    <row r="514" spans="1:16" ht="15.75" x14ac:dyDescent="0.25">
      <c r="A514" s="273"/>
      <c r="B514" s="1053"/>
      <c r="C514" s="1053"/>
      <c r="D514" s="1053"/>
      <c r="E514" s="1053"/>
      <c r="F514" s="1053"/>
      <c r="G514" s="1053"/>
      <c r="H514" s="1053"/>
      <c r="I514" s="1053"/>
      <c r="J514" s="1053"/>
      <c r="K514" s="1053"/>
      <c r="L514" s="273"/>
      <c r="M514" s="1053"/>
      <c r="N514" s="1053"/>
      <c r="O514" s="1053"/>
      <c r="P514" s="1053"/>
    </row>
    <row r="515" spans="1:16" ht="15.75" x14ac:dyDescent="0.25">
      <c r="A515" s="273"/>
      <c r="B515" s="1053"/>
      <c r="C515" s="1053"/>
      <c r="D515" s="1053"/>
      <c r="E515" s="1053"/>
      <c r="F515" s="1053"/>
      <c r="G515" s="1053"/>
      <c r="H515" s="1053"/>
      <c r="I515" s="1053"/>
      <c r="J515" s="1053"/>
      <c r="K515" s="1053"/>
      <c r="L515" s="273"/>
      <c r="M515" s="1053"/>
      <c r="N515" s="1053"/>
      <c r="O515" s="1053"/>
      <c r="P515" s="1053"/>
    </row>
    <row r="516" spans="1:16" ht="15.75" x14ac:dyDescent="0.25">
      <c r="A516" s="273"/>
      <c r="B516" s="1053"/>
      <c r="C516" s="1053"/>
      <c r="D516" s="1053"/>
      <c r="E516" s="1053"/>
      <c r="F516" s="1053"/>
      <c r="G516" s="1053"/>
      <c r="H516" s="1053"/>
      <c r="I516" s="1053"/>
      <c r="J516" s="1053"/>
      <c r="K516" s="1053"/>
      <c r="L516" s="273"/>
      <c r="M516" s="1053"/>
      <c r="N516" s="1053"/>
      <c r="O516" s="1053"/>
      <c r="P516" s="1053"/>
    </row>
    <row r="517" spans="1:16" ht="15.75" x14ac:dyDescent="0.25">
      <c r="A517" s="273"/>
      <c r="B517" s="1053"/>
      <c r="C517" s="1053"/>
      <c r="D517" s="1053"/>
      <c r="E517" s="1053"/>
      <c r="F517" s="1053"/>
      <c r="G517" s="1053"/>
      <c r="H517" s="1053"/>
      <c r="I517" s="1053"/>
      <c r="J517" s="1053"/>
      <c r="K517" s="1053"/>
      <c r="L517" s="273"/>
      <c r="M517" s="1053"/>
      <c r="N517" s="1053"/>
      <c r="O517" s="1053"/>
      <c r="P517" s="1053"/>
    </row>
    <row r="518" spans="1:16" ht="15.75" x14ac:dyDescent="0.25">
      <c r="A518" s="273"/>
      <c r="B518" s="1053"/>
      <c r="C518" s="1053"/>
      <c r="D518" s="1053"/>
      <c r="E518" s="1053"/>
      <c r="F518" s="1053"/>
      <c r="G518" s="1053"/>
      <c r="H518" s="1053"/>
      <c r="I518" s="1053"/>
      <c r="J518" s="1053"/>
      <c r="K518" s="1053"/>
      <c r="L518" s="273"/>
      <c r="M518" s="1053"/>
      <c r="N518" s="1053"/>
      <c r="O518" s="1053"/>
      <c r="P518" s="1053"/>
    </row>
    <row r="519" spans="1:16" ht="15.75" x14ac:dyDescent="0.25">
      <c r="A519" s="273"/>
      <c r="B519" s="1053"/>
      <c r="C519" s="1053"/>
      <c r="D519" s="1053"/>
      <c r="E519" s="1053"/>
      <c r="F519" s="1053"/>
      <c r="G519" s="1053"/>
      <c r="H519" s="1053"/>
      <c r="I519" s="1053"/>
      <c r="J519" s="1053"/>
      <c r="K519" s="1053"/>
      <c r="L519" s="273"/>
      <c r="M519" s="1053"/>
      <c r="N519" s="1053"/>
      <c r="O519" s="1053"/>
      <c r="P519" s="1053"/>
    </row>
    <row r="520" spans="1:16" ht="15.75" x14ac:dyDescent="0.25">
      <c r="A520" s="273"/>
      <c r="B520" s="1053"/>
      <c r="C520" s="1053"/>
      <c r="D520" s="1053"/>
      <c r="E520" s="1053"/>
      <c r="F520" s="1053"/>
      <c r="G520" s="1053"/>
      <c r="H520" s="1053"/>
      <c r="I520" s="1053"/>
      <c r="J520" s="1053"/>
      <c r="K520" s="1053"/>
      <c r="L520" s="273"/>
      <c r="M520" s="1053"/>
      <c r="N520" s="1053"/>
      <c r="O520" s="1053"/>
      <c r="P520" s="1053"/>
    </row>
    <row r="521" spans="1:16" ht="15.75" x14ac:dyDescent="0.25">
      <c r="A521" s="273"/>
      <c r="B521" s="1053"/>
      <c r="C521" s="1053"/>
      <c r="D521" s="1053"/>
      <c r="E521" s="1053"/>
      <c r="F521" s="1053"/>
      <c r="G521" s="1053"/>
      <c r="H521" s="1053"/>
      <c r="I521" s="1053"/>
      <c r="J521" s="1053"/>
      <c r="K521" s="1053"/>
      <c r="L521" s="273"/>
      <c r="M521" s="1053"/>
      <c r="N521" s="1053"/>
      <c r="O521" s="1053"/>
      <c r="P521" s="1053"/>
    </row>
    <row r="522" spans="1:16" ht="15.75" x14ac:dyDescent="0.25">
      <c r="A522" s="273"/>
      <c r="B522" s="1053"/>
      <c r="C522" s="1053"/>
      <c r="D522" s="1053"/>
      <c r="E522" s="1053"/>
      <c r="F522" s="1053"/>
      <c r="G522" s="1053"/>
      <c r="H522" s="1053"/>
      <c r="I522" s="1053"/>
      <c r="J522" s="1053"/>
      <c r="K522" s="1053"/>
      <c r="L522" s="273"/>
      <c r="M522" s="1053"/>
      <c r="N522" s="1053"/>
      <c r="O522" s="1053"/>
      <c r="P522" s="1053"/>
    </row>
    <row r="523" spans="1:16" ht="15.75" x14ac:dyDescent="0.25">
      <c r="A523" s="273"/>
      <c r="B523" s="1053"/>
      <c r="C523" s="1053"/>
      <c r="D523" s="1053"/>
      <c r="E523" s="1053"/>
      <c r="F523" s="1053"/>
      <c r="G523" s="1053"/>
      <c r="H523" s="1053"/>
      <c r="I523" s="1053"/>
      <c r="J523" s="1053"/>
      <c r="K523" s="1053"/>
      <c r="L523" s="273"/>
      <c r="M523" s="1053"/>
      <c r="N523" s="1053"/>
      <c r="O523" s="1053"/>
      <c r="P523" s="1053"/>
    </row>
    <row r="524" spans="1:16" ht="15.75" x14ac:dyDescent="0.25">
      <c r="A524" s="273"/>
      <c r="B524" s="1053"/>
      <c r="C524" s="1053"/>
      <c r="D524" s="1053"/>
      <c r="E524" s="1053"/>
      <c r="F524" s="1053"/>
      <c r="G524" s="1053"/>
      <c r="H524" s="1053"/>
      <c r="I524" s="1053"/>
      <c r="J524" s="1053"/>
      <c r="K524" s="1053"/>
      <c r="L524" s="273"/>
      <c r="M524" s="1053"/>
      <c r="N524" s="1053"/>
      <c r="O524" s="1053"/>
      <c r="P524" s="1053"/>
    </row>
    <row r="525" spans="1:16" ht="15.75" x14ac:dyDescent="0.25">
      <c r="A525" s="273"/>
      <c r="B525" s="1053"/>
      <c r="C525" s="1053"/>
      <c r="D525" s="1053"/>
      <c r="E525" s="1053"/>
      <c r="F525" s="1053"/>
      <c r="G525" s="1053"/>
      <c r="H525" s="1053"/>
      <c r="I525" s="1053"/>
      <c r="J525" s="1053"/>
      <c r="K525" s="1053"/>
      <c r="L525" s="273"/>
      <c r="M525" s="1053"/>
      <c r="N525" s="1053"/>
      <c r="O525" s="1053"/>
      <c r="P525" s="1053"/>
    </row>
    <row r="526" spans="1:16" ht="15.75" x14ac:dyDescent="0.25">
      <c r="A526" s="273"/>
      <c r="B526" s="1053"/>
      <c r="C526" s="1053"/>
      <c r="D526" s="1053"/>
      <c r="E526" s="1053"/>
      <c r="F526" s="1053"/>
      <c r="G526" s="1053"/>
      <c r="H526" s="1053"/>
      <c r="I526" s="1053"/>
      <c r="J526" s="1053"/>
      <c r="K526" s="1053"/>
      <c r="L526" s="273"/>
      <c r="M526" s="1053"/>
      <c r="N526" s="1053"/>
      <c r="O526" s="1053"/>
      <c r="P526" s="1053"/>
    </row>
    <row r="527" spans="1:16" ht="15.75" x14ac:dyDescent="0.25">
      <c r="A527" s="273"/>
      <c r="B527" s="1053"/>
      <c r="C527" s="1053"/>
      <c r="D527" s="1053"/>
      <c r="E527" s="1053"/>
      <c r="F527" s="1053"/>
      <c r="G527" s="1053"/>
      <c r="H527" s="1053"/>
      <c r="I527" s="1053"/>
      <c r="J527" s="1053"/>
      <c r="K527" s="1053"/>
      <c r="L527" s="273"/>
      <c r="M527" s="1053"/>
      <c r="N527" s="1053"/>
      <c r="O527" s="1053"/>
      <c r="P527" s="1053"/>
    </row>
    <row r="528" spans="1:16" ht="15.75" x14ac:dyDescent="0.25">
      <c r="A528" s="273"/>
      <c r="B528" s="1053"/>
      <c r="C528" s="1053"/>
      <c r="D528" s="1053"/>
      <c r="E528" s="1053"/>
      <c r="F528" s="1053"/>
      <c r="G528" s="1053"/>
      <c r="H528" s="1053"/>
      <c r="I528" s="1053"/>
      <c r="J528" s="1053"/>
      <c r="K528" s="1053"/>
      <c r="L528" s="273"/>
      <c r="M528" s="1053"/>
      <c r="N528" s="1053"/>
      <c r="O528" s="1053"/>
      <c r="P528" s="1053"/>
    </row>
    <row r="529" spans="1:16" ht="15.75" x14ac:dyDescent="0.25">
      <c r="A529" s="273"/>
      <c r="B529" s="1053"/>
      <c r="C529" s="1053"/>
      <c r="D529" s="1053"/>
      <c r="E529" s="1053"/>
      <c r="F529" s="1053"/>
      <c r="G529" s="1053"/>
      <c r="H529" s="1053"/>
      <c r="I529" s="1053"/>
      <c r="J529" s="1053"/>
      <c r="K529" s="1053"/>
      <c r="L529" s="273"/>
      <c r="M529" s="1053"/>
      <c r="N529" s="1053"/>
      <c r="O529" s="1053"/>
      <c r="P529" s="1053"/>
    </row>
    <row r="530" spans="1:16" ht="15.75" x14ac:dyDescent="0.25">
      <c r="A530" s="273"/>
      <c r="B530" s="1053"/>
      <c r="C530" s="1053"/>
      <c r="D530" s="1053"/>
      <c r="E530" s="1053"/>
      <c r="F530" s="1053"/>
      <c r="G530" s="1053"/>
      <c r="H530" s="1053"/>
      <c r="I530" s="1053"/>
      <c r="J530" s="1053"/>
      <c r="K530" s="1053"/>
      <c r="L530" s="273"/>
      <c r="M530" s="1053"/>
      <c r="N530" s="1053"/>
      <c r="O530" s="1053"/>
      <c r="P530" s="1053"/>
    </row>
    <row r="531" spans="1:16" ht="15.75" x14ac:dyDescent="0.25">
      <c r="A531" s="273"/>
      <c r="B531" s="1053"/>
      <c r="C531" s="1053"/>
      <c r="D531" s="1053"/>
      <c r="E531" s="1053"/>
      <c r="F531" s="1053"/>
      <c r="G531" s="1053"/>
      <c r="H531" s="1053"/>
      <c r="I531" s="1053"/>
      <c r="J531" s="1053"/>
      <c r="K531" s="1053"/>
      <c r="L531" s="273"/>
      <c r="M531" s="1053"/>
      <c r="N531" s="1053"/>
      <c r="O531" s="1053"/>
      <c r="P531" s="1053"/>
    </row>
    <row r="532" spans="1:16" ht="15.75" x14ac:dyDescent="0.25">
      <c r="A532" s="273"/>
      <c r="B532" s="1053"/>
      <c r="C532" s="1053"/>
      <c r="D532" s="1053"/>
      <c r="E532" s="1053"/>
      <c r="F532" s="1053"/>
      <c r="G532" s="1053"/>
      <c r="H532" s="1053"/>
      <c r="I532" s="1053"/>
      <c r="J532" s="1053"/>
      <c r="K532" s="1053"/>
      <c r="L532" s="273"/>
      <c r="M532" s="1053"/>
      <c r="N532" s="1053"/>
      <c r="O532" s="1053"/>
      <c r="P532" s="1053"/>
    </row>
    <row r="533" spans="1:16" ht="15.75" x14ac:dyDescent="0.25">
      <c r="A533" s="273"/>
      <c r="B533" s="1053"/>
      <c r="C533" s="1053"/>
      <c r="D533" s="1053"/>
      <c r="E533" s="1053"/>
      <c r="F533" s="1053"/>
      <c r="G533" s="1053"/>
      <c r="H533" s="1053"/>
      <c r="I533" s="1053"/>
      <c r="J533" s="1053"/>
      <c r="K533" s="1053"/>
      <c r="L533" s="273"/>
      <c r="M533" s="1053"/>
      <c r="N533" s="1053"/>
      <c r="O533" s="1053"/>
      <c r="P533" s="1053"/>
    </row>
    <row r="534" spans="1:16" ht="15.75" x14ac:dyDescent="0.25">
      <c r="A534" s="273"/>
      <c r="B534" s="1053"/>
      <c r="C534" s="1053"/>
      <c r="D534" s="1053"/>
      <c r="E534" s="1053"/>
      <c r="F534" s="1053"/>
      <c r="G534" s="1053"/>
      <c r="H534" s="1053"/>
      <c r="I534" s="1053"/>
      <c r="J534" s="1053"/>
      <c r="K534" s="1053"/>
      <c r="L534" s="273"/>
      <c r="M534" s="1053"/>
      <c r="N534" s="1053"/>
      <c r="O534" s="1053"/>
      <c r="P534" s="1053"/>
    </row>
    <row r="535" spans="1:16" ht="15.75" x14ac:dyDescent="0.25">
      <c r="A535" s="273"/>
      <c r="B535" s="1053"/>
      <c r="C535" s="1053"/>
      <c r="D535" s="1053"/>
      <c r="E535" s="1053"/>
      <c r="F535" s="1053"/>
      <c r="G535" s="1053"/>
      <c r="H535" s="1053"/>
      <c r="I535" s="1053"/>
      <c r="J535" s="1053"/>
      <c r="K535" s="1053"/>
      <c r="L535" s="273"/>
      <c r="M535" s="1053"/>
      <c r="N535" s="1053"/>
      <c r="O535" s="1053"/>
      <c r="P535" s="1053"/>
    </row>
    <row r="536" spans="1:16" ht="15.75" x14ac:dyDescent="0.25">
      <c r="A536" s="273"/>
      <c r="B536" s="1053"/>
      <c r="C536" s="1053"/>
      <c r="D536" s="1053"/>
      <c r="E536" s="1053"/>
      <c r="F536" s="1053"/>
      <c r="G536" s="1053"/>
      <c r="H536" s="1053"/>
      <c r="I536" s="1053"/>
      <c r="J536" s="1053"/>
      <c r="K536" s="1053"/>
      <c r="L536" s="273"/>
      <c r="M536" s="1053"/>
      <c r="N536" s="1053"/>
      <c r="O536" s="1053"/>
      <c r="P536" s="1053"/>
    </row>
    <row r="537" spans="1:16" ht="15.75" x14ac:dyDescent="0.25">
      <c r="A537" s="273"/>
      <c r="B537" s="1053"/>
      <c r="C537" s="1053"/>
      <c r="D537" s="1053"/>
      <c r="E537" s="1053"/>
      <c r="F537" s="1053"/>
      <c r="G537" s="1053"/>
      <c r="H537" s="1053"/>
      <c r="I537" s="1053"/>
      <c r="J537" s="1053"/>
      <c r="K537" s="1053"/>
      <c r="L537" s="273"/>
      <c r="M537" s="1053"/>
      <c r="N537" s="1053"/>
      <c r="O537" s="1053"/>
      <c r="P537" s="1053"/>
    </row>
    <row r="538" spans="1:16" ht="15.75" x14ac:dyDescent="0.25">
      <c r="A538" s="273"/>
      <c r="B538" s="1053"/>
      <c r="C538" s="1053"/>
      <c r="D538" s="1053"/>
      <c r="E538" s="1053"/>
      <c r="F538" s="1053"/>
      <c r="G538" s="1053"/>
      <c r="H538" s="1053"/>
      <c r="I538" s="1053"/>
      <c r="J538" s="1053"/>
      <c r="K538" s="1053"/>
      <c r="L538" s="273"/>
      <c r="M538" s="1053"/>
      <c r="N538" s="1053"/>
      <c r="O538" s="1053"/>
      <c r="P538" s="1053"/>
    </row>
    <row r="539" spans="1:16" ht="15.75" x14ac:dyDescent="0.25">
      <c r="A539" s="273"/>
      <c r="B539" s="1053"/>
      <c r="C539" s="1053"/>
      <c r="D539" s="1053"/>
      <c r="E539" s="1053"/>
      <c r="F539" s="1053"/>
      <c r="G539" s="1053"/>
      <c r="H539" s="1053"/>
      <c r="I539" s="1053"/>
      <c r="J539" s="1053"/>
      <c r="K539" s="1053"/>
      <c r="L539" s="273"/>
      <c r="M539" s="1053"/>
      <c r="N539" s="1053"/>
      <c r="O539" s="1053"/>
      <c r="P539" s="1053"/>
    </row>
    <row r="540" spans="1:16" ht="15.75" x14ac:dyDescent="0.25">
      <c r="A540" s="273"/>
      <c r="B540" s="1053"/>
      <c r="C540" s="1053"/>
      <c r="D540" s="1053"/>
      <c r="E540" s="1053"/>
      <c r="F540" s="1053"/>
      <c r="G540" s="1053"/>
      <c r="H540" s="1053"/>
      <c r="I540" s="1053"/>
      <c r="J540" s="1053"/>
      <c r="K540" s="1053"/>
      <c r="L540" s="273"/>
      <c r="M540" s="1053"/>
      <c r="N540" s="1053"/>
      <c r="O540" s="1053"/>
      <c r="P540" s="1053"/>
    </row>
    <row r="541" spans="1:16" ht="15.75" x14ac:dyDescent="0.25">
      <c r="A541" s="273"/>
      <c r="B541" s="1053"/>
      <c r="C541" s="1053"/>
      <c r="D541" s="1053"/>
      <c r="E541" s="1053"/>
      <c r="F541" s="1053"/>
      <c r="G541" s="1053"/>
      <c r="H541" s="1053"/>
      <c r="I541" s="1053"/>
      <c r="J541" s="1053"/>
      <c r="K541" s="1053"/>
      <c r="L541" s="273"/>
      <c r="M541" s="1053"/>
      <c r="N541" s="1053"/>
      <c r="O541" s="1053"/>
      <c r="P541" s="1053"/>
    </row>
    <row r="542" spans="1:16" ht="15.75" x14ac:dyDescent="0.25">
      <c r="A542" s="273"/>
      <c r="B542" s="1053"/>
      <c r="C542" s="1053"/>
      <c r="D542" s="1053"/>
      <c r="E542" s="1053"/>
      <c r="F542" s="1053"/>
      <c r="G542" s="1053"/>
      <c r="H542" s="1053"/>
      <c r="I542" s="1053"/>
      <c r="J542" s="1053"/>
      <c r="K542" s="1053"/>
      <c r="L542" s="273"/>
      <c r="M542" s="1053"/>
      <c r="N542" s="1053"/>
      <c r="O542" s="1053"/>
      <c r="P542" s="1053"/>
    </row>
    <row r="543" spans="1:16" ht="15.75" x14ac:dyDescent="0.25">
      <c r="A543" s="273"/>
      <c r="B543" s="1053"/>
      <c r="C543" s="1053"/>
      <c r="D543" s="1053"/>
      <c r="E543" s="1053"/>
      <c r="F543" s="1053"/>
      <c r="G543" s="1053"/>
      <c r="H543" s="1053"/>
      <c r="I543" s="1053"/>
      <c r="J543" s="1053"/>
      <c r="K543" s="1053"/>
      <c r="L543" s="273"/>
      <c r="M543" s="1053"/>
      <c r="N543" s="1053"/>
      <c r="O543" s="1053"/>
      <c r="P543" s="1053"/>
    </row>
    <row r="544" spans="1:16" ht="15.75" x14ac:dyDescent="0.25">
      <c r="A544" s="273"/>
      <c r="B544" s="1053"/>
      <c r="C544" s="1053"/>
      <c r="D544" s="1053"/>
      <c r="E544" s="1053"/>
      <c r="F544" s="1053"/>
      <c r="G544" s="1053"/>
      <c r="H544" s="1053"/>
      <c r="I544" s="1053"/>
      <c r="J544" s="1053"/>
      <c r="K544" s="1053"/>
      <c r="L544" s="273"/>
      <c r="M544" s="1053"/>
      <c r="N544" s="1053"/>
      <c r="O544" s="1053"/>
      <c r="P544" s="1053"/>
    </row>
    <row r="545" spans="1:16" ht="15.75" x14ac:dyDescent="0.25">
      <c r="A545" s="273"/>
      <c r="B545" s="1053"/>
      <c r="C545" s="1053"/>
      <c r="D545" s="1053"/>
      <c r="E545" s="1053"/>
      <c r="F545" s="1053"/>
      <c r="G545" s="1053"/>
      <c r="H545" s="1053"/>
      <c r="I545" s="1053"/>
      <c r="J545" s="1053"/>
      <c r="K545" s="1053"/>
      <c r="L545" s="273"/>
      <c r="M545" s="1053"/>
      <c r="N545" s="1053"/>
      <c r="O545" s="1053"/>
      <c r="P545" s="1053"/>
    </row>
    <row r="546" spans="1:16" ht="15.75" x14ac:dyDescent="0.25">
      <c r="A546" s="273"/>
      <c r="B546" s="1053"/>
      <c r="C546" s="1053"/>
      <c r="D546" s="1053"/>
      <c r="E546" s="1053"/>
      <c r="F546" s="1053"/>
      <c r="G546" s="1053"/>
      <c r="H546" s="1053"/>
      <c r="I546" s="1053"/>
      <c r="J546" s="1053"/>
      <c r="K546" s="1053"/>
      <c r="L546" s="273"/>
      <c r="M546" s="1053"/>
      <c r="N546" s="1053"/>
      <c r="O546" s="1053"/>
      <c r="P546" s="1053"/>
    </row>
    <row r="547" spans="1:16" ht="15.75" x14ac:dyDescent="0.25">
      <c r="A547" s="273"/>
      <c r="B547" s="1053"/>
      <c r="C547" s="1053"/>
      <c r="D547" s="1053"/>
      <c r="E547" s="1053"/>
      <c r="F547" s="1053"/>
      <c r="G547" s="1053"/>
      <c r="H547" s="1053"/>
      <c r="I547" s="1053"/>
      <c r="J547" s="1053"/>
      <c r="K547" s="1053"/>
      <c r="L547" s="273"/>
      <c r="M547" s="1053"/>
      <c r="N547" s="1053"/>
      <c r="O547" s="1053"/>
      <c r="P547" s="1053"/>
    </row>
    <row r="548" spans="1:16" ht="15.75" x14ac:dyDescent="0.25">
      <c r="A548" s="273"/>
      <c r="B548" s="1053"/>
      <c r="C548" s="1053"/>
      <c r="D548" s="1053"/>
      <c r="E548" s="1053"/>
      <c r="F548" s="1053"/>
      <c r="G548" s="1053"/>
      <c r="H548" s="1053"/>
      <c r="I548" s="1053"/>
      <c r="J548" s="1053"/>
      <c r="K548" s="1053"/>
      <c r="L548" s="273"/>
      <c r="M548" s="1053"/>
      <c r="N548" s="1053"/>
      <c r="O548" s="1053"/>
      <c r="P548" s="1053"/>
    </row>
    <row r="549" spans="1:16" ht="15.75" x14ac:dyDescent="0.25">
      <c r="A549" s="273"/>
      <c r="B549" s="1053"/>
      <c r="C549" s="1053"/>
      <c r="D549" s="1053"/>
      <c r="E549" s="1053"/>
      <c r="F549" s="1053"/>
      <c r="G549" s="1053"/>
      <c r="H549" s="1053"/>
      <c r="I549" s="1053"/>
      <c r="J549" s="1053"/>
      <c r="K549" s="1053"/>
      <c r="L549" s="273"/>
      <c r="M549" s="1053"/>
      <c r="N549" s="1053"/>
      <c r="O549" s="1053"/>
      <c r="P549" s="1053"/>
    </row>
    <row r="550" spans="1:16" ht="15.75" x14ac:dyDescent="0.25">
      <c r="A550" s="273"/>
      <c r="B550" s="1053"/>
      <c r="C550" s="1053"/>
      <c r="D550" s="1053"/>
      <c r="E550" s="1053"/>
      <c r="F550" s="1053"/>
      <c r="G550" s="1053"/>
      <c r="H550" s="1053"/>
      <c r="I550" s="1053"/>
      <c r="J550" s="1053"/>
      <c r="K550" s="1053"/>
      <c r="L550" s="273"/>
      <c r="M550" s="1053"/>
      <c r="N550" s="1053"/>
      <c r="O550" s="1053"/>
      <c r="P550" s="1053"/>
    </row>
    <row r="551" spans="1:16" ht="15.75" x14ac:dyDescent="0.25">
      <c r="A551" s="273"/>
      <c r="B551" s="1053"/>
      <c r="C551" s="1053"/>
      <c r="D551" s="1053"/>
      <c r="E551" s="1053"/>
      <c r="F551" s="1053"/>
      <c r="G551" s="1053"/>
      <c r="H551" s="1053"/>
      <c r="I551" s="1053"/>
      <c r="J551" s="1053"/>
      <c r="K551" s="1053"/>
      <c r="L551" s="273"/>
      <c r="M551" s="1053"/>
      <c r="N551" s="1053"/>
      <c r="O551" s="1053"/>
      <c r="P551" s="1053"/>
    </row>
    <row r="552" spans="1:16" ht="15.75" x14ac:dyDescent="0.25">
      <c r="A552" s="273"/>
      <c r="B552" s="1053"/>
      <c r="C552" s="1053"/>
      <c r="D552" s="1053"/>
      <c r="E552" s="1053"/>
      <c r="F552" s="1053"/>
      <c r="G552" s="1053"/>
      <c r="H552" s="1053"/>
      <c r="I552" s="1053"/>
      <c r="J552" s="1053"/>
      <c r="K552" s="1053"/>
      <c r="L552" s="273"/>
      <c r="M552" s="1053"/>
      <c r="N552" s="1053"/>
      <c r="O552" s="1053"/>
      <c r="P552" s="1053"/>
    </row>
    <row r="553" spans="1:16" ht="15.75" x14ac:dyDescent="0.25">
      <c r="A553" s="273"/>
      <c r="B553" s="1053"/>
      <c r="C553" s="1053"/>
      <c r="D553" s="1053"/>
      <c r="E553" s="1053"/>
      <c r="F553" s="1053"/>
      <c r="G553" s="1053"/>
      <c r="H553" s="1053"/>
      <c r="I553" s="1053"/>
      <c r="J553" s="1053"/>
      <c r="K553" s="1053"/>
      <c r="L553" s="273"/>
      <c r="M553" s="1053"/>
      <c r="N553" s="1053"/>
      <c r="O553" s="1053"/>
      <c r="P553" s="1053"/>
    </row>
    <row r="554" spans="1:16" ht="15.75" x14ac:dyDescent="0.25">
      <c r="A554" s="273"/>
      <c r="B554" s="1053"/>
      <c r="C554" s="1053"/>
      <c r="D554" s="1053"/>
      <c r="E554" s="1053"/>
      <c r="F554" s="1053"/>
      <c r="G554" s="1053"/>
      <c r="H554" s="1053"/>
      <c r="I554" s="1053"/>
      <c r="J554" s="1053"/>
      <c r="K554" s="1053"/>
      <c r="L554" s="273"/>
      <c r="M554" s="1053"/>
      <c r="N554" s="1053"/>
      <c r="O554" s="1053"/>
      <c r="P554" s="1053"/>
    </row>
    <row r="555" spans="1:16" ht="15.75" x14ac:dyDescent="0.25">
      <c r="A555" s="273"/>
      <c r="B555" s="1053"/>
      <c r="C555" s="1053"/>
      <c r="D555" s="1053"/>
      <c r="E555" s="1053"/>
      <c r="F555" s="1053"/>
      <c r="G555" s="1053"/>
      <c r="H555" s="1053"/>
      <c r="I555" s="1053"/>
      <c r="J555" s="1053"/>
      <c r="K555" s="1053"/>
      <c r="L555" s="273"/>
      <c r="M555" s="1053"/>
      <c r="N555" s="1053"/>
      <c r="O555" s="1053"/>
      <c r="P555" s="1053"/>
    </row>
    <row r="556" spans="1:16" ht="15.75" x14ac:dyDescent="0.25">
      <c r="A556" s="273"/>
      <c r="B556" s="1053"/>
      <c r="C556" s="1053"/>
      <c r="D556" s="1053"/>
      <c r="E556" s="1053"/>
      <c r="F556" s="1053"/>
      <c r="G556" s="1053"/>
      <c r="H556" s="1053"/>
      <c r="I556" s="1053"/>
      <c r="J556" s="1053"/>
      <c r="K556" s="1053"/>
      <c r="L556" s="273"/>
      <c r="M556" s="1053"/>
      <c r="N556" s="1053"/>
      <c r="O556" s="1053"/>
      <c r="P556" s="1053"/>
    </row>
    <row r="557" spans="1:16" ht="15.75" x14ac:dyDescent="0.25">
      <c r="A557" s="273"/>
      <c r="B557" s="1053"/>
      <c r="C557" s="1053"/>
      <c r="D557" s="1053"/>
      <c r="E557" s="1053"/>
      <c r="F557" s="1053"/>
      <c r="G557" s="1053"/>
      <c r="H557" s="1053"/>
      <c r="I557" s="1053"/>
      <c r="J557" s="1053"/>
      <c r="K557" s="1053"/>
      <c r="L557" s="273"/>
      <c r="M557" s="1053"/>
      <c r="N557" s="1053"/>
      <c r="O557" s="1053"/>
      <c r="P557" s="1053"/>
    </row>
    <row r="558" spans="1:16" ht="15.75" x14ac:dyDescent="0.25">
      <c r="A558" s="273"/>
      <c r="B558" s="1053"/>
      <c r="C558" s="1053"/>
      <c r="D558" s="1053"/>
      <c r="E558" s="1053"/>
      <c r="F558" s="1053"/>
      <c r="G558" s="1053"/>
      <c r="H558" s="1053"/>
      <c r="I558" s="1053"/>
      <c r="J558" s="1053"/>
      <c r="K558" s="1053"/>
      <c r="L558" s="273"/>
      <c r="M558" s="1053"/>
      <c r="N558" s="1053"/>
      <c r="O558" s="1053"/>
      <c r="P558" s="1053"/>
    </row>
    <row r="559" spans="1:16" ht="15.75" x14ac:dyDescent="0.25">
      <c r="A559" s="273"/>
      <c r="B559" s="1053"/>
      <c r="C559" s="1053"/>
      <c r="D559" s="1053"/>
      <c r="E559" s="1053"/>
      <c r="F559" s="1053"/>
      <c r="G559" s="1053"/>
      <c r="H559" s="1053"/>
      <c r="I559" s="1053"/>
      <c r="J559" s="1053"/>
      <c r="K559" s="1053"/>
      <c r="L559" s="273"/>
      <c r="M559" s="1053"/>
      <c r="N559" s="1053"/>
      <c r="O559" s="1053"/>
      <c r="P559" s="1053"/>
    </row>
    <row r="560" spans="1:16" ht="15.75" x14ac:dyDescent="0.25">
      <c r="A560" s="273"/>
      <c r="B560" s="1053"/>
      <c r="C560" s="1053"/>
      <c r="D560" s="1053"/>
      <c r="E560" s="1053"/>
      <c r="F560" s="1053"/>
      <c r="G560" s="1053"/>
      <c r="H560" s="1053"/>
      <c r="I560" s="1053"/>
      <c r="J560" s="1053"/>
      <c r="K560" s="1053"/>
      <c r="L560" s="273"/>
      <c r="M560" s="1053"/>
      <c r="N560" s="1053"/>
      <c r="O560" s="1053"/>
      <c r="P560" s="1053"/>
    </row>
    <row r="561" spans="1:16" ht="15.75" x14ac:dyDescent="0.25">
      <c r="A561" s="273"/>
      <c r="B561" s="1053"/>
      <c r="C561" s="1053"/>
      <c r="D561" s="1053"/>
      <c r="E561" s="1053"/>
      <c r="F561" s="1053"/>
      <c r="G561" s="1053"/>
      <c r="H561" s="1053"/>
      <c r="I561" s="1053"/>
      <c r="J561" s="1053"/>
      <c r="K561" s="1053"/>
      <c r="L561" s="273"/>
      <c r="M561" s="1053"/>
      <c r="N561" s="1053"/>
      <c r="O561" s="1053"/>
      <c r="P561" s="1053"/>
    </row>
    <row r="562" spans="1:16" ht="15.75" x14ac:dyDescent="0.25">
      <c r="A562" s="273"/>
      <c r="B562" s="1053"/>
      <c r="C562" s="1053"/>
      <c r="D562" s="1053"/>
      <c r="E562" s="1053"/>
      <c r="F562" s="1053"/>
      <c r="G562" s="1053"/>
      <c r="H562" s="1053"/>
      <c r="I562" s="1053"/>
      <c r="J562" s="1053"/>
      <c r="K562" s="1053"/>
      <c r="L562" s="273"/>
      <c r="M562" s="1053"/>
      <c r="N562" s="1053"/>
      <c r="O562" s="1053"/>
      <c r="P562" s="1053"/>
    </row>
    <row r="563" spans="1:16" ht="15.75" x14ac:dyDescent="0.25">
      <c r="A563" s="273"/>
      <c r="B563" s="1053"/>
      <c r="C563" s="1053"/>
      <c r="D563" s="1053"/>
      <c r="E563" s="1053"/>
      <c r="F563" s="1053"/>
      <c r="G563" s="1053"/>
      <c r="H563" s="1053"/>
      <c r="I563" s="1053"/>
      <c r="J563" s="1053"/>
      <c r="K563" s="1053"/>
      <c r="L563" s="273"/>
      <c r="M563" s="1053"/>
      <c r="N563" s="1053"/>
      <c r="O563" s="1053"/>
      <c r="P563" s="1053"/>
    </row>
    <row r="564" spans="1:16" ht="15.75" x14ac:dyDescent="0.25">
      <c r="A564" s="273"/>
      <c r="B564" s="1053"/>
      <c r="C564" s="1053"/>
      <c r="D564" s="1053"/>
      <c r="E564" s="1053"/>
      <c r="F564" s="1053"/>
      <c r="G564" s="1053"/>
      <c r="H564" s="1053"/>
      <c r="I564" s="1053"/>
      <c r="J564" s="1053"/>
      <c r="K564" s="1053"/>
      <c r="L564" s="273"/>
      <c r="M564" s="1053"/>
      <c r="N564" s="1053"/>
      <c r="O564" s="1053"/>
      <c r="P564" s="1053"/>
    </row>
    <row r="565" spans="1:16" ht="15.75" x14ac:dyDescent="0.25">
      <c r="A565" s="273"/>
      <c r="B565" s="1053"/>
      <c r="C565" s="1053"/>
      <c r="D565" s="1053"/>
      <c r="E565" s="1053"/>
      <c r="F565" s="1053"/>
      <c r="G565" s="1053"/>
      <c r="H565" s="1053"/>
      <c r="I565" s="1053"/>
      <c r="J565" s="1053"/>
      <c r="K565" s="1053"/>
      <c r="L565" s="273"/>
      <c r="M565" s="1053"/>
      <c r="N565" s="1053"/>
      <c r="O565" s="1053"/>
      <c r="P565" s="1053"/>
    </row>
    <row r="566" spans="1:16" ht="15.75" x14ac:dyDescent="0.25">
      <c r="A566" s="273"/>
      <c r="B566" s="1053"/>
      <c r="C566" s="1053"/>
      <c r="D566" s="1053"/>
      <c r="E566" s="1053"/>
      <c r="F566" s="1053"/>
      <c r="G566" s="1053"/>
      <c r="H566" s="1053"/>
      <c r="I566" s="1053"/>
      <c r="J566" s="1053"/>
      <c r="K566" s="1053"/>
      <c r="L566" s="273"/>
      <c r="M566" s="1053"/>
      <c r="N566" s="1053"/>
      <c r="O566" s="1053"/>
      <c r="P566" s="1053"/>
    </row>
    <row r="567" spans="1:16" ht="15.75" x14ac:dyDescent="0.25">
      <c r="A567" s="273"/>
      <c r="B567" s="1053"/>
      <c r="C567" s="1053"/>
      <c r="D567" s="1053"/>
      <c r="E567" s="1053"/>
      <c r="F567" s="1053"/>
      <c r="G567" s="1053"/>
      <c r="H567" s="1053"/>
      <c r="I567" s="1053"/>
      <c r="J567" s="1053"/>
      <c r="K567" s="1053"/>
      <c r="L567" s="273"/>
      <c r="M567" s="1053"/>
      <c r="N567" s="1053"/>
      <c r="O567" s="1053"/>
      <c r="P567" s="1053"/>
    </row>
    <row r="568" spans="1:16" ht="15.75" x14ac:dyDescent="0.25">
      <c r="A568" s="273"/>
      <c r="B568" s="1053"/>
      <c r="C568" s="1053"/>
      <c r="D568" s="1053"/>
      <c r="E568" s="1053"/>
      <c r="F568" s="1053"/>
      <c r="G568" s="1053"/>
      <c r="H568" s="1053"/>
      <c r="I568" s="1053"/>
      <c r="J568" s="1053"/>
      <c r="K568" s="1053"/>
      <c r="L568" s="273"/>
      <c r="M568" s="1053"/>
      <c r="N568" s="1053"/>
      <c r="O568" s="1053"/>
      <c r="P568" s="1053"/>
    </row>
    <row r="569" spans="1:16" ht="15.75" x14ac:dyDescent="0.25">
      <c r="A569" s="273"/>
      <c r="B569" s="1053"/>
      <c r="C569" s="1053"/>
      <c r="D569" s="1053"/>
      <c r="E569" s="1053"/>
      <c r="F569" s="1053"/>
      <c r="G569" s="1053"/>
      <c r="H569" s="1053"/>
      <c r="I569" s="1053"/>
      <c r="J569" s="1053"/>
      <c r="K569" s="1053"/>
      <c r="L569" s="273"/>
      <c r="M569" s="1053"/>
      <c r="N569" s="1053"/>
      <c r="O569" s="1053"/>
      <c r="P569" s="1053"/>
    </row>
    <row r="570" spans="1:16" ht="15.75" x14ac:dyDescent="0.25">
      <c r="A570" s="273"/>
      <c r="B570" s="1053"/>
      <c r="C570" s="1053"/>
      <c r="D570" s="1053"/>
      <c r="E570" s="1053"/>
      <c r="F570" s="1053"/>
      <c r="G570" s="1053"/>
      <c r="H570" s="1053"/>
      <c r="I570" s="1053"/>
      <c r="J570" s="1053"/>
      <c r="K570" s="1053"/>
      <c r="L570" s="273"/>
      <c r="M570" s="1053"/>
      <c r="N570" s="1053"/>
      <c r="O570" s="1053"/>
      <c r="P570" s="1053"/>
    </row>
    <row r="571" spans="1:16" ht="15.75" x14ac:dyDescent="0.25">
      <c r="A571" s="273"/>
      <c r="B571" s="1053"/>
      <c r="C571" s="1053"/>
      <c r="D571" s="1053"/>
      <c r="E571" s="1053"/>
      <c r="F571" s="1053"/>
      <c r="G571" s="1053"/>
      <c r="H571" s="1053"/>
      <c r="I571" s="1053"/>
      <c r="J571" s="1053"/>
      <c r="K571" s="1053"/>
      <c r="L571" s="273"/>
      <c r="M571" s="1053"/>
      <c r="N571" s="1053"/>
      <c r="O571" s="1053"/>
      <c r="P571" s="1053"/>
    </row>
    <row r="572" spans="1:16" ht="15.75" x14ac:dyDescent="0.25">
      <c r="A572" s="273"/>
      <c r="B572" s="1053"/>
      <c r="C572" s="1053"/>
      <c r="D572" s="1053"/>
      <c r="E572" s="1053"/>
      <c r="F572" s="1053"/>
      <c r="G572" s="1053"/>
      <c r="H572" s="1053"/>
      <c r="I572" s="1053"/>
      <c r="J572" s="1053"/>
      <c r="K572" s="1053"/>
      <c r="L572" s="273"/>
      <c r="M572" s="1053"/>
      <c r="N572" s="1053"/>
      <c r="O572" s="1053"/>
      <c r="P572" s="1053"/>
    </row>
    <row r="573" spans="1:16" ht="15.75" x14ac:dyDescent="0.25">
      <c r="A573" s="273"/>
      <c r="B573" s="1053"/>
      <c r="C573" s="1053"/>
      <c r="D573" s="1053"/>
      <c r="E573" s="1053"/>
      <c r="F573" s="1053"/>
      <c r="G573" s="1053"/>
      <c r="H573" s="1053"/>
      <c r="I573" s="1053"/>
      <c r="J573" s="1053"/>
      <c r="K573" s="1053"/>
      <c r="L573" s="273"/>
      <c r="M573" s="1053"/>
      <c r="N573" s="1053"/>
      <c r="O573" s="1053"/>
      <c r="P573" s="1053"/>
    </row>
    <row r="574" spans="1:16" ht="15.75" x14ac:dyDescent="0.25">
      <c r="A574" s="273"/>
      <c r="B574" s="1053"/>
      <c r="C574" s="1053"/>
      <c r="D574" s="1053"/>
      <c r="E574" s="1053"/>
      <c r="F574" s="1053"/>
      <c r="G574" s="1053"/>
      <c r="H574" s="1053"/>
      <c r="I574" s="1053"/>
      <c r="J574" s="1053"/>
      <c r="K574" s="1053"/>
      <c r="L574" s="273"/>
      <c r="M574" s="1053"/>
      <c r="N574" s="1053"/>
      <c r="O574" s="1053"/>
      <c r="P574" s="1053"/>
    </row>
    <row r="575" spans="1:16" ht="15.75" x14ac:dyDescent="0.25">
      <c r="A575" s="273"/>
      <c r="B575" s="1053"/>
      <c r="C575" s="1053"/>
      <c r="D575" s="1053"/>
      <c r="E575" s="1053"/>
      <c r="F575" s="1053"/>
      <c r="G575" s="1053"/>
      <c r="H575" s="1053"/>
      <c r="I575" s="1053"/>
      <c r="J575" s="1053"/>
      <c r="K575" s="1053"/>
      <c r="L575" s="273"/>
      <c r="M575" s="1053"/>
      <c r="N575" s="1053"/>
      <c r="O575" s="1053"/>
      <c r="P575" s="1053"/>
    </row>
    <row r="576" spans="1:16" ht="15.75" x14ac:dyDescent="0.25">
      <c r="A576" s="273"/>
      <c r="B576" s="1053"/>
      <c r="C576" s="1053"/>
      <c r="D576" s="1053"/>
      <c r="E576" s="1053"/>
      <c r="F576" s="1053"/>
      <c r="G576" s="1053"/>
      <c r="H576" s="1053"/>
      <c r="I576" s="1053"/>
      <c r="J576" s="1053"/>
      <c r="K576" s="1053"/>
      <c r="L576" s="273"/>
      <c r="M576" s="1053"/>
      <c r="N576" s="1053"/>
      <c r="O576" s="1053"/>
      <c r="P576" s="1053"/>
    </row>
    <row r="577" spans="1:16" ht="15.75" x14ac:dyDescent="0.25">
      <c r="A577" s="273"/>
      <c r="B577" s="1053"/>
      <c r="C577" s="1053"/>
      <c r="D577" s="1053"/>
      <c r="E577" s="1053"/>
      <c r="F577" s="1053"/>
      <c r="G577" s="1053"/>
      <c r="H577" s="1053"/>
      <c r="I577" s="1053"/>
      <c r="J577" s="1053"/>
      <c r="K577" s="1053"/>
      <c r="L577" s="273"/>
      <c r="M577" s="1053"/>
      <c r="N577" s="1053"/>
      <c r="O577" s="1053"/>
      <c r="P577" s="1053"/>
    </row>
    <row r="578" spans="1:16" ht="15.75" x14ac:dyDescent="0.25">
      <c r="A578" s="273"/>
      <c r="B578" s="1053"/>
      <c r="C578" s="1053"/>
      <c r="D578" s="1053"/>
      <c r="E578" s="1053"/>
      <c r="F578" s="1053"/>
      <c r="G578" s="1053"/>
      <c r="H578" s="1053"/>
      <c r="I578" s="1053"/>
      <c r="J578" s="1053"/>
      <c r="K578" s="1053"/>
      <c r="L578" s="273"/>
      <c r="M578" s="1053"/>
      <c r="N578" s="1053"/>
      <c r="O578" s="1053"/>
      <c r="P578" s="1053"/>
    </row>
    <row r="579" spans="1:16" ht="15.75" x14ac:dyDescent="0.25">
      <c r="A579" s="273"/>
      <c r="B579" s="1053"/>
      <c r="C579" s="1053"/>
      <c r="D579" s="1053"/>
      <c r="E579" s="1053"/>
      <c r="F579" s="1053"/>
      <c r="G579" s="1053"/>
      <c r="H579" s="1053"/>
      <c r="I579" s="1053"/>
      <c r="J579" s="1053"/>
      <c r="K579" s="1053"/>
      <c r="L579" s="273"/>
      <c r="M579" s="1053"/>
      <c r="N579" s="1053"/>
      <c r="O579" s="1053"/>
      <c r="P579" s="1053"/>
    </row>
    <row r="580" spans="1:16" ht="15.75" x14ac:dyDescent="0.25">
      <c r="A580" s="273"/>
      <c r="B580" s="1053"/>
      <c r="C580" s="1053"/>
      <c r="D580" s="1053"/>
      <c r="E580" s="1053"/>
      <c r="F580" s="1053"/>
      <c r="G580" s="1053"/>
      <c r="H580" s="1053"/>
      <c r="I580" s="1053"/>
      <c r="J580" s="1053"/>
      <c r="K580" s="1053"/>
      <c r="L580" s="273"/>
      <c r="M580" s="1053"/>
      <c r="N580" s="1053"/>
      <c r="O580" s="1053"/>
      <c r="P580" s="1053"/>
    </row>
    <row r="581" spans="1:16" ht="15.75" x14ac:dyDescent="0.25">
      <c r="A581" s="273"/>
      <c r="B581" s="1053"/>
      <c r="C581" s="1053"/>
      <c r="D581" s="1053"/>
      <c r="E581" s="1053"/>
      <c r="F581" s="1053"/>
      <c r="G581" s="1053"/>
      <c r="H581" s="1053"/>
      <c r="I581" s="1053"/>
      <c r="J581" s="1053"/>
      <c r="K581" s="1053"/>
      <c r="L581" s="273"/>
      <c r="M581" s="1053"/>
      <c r="N581" s="1053"/>
      <c r="O581" s="1053"/>
      <c r="P581" s="1053"/>
    </row>
    <row r="582" spans="1:16" ht="15.75" x14ac:dyDescent="0.25">
      <c r="A582" s="273"/>
      <c r="B582" s="1053"/>
      <c r="C582" s="1053"/>
      <c r="D582" s="1053"/>
      <c r="E582" s="1053"/>
      <c r="F582" s="1053"/>
      <c r="G582" s="1053"/>
      <c r="H582" s="1053"/>
      <c r="I582" s="1053"/>
      <c r="J582" s="1053"/>
      <c r="K582" s="1053"/>
      <c r="L582" s="273"/>
      <c r="M582" s="1053"/>
      <c r="N582" s="1053"/>
      <c r="O582" s="1053"/>
      <c r="P582" s="1053"/>
    </row>
    <row r="583" spans="1:16" ht="15.75" x14ac:dyDescent="0.25">
      <c r="A583" s="273"/>
      <c r="B583" s="1053"/>
      <c r="C583" s="1053"/>
      <c r="D583" s="1053"/>
      <c r="E583" s="1053"/>
      <c r="F583" s="1053"/>
      <c r="G583" s="1053"/>
      <c r="H583" s="1053"/>
      <c r="I583" s="1053"/>
      <c r="J583" s="1053"/>
      <c r="K583" s="1053"/>
      <c r="L583" s="273"/>
      <c r="M583" s="1053"/>
      <c r="N583" s="1053"/>
      <c r="O583" s="1053"/>
      <c r="P583" s="1053"/>
    </row>
    <row r="584" spans="1:16" ht="15.75" x14ac:dyDescent="0.25">
      <c r="A584" s="273"/>
      <c r="B584" s="1053"/>
      <c r="C584" s="1053"/>
      <c r="D584" s="1053"/>
      <c r="E584" s="1053"/>
      <c r="F584" s="1053"/>
      <c r="G584" s="1053"/>
      <c r="H584" s="1053"/>
      <c r="I584" s="1053"/>
      <c r="J584" s="1053"/>
      <c r="K584" s="1053"/>
      <c r="L584" s="273"/>
      <c r="M584" s="1053"/>
      <c r="N584" s="1053"/>
      <c r="O584" s="1053"/>
      <c r="P584" s="1053"/>
    </row>
    <row r="585" spans="1:16" ht="15.75" x14ac:dyDescent="0.25">
      <c r="A585" s="273"/>
      <c r="B585" s="1053"/>
      <c r="C585" s="1053"/>
      <c r="D585" s="1053"/>
      <c r="E585" s="1053"/>
      <c r="F585" s="1053"/>
      <c r="G585" s="1053"/>
      <c r="H585" s="1053"/>
      <c r="I585" s="1053"/>
      <c r="J585" s="1053"/>
      <c r="K585" s="1053"/>
      <c r="L585" s="273"/>
      <c r="M585" s="1053"/>
      <c r="N585" s="1053"/>
      <c r="O585" s="1053"/>
      <c r="P585" s="1053"/>
    </row>
    <row r="586" spans="1:16" ht="15.75" x14ac:dyDescent="0.25">
      <c r="A586" s="273"/>
      <c r="B586" s="1053"/>
      <c r="C586" s="1053"/>
      <c r="D586" s="1053"/>
      <c r="E586" s="1053"/>
      <c r="F586" s="1053"/>
      <c r="G586" s="1053"/>
      <c r="H586" s="1053"/>
      <c r="I586" s="1053"/>
      <c r="J586" s="1053"/>
      <c r="K586" s="1053"/>
      <c r="L586" s="273"/>
      <c r="M586" s="1053"/>
      <c r="N586" s="1053"/>
      <c r="O586" s="1053"/>
      <c r="P586" s="1053"/>
    </row>
    <row r="587" spans="1:16" ht="15.75" x14ac:dyDescent="0.25">
      <c r="A587" s="273"/>
      <c r="B587" s="1053"/>
      <c r="C587" s="1053"/>
      <c r="D587" s="1053"/>
      <c r="E587" s="1053"/>
      <c r="F587" s="1053"/>
      <c r="G587" s="1053"/>
      <c r="H587" s="1053"/>
      <c r="I587" s="1053"/>
      <c r="J587" s="1053"/>
      <c r="K587" s="1053"/>
      <c r="L587" s="273"/>
      <c r="M587" s="1053"/>
      <c r="N587" s="1053"/>
      <c r="O587" s="1053"/>
      <c r="P587" s="1053"/>
    </row>
    <row r="588" spans="1:16" ht="15.75" x14ac:dyDescent="0.25">
      <c r="A588" s="273"/>
      <c r="B588" s="1053"/>
      <c r="C588" s="1053"/>
      <c r="D588" s="1053"/>
      <c r="E588" s="1053"/>
      <c r="F588" s="1053"/>
      <c r="G588" s="1053"/>
      <c r="H588" s="1053"/>
      <c r="I588" s="1053"/>
      <c r="J588" s="1053"/>
      <c r="K588" s="1053"/>
      <c r="L588" s="273"/>
      <c r="M588" s="1053"/>
      <c r="N588" s="1053"/>
      <c r="O588" s="1053"/>
      <c r="P588" s="1053"/>
    </row>
    <row r="589" spans="1:16" ht="15.75" x14ac:dyDescent="0.25">
      <c r="A589" s="273"/>
      <c r="B589" s="1053"/>
      <c r="C589" s="1053"/>
      <c r="D589" s="1053"/>
      <c r="E589" s="1053"/>
      <c r="F589" s="1053"/>
      <c r="G589" s="1053"/>
      <c r="H589" s="1053"/>
      <c r="I589" s="1053"/>
      <c r="J589" s="1053"/>
      <c r="K589" s="1053"/>
      <c r="L589" s="273"/>
      <c r="M589" s="1053"/>
      <c r="N589" s="1053"/>
      <c r="O589" s="1053"/>
      <c r="P589" s="1053"/>
    </row>
    <row r="590" spans="1:16" ht="15.75" x14ac:dyDescent="0.25">
      <c r="A590" s="273"/>
      <c r="B590" s="1053"/>
      <c r="C590" s="1053"/>
      <c r="D590" s="1053"/>
      <c r="E590" s="1053"/>
      <c r="F590" s="1053"/>
      <c r="G590" s="1053"/>
      <c r="H590" s="1053"/>
      <c r="I590" s="1053"/>
      <c r="J590" s="1053"/>
      <c r="K590" s="1053"/>
      <c r="L590" s="273"/>
      <c r="M590" s="1053"/>
      <c r="N590" s="1053"/>
      <c r="O590" s="1053"/>
      <c r="P590" s="1053"/>
    </row>
    <row r="591" spans="1:16" ht="15.75" x14ac:dyDescent="0.25">
      <c r="A591" s="273"/>
      <c r="B591" s="1053"/>
      <c r="C591" s="1053"/>
      <c r="D591" s="1053"/>
      <c r="E591" s="1053"/>
      <c r="F591" s="1053"/>
      <c r="G591" s="1053"/>
      <c r="H591" s="1053"/>
      <c r="I591" s="1053"/>
      <c r="J591" s="1053"/>
      <c r="K591" s="1053"/>
      <c r="L591" s="273"/>
      <c r="M591" s="1053"/>
      <c r="N591" s="1053"/>
      <c r="O591" s="1053"/>
      <c r="P591" s="1053"/>
    </row>
    <row r="592" spans="1:16" ht="15.75" x14ac:dyDescent="0.25">
      <c r="A592" s="273"/>
      <c r="B592" s="1053"/>
      <c r="C592" s="1053"/>
      <c r="D592" s="1053"/>
      <c r="E592" s="1053"/>
      <c r="F592" s="1053"/>
      <c r="G592" s="1053"/>
      <c r="H592" s="1053"/>
      <c r="I592" s="1053"/>
      <c r="J592" s="1053"/>
      <c r="K592" s="1053"/>
      <c r="L592" s="273"/>
      <c r="M592" s="1053"/>
      <c r="N592" s="1053"/>
      <c r="O592" s="1053"/>
      <c r="P592" s="1053"/>
    </row>
    <row r="593" spans="1:16" ht="15.75" x14ac:dyDescent="0.25">
      <c r="A593" s="273"/>
      <c r="B593" s="1053"/>
      <c r="C593" s="1053"/>
      <c r="D593" s="1053"/>
      <c r="E593" s="1053"/>
      <c r="F593" s="1053"/>
      <c r="G593" s="1053"/>
      <c r="H593" s="1053"/>
      <c r="I593" s="1053"/>
      <c r="J593" s="1053"/>
      <c r="K593" s="1053"/>
      <c r="L593" s="273"/>
      <c r="M593" s="1053"/>
      <c r="N593" s="1053"/>
      <c r="O593" s="1053"/>
      <c r="P593" s="1053"/>
    </row>
    <row r="594" spans="1:16" ht="15.75" x14ac:dyDescent="0.25">
      <c r="A594" s="273"/>
      <c r="B594" s="1053"/>
      <c r="C594" s="1053"/>
      <c r="D594" s="1053"/>
      <c r="E594" s="1053"/>
      <c r="F594" s="1053"/>
      <c r="G594" s="1053"/>
      <c r="H594" s="1053"/>
      <c r="I594" s="1053"/>
      <c r="J594" s="1053"/>
      <c r="K594" s="1053"/>
      <c r="L594" s="273"/>
      <c r="M594" s="1053"/>
      <c r="N594" s="1053"/>
      <c r="O594" s="1053"/>
      <c r="P594" s="1053"/>
    </row>
    <row r="595" spans="1:16" ht="15.75" x14ac:dyDescent="0.25">
      <c r="A595" s="273"/>
      <c r="B595" s="1053"/>
      <c r="C595" s="1053"/>
      <c r="D595" s="1053"/>
      <c r="E595" s="1053"/>
      <c r="F595" s="1053"/>
      <c r="G595" s="1053"/>
      <c r="H595" s="1053"/>
      <c r="I595" s="1053"/>
      <c r="J595" s="1053"/>
      <c r="K595" s="1053"/>
      <c r="L595" s="273"/>
      <c r="M595" s="1053"/>
      <c r="N595" s="1053"/>
      <c r="O595" s="1053"/>
      <c r="P595" s="1053"/>
    </row>
    <row r="596" spans="1:16" ht="15.75" x14ac:dyDescent="0.25">
      <c r="A596" s="273"/>
      <c r="B596" s="1053"/>
      <c r="C596" s="1053"/>
      <c r="D596" s="1053"/>
      <c r="E596" s="1053"/>
      <c r="F596" s="1053"/>
      <c r="G596" s="1053"/>
      <c r="H596" s="1053"/>
      <c r="I596" s="1053"/>
      <c r="J596" s="1053"/>
      <c r="K596" s="1053"/>
      <c r="L596" s="273"/>
      <c r="M596" s="1053"/>
      <c r="N596" s="1053"/>
      <c r="O596" s="1053"/>
      <c r="P596" s="1053"/>
    </row>
    <row r="597" spans="1:16" ht="15.75" x14ac:dyDescent="0.25">
      <c r="A597" s="273"/>
      <c r="B597" s="1053"/>
      <c r="C597" s="1053"/>
      <c r="D597" s="1053"/>
      <c r="E597" s="1053"/>
      <c r="F597" s="1053"/>
      <c r="G597" s="1053"/>
      <c r="H597" s="1053"/>
      <c r="I597" s="1053"/>
      <c r="J597" s="1053"/>
      <c r="K597" s="1053"/>
      <c r="L597" s="273"/>
      <c r="M597" s="1053"/>
      <c r="N597" s="1053"/>
      <c r="O597" s="1053"/>
      <c r="P597" s="1053"/>
    </row>
    <row r="598" spans="1:16" ht="15.75" x14ac:dyDescent="0.25">
      <c r="A598" s="273"/>
      <c r="B598" s="1053"/>
      <c r="C598" s="1053"/>
      <c r="D598" s="1053"/>
      <c r="E598" s="1053"/>
      <c r="F598" s="1053"/>
      <c r="G598" s="1053"/>
      <c r="H598" s="1053"/>
      <c r="I598" s="1053"/>
      <c r="J598" s="1053"/>
      <c r="K598" s="1053"/>
      <c r="L598" s="273"/>
      <c r="M598" s="1053"/>
      <c r="N598" s="1053"/>
      <c r="O598" s="1053"/>
      <c r="P598" s="1053"/>
    </row>
    <row r="599" spans="1:16" ht="15.75" x14ac:dyDescent="0.25">
      <c r="A599" s="273"/>
      <c r="B599" s="1053"/>
      <c r="C599" s="1053"/>
      <c r="D599" s="1053"/>
      <c r="E599" s="1053"/>
      <c r="F599" s="1053"/>
      <c r="G599" s="1053"/>
      <c r="H599" s="1053"/>
      <c r="I599" s="1053"/>
      <c r="J599" s="1053"/>
      <c r="K599" s="1053"/>
      <c r="L599" s="273"/>
      <c r="M599" s="1053"/>
      <c r="N599" s="1053"/>
      <c r="O599" s="1053"/>
      <c r="P599" s="1053"/>
    </row>
    <row r="600" spans="1:16" ht="15.75" x14ac:dyDescent="0.25">
      <c r="A600" s="273"/>
      <c r="B600" s="1053"/>
      <c r="C600" s="1053"/>
      <c r="D600" s="1053"/>
      <c r="E600" s="1053"/>
      <c r="F600" s="1053"/>
      <c r="G600" s="1053"/>
      <c r="H600" s="1053"/>
      <c r="I600" s="1053"/>
      <c r="J600" s="1053"/>
      <c r="K600" s="1053"/>
      <c r="L600" s="273"/>
      <c r="M600" s="1053"/>
      <c r="N600" s="1053"/>
      <c r="O600" s="1053"/>
      <c r="P600" s="1053"/>
    </row>
    <row r="601" spans="1:16" ht="15.75" x14ac:dyDescent="0.25">
      <c r="A601" s="273"/>
      <c r="B601" s="1053"/>
      <c r="C601" s="1053"/>
      <c r="D601" s="1053"/>
      <c r="E601" s="1053"/>
      <c r="F601" s="1053"/>
      <c r="G601" s="1053"/>
      <c r="H601" s="1053"/>
      <c r="I601" s="1053"/>
      <c r="J601" s="1053"/>
      <c r="K601" s="1053"/>
      <c r="L601" s="273"/>
      <c r="M601" s="1053"/>
      <c r="N601" s="1053"/>
      <c r="O601" s="1053"/>
      <c r="P601" s="1053"/>
    </row>
    <row r="602" spans="1:16" ht="15.75" x14ac:dyDescent="0.25">
      <c r="A602" s="273"/>
      <c r="B602" s="1053"/>
      <c r="C602" s="1053"/>
      <c r="D602" s="1053"/>
      <c r="E602" s="1053"/>
      <c r="F602" s="1053"/>
      <c r="G602" s="1053"/>
      <c r="H602" s="1053"/>
      <c r="I602" s="1053"/>
      <c r="J602" s="1053"/>
      <c r="K602" s="1053"/>
      <c r="L602" s="273"/>
      <c r="M602" s="1053"/>
      <c r="N602" s="1053"/>
      <c r="O602" s="1053"/>
      <c r="P602" s="1053"/>
    </row>
    <row r="603" spans="1:16" ht="15.75" x14ac:dyDescent="0.25">
      <c r="A603" s="273"/>
      <c r="B603" s="1053"/>
      <c r="C603" s="1053"/>
      <c r="D603" s="1053"/>
      <c r="E603" s="1053"/>
      <c r="F603" s="1053"/>
      <c r="G603" s="1053"/>
      <c r="H603" s="1053"/>
      <c r="I603" s="1053"/>
      <c r="J603" s="1053"/>
      <c r="K603" s="1053"/>
      <c r="L603" s="273"/>
      <c r="M603" s="1053"/>
      <c r="N603" s="1053"/>
      <c r="O603" s="1053"/>
      <c r="P603" s="1053"/>
    </row>
    <row r="604" spans="1:16" ht="15.75" x14ac:dyDescent="0.25">
      <c r="A604" s="273"/>
      <c r="B604" s="1053"/>
      <c r="C604" s="1053"/>
      <c r="D604" s="1053"/>
      <c r="E604" s="1053"/>
      <c r="F604" s="1053"/>
      <c r="G604" s="1053"/>
      <c r="H604" s="1053"/>
      <c r="I604" s="1053"/>
      <c r="J604" s="1053"/>
      <c r="K604" s="1053"/>
      <c r="L604" s="273"/>
      <c r="M604" s="1053"/>
      <c r="N604" s="1053"/>
      <c r="O604" s="1053"/>
      <c r="P604" s="1053"/>
    </row>
    <row r="605" spans="1:16" ht="15.75" x14ac:dyDescent="0.25">
      <c r="A605" s="273"/>
      <c r="B605" s="1053"/>
      <c r="C605" s="1053"/>
      <c r="D605" s="1053"/>
      <c r="E605" s="1053"/>
      <c r="F605" s="1053"/>
      <c r="G605" s="1053"/>
      <c r="H605" s="1053"/>
      <c r="I605" s="1053"/>
      <c r="J605" s="1053"/>
      <c r="K605" s="1053"/>
      <c r="L605" s="273"/>
      <c r="M605" s="1053"/>
      <c r="N605" s="1053"/>
      <c r="O605" s="1053"/>
      <c r="P605" s="1053"/>
    </row>
    <row r="606" spans="1:16" ht="15.75" x14ac:dyDescent="0.25">
      <c r="A606" s="273"/>
      <c r="B606" s="1053"/>
      <c r="C606" s="1053"/>
      <c r="D606" s="1053"/>
      <c r="E606" s="1053"/>
      <c r="F606" s="1053"/>
      <c r="G606" s="1053"/>
      <c r="H606" s="1053"/>
      <c r="I606" s="1053"/>
      <c r="J606" s="1053"/>
      <c r="K606" s="1053"/>
      <c r="L606" s="273"/>
      <c r="M606" s="1053"/>
      <c r="N606" s="1053"/>
      <c r="O606" s="1053"/>
      <c r="P606" s="1053"/>
    </row>
    <row r="607" spans="1:16" ht="15.75" x14ac:dyDescent="0.25">
      <c r="A607" s="273"/>
      <c r="B607" s="1053"/>
      <c r="C607" s="1053"/>
      <c r="D607" s="1053"/>
      <c r="E607" s="1053"/>
      <c r="F607" s="1053"/>
      <c r="G607" s="1053"/>
      <c r="H607" s="1053"/>
      <c r="I607" s="1053"/>
      <c r="J607" s="1053"/>
      <c r="K607" s="1053"/>
      <c r="L607" s="273"/>
      <c r="M607" s="1053"/>
      <c r="N607" s="1053"/>
      <c r="O607" s="1053"/>
      <c r="P607" s="1053"/>
    </row>
  </sheetData>
  <pageMargins left="0.55118110236220474" right="0.55118110236220474" top="0.98425196850393704" bottom="0.98425196850393704" header="0.51181102362204722" footer="0.51181102362204722"/>
  <pageSetup paperSize="9" orientation="portrait" horizontalDpi="4294967293" vertic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IW71"/>
  <sheetViews>
    <sheetView zoomScale="82" zoomScaleNormal="82" workbookViewId="0">
      <selection activeCell="AF1" sqref="AF1"/>
    </sheetView>
  </sheetViews>
  <sheetFormatPr defaultRowHeight="15" x14ac:dyDescent="0.2"/>
  <cols>
    <col min="1" max="1" width="5.140625" style="9"/>
    <col min="2" max="2" width="21.85546875" style="10"/>
    <col min="3" max="3" width="19.85546875" style="2"/>
    <col min="4" max="4" width="5.7109375" style="2"/>
    <col min="5" max="5" width="9.28515625" style="40"/>
    <col min="6" max="6" width="5.7109375" style="2"/>
    <col min="7" max="7" width="9.28515625" style="40"/>
    <col min="8" max="8" width="5.7109375" style="2"/>
    <col min="9" max="9" width="9.28515625" style="40"/>
    <col min="10" max="10" width="5.7109375" style="2"/>
    <col min="11" max="11" width="9.28515625" style="40"/>
    <col min="12" max="12" width="5.7109375" style="2"/>
    <col min="13" max="13" width="9.28515625" style="40"/>
    <col min="14" max="14" width="5.7109375" style="2"/>
    <col min="15" max="15" width="9.28515625" style="40"/>
    <col min="16" max="16" width="5.7109375" style="2"/>
    <col min="17" max="17" width="9.28515625" style="40"/>
    <col min="18" max="18" width="5.7109375" style="2"/>
    <col min="19" max="19" width="9.28515625" style="40"/>
    <col min="20" max="20" width="6.7109375" style="2"/>
    <col min="21" max="21" width="10" style="40" customWidth="1"/>
    <col min="22" max="22" width="10.5703125" style="2"/>
    <col min="23" max="28" width="0" style="2" hidden="1"/>
    <col min="29" max="257" width="9.140625" style="2"/>
  </cols>
  <sheetData>
    <row r="1" spans="1:28" ht="23.25" x14ac:dyDescent="0.35">
      <c r="B1" s="1381" t="s">
        <v>0</v>
      </c>
      <c r="C1" s="1381"/>
      <c r="F1" s="578"/>
      <c r="G1" s="583"/>
      <c r="H1" s="578"/>
      <c r="I1" s="583"/>
      <c r="J1" s="578"/>
      <c r="K1" s="13" t="s">
        <v>1</v>
      </c>
      <c r="L1" s="578"/>
      <c r="M1" s="583"/>
      <c r="N1" s="578"/>
      <c r="O1" s="583"/>
      <c r="P1" s="578"/>
      <c r="Q1" s="2"/>
    </row>
    <row r="2" spans="1:28" ht="23.25" x14ac:dyDescent="0.35">
      <c r="B2" s="1382" t="s">
        <v>2</v>
      </c>
      <c r="C2" s="1382"/>
      <c r="F2" s="578"/>
      <c r="G2" s="583"/>
      <c r="H2" s="578"/>
      <c r="I2" s="583"/>
      <c r="J2" s="578"/>
      <c r="K2" s="13" t="s">
        <v>340</v>
      </c>
      <c r="L2" s="578"/>
      <c r="M2" s="583"/>
      <c r="N2" s="578"/>
      <c r="O2" s="583"/>
      <c r="P2" s="578"/>
    </row>
    <row r="3" spans="1:28" ht="23.25" x14ac:dyDescent="0.35">
      <c r="F3" s="578"/>
      <c r="G3" s="583"/>
      <c r="H3" s="578"/>
      <c r="I3" s="583"/>
      <c r="J3" s="578"/>
      <c r="K3" s="13" t="s">
        <v>24</v>
      </c>
      <c r="L3" s="578"/>
      <c r="M3" s="583"/>
      <c r="N3" s="578"/>
      <c r="O3" s="583"/>
      <c r="P3" s="578"/>
    </row>
    <row r="4" spans="1:28" x14ac:dyDescent="0.2">
      <c r="B4" s="14"/>
      <c r="D4" s="41"/>
      <c r="E4" s="42"/>
      <c r="H4" s="41"/>
      <c r="I4" s="42"/>
      <c r="L4" s="41"/>
      <c r="M4" s="42"/>
      <c r="P4" s="41"/>
      <c r="Q4" s="42"/>
    </row>
    <row r="5" spans="1:28" s="2" customFormat="1" ht="20.25" customHeight="1" thickTop="1" thickBot="1" x14ac:dyDescent="0.25">
      <c r="A5" s="1392" t="s">
        <v>4</v>
      </c>
      <c r="B5" s="1393" t="s">
        <v>25</v>
      </c>
      <c r="C5" s="1394" t="s">
        <v>5</v>
      </c>
      <c r="D5" s="1391" t="s">
        <v>6</v>
      </c>
      <c r="E5" s="1391"/>
      <c r="F5" s="1395" t="s">
        <v>7</v>
      </c>
      <c r="G5" s="1395"/>
      <c r="H5" s="1391" t="s">
        <v>8</v>
      </c>
      <c r="I5" s="1391"/>
      <c r="J5" s="1395" t="s">
        <v>9</v>
      </c>
      <c r="K5" s="1395"/>
      <c r="L5" s="1391" t="s">
        <v>10</v>
      </c>
      <c r="M5" s="1391"/>
      <c r="N5" s="1395" t="s">
        <v>11</v>
      </c>
      <c r="O5" s="1395"/>
      <c r="P5" s="1391" t="s">
        <v>12</v>
      </c>
      <c r="Q5" s="1391"/>
      <c r="R5" s="1395" t="s">
        <v>13</v>
      </c>
      <c r="S5" s="1395"/>
      <c r="T5" s="1396" t="s">
        <v>18</v>
      </c>
      <c r="U5" s="1396"/>
      <c r="V5" s="1396"/>
    </row>
    <row r="6" spans="1:28" s="2" customFormat="1" ht="27.75" customHeight="1" thickTop="1" thickBot="1" x14ac:dyDescent="0.25">
      <c r="A6" s="1392"/>
      <c r="B6" s="1393"/>
      <c r="C6" s="1394"/>
      <c r="D6" s="1397" t="s">
        <v>307</v>
      </c>
      <c r="E6" s="1397"/>
      <c r="F6" s="1397" t="s">
        <v>308</v>
      </c>
      <c r="G6" s="1397"/>
      <c r="H6" s="1398" t="s">
        <v>627</v>
      </c>
      <c r="I6" s="1398"/>
      <c r="J6" s="1399" t="s">
        <v>312</v>
      </c>
      <c r="K6" s="1399"/>
      <c r="L6" s="1397" t="s">
        <v>313</v>
      </c>
      <c r="M6" s="1397"/>
      <c r="N6" s="1397" t="s">
        <v>314</v>
      </c>
      <c r="O6" s="1397"/>
      <c r="P6" s="1389" t="s">
        <v>315</v>
      </c>
      <c r="Q6" s="1389"/>
      <c r="R6" s="1400" t="s">
        <v>316</v>
      </c>
      <c r="S6" s="1400"/>
      <c r="T6" s="1396"/>
      <c r="U6" s="1396"/>
      <c r="V6" s="1396"/>
    </row>
    <row r="7" spans="1:28" s="2" customFormat="1" ht="12.75" customHeight="1" thickTop="1" x14ac:dyDescent="0.2">
      <c r="A7" s="1392"/>
      <c r="B7" s="1393"/>
      <c r="C7" s="1394"/>
      <c r="D7" s="140"/>
      <c r="E7" s="141"/>
      <c r="F7" s="140"/>
      <c r="G7" s="142"/>
      <c r="H7" s="143"/>
      <c r="I7" s="141"/>
      <c r="J7" s="140"/>
      <c r="K7" s="142"/>
      <c r="L7" s="143"/>
      <c r="M7" s="141"/>
      <c r="N7" s="140"/>
      <c r="O7" s="144"/>
      <c r="P7" s="143"/>
      <c r="Q7" s="141"/>
      <c r="R7" s="140"/>
      <c r="S7" s="142"/>
      <c r="T7" s="143"/>
      <c r="U7" s="145"/>
      <c r="V7" s="146"/>
      <c r="W7" s="43"/>
      <c r="X7" s="44"/>
      <c r="Y7" s="44"/>
      <c r="Z7" s="44"/>
      <c r="AA7" s="44"/>
    </row>
    <row r="8" spans="1:28" s="2" customFormat="1" ht="12.75" customHeight="1" x14ac:dyDescent="0.2">
      <c r="A8" s="147"/>
      <c r="B8" s="148"/>
      <c r="C8" s="149"/>
      <c r="D8" s="150" t="s">
        <v>19</v>
      </c>
      <c r="E8" s="151" t="s">
        <v>20</v>
      </c>
      <c r="F8" s="150" t="s">
        <v>19</v>
      </c>
      <c r="G8" s="152" t="s">
        <v>20</v>
      </c>
      <c r="H8" s="153" t="s">
        <v>19</v>
      </c>
      <c r="I8" s="151" t="s">
        <v>20</v>
      </c>
      <c r="J8" s="150" t="s">
        <v>19</v>
      </c>
      <c r="K8" s="152" t="s">
        <v>20</v>
      </c>
      <c r="L8" s="153" t="s">
        <v>19</v>
      </c>
      <c r="M8" s="151" t="s">
        <v>20</v>
      </c>
      <c r="N8" s="150" t="s">
        <v>19</v>
      </c>
      <c r="O8" s="154" t="s">
        <v>20</v>
      </c>
      <c r="P8" s="153" t="s">
        <v>19</v>
      </c>
      <c r="Q8" s="151" t="s">
        <v>20</v>
      </c>
      <c r="R8" s="150" t="s">
        <v>19</v>
      </c>
      <c r="S8" s="152" t="s">
        <v>20</v>
      </c>
      <c r="T8" s="153" t="s">
        <v>19</v>
      </c>
      <c r="U8" s="155" t="s">
        <v>21</v>
      </c>
      <c r="V8" s="156" t="s">
        <v>22</v>
      </c>
      <c r="W8" s="44"/>
      <c r="X8" s="44"/>
      <c r="Y8" s="44"/>
      <c r="Z8" s="44"/>
      <c r="AA8" s="44"/>
    </row>
    <row r="9" spans="1:28" s="2" customFormat="1" ht="12.75" customHeight="1" thickBot="1" x14ac:dyDescent="0.25">
      <c r="A9" s="157"/>
      <c r="B9" s="158"/>
      <c r="C9" s="159"/>
      <c r="D9" s="160"/>
      <c r="E9" s="161"/>
      <c r="F9" s="160"/>
      <c r="G9" s="162"/>
      <c r="H9" s="160"/>
      <c r="I9" s="161"/>
      <c r="J9" s="160"/>
      <c r="K9" s="162"/>
      <c r="L9" s="160"/>
      <c r="M9" s="161"/>
      <c r="N9" s="160"/>
      <c r="O9" s="162"/>
      <c r="P9" s="160"/>
      <c r="Q9" s="161"/>
      <c r="R9" s="160"/>
      <c r="S9" s="162"/>
      <c r="T9" s="160"/>
      <c r="U9" s="163"/>
      <c r="V9" s="164"/>
      <c r="W9" s="44"/>
      <c r="X9" s="44"/>
      <c r="Y9" s="44"/>
      <c r="Z9" s="44"/>
      <c r="AA9" s="44"/>
    </row>
    <row r="10" spans="1:28" s="8" customFormat="1" ht="15" customHeight="1" thickTop="1" x14ac:dyDescent="0.2">
      <c r="A10" s="19">
        <v>1</v>
      </c>
      <c r="B10" s="543" t="s">
        <v>385</v>
      </c>
      <c r="C10" s="537" t="s">
        <v>242</v>
      </c>
      <c r="D10" s="519">
        <v>2</v>
      </c>
      <c r="E10" s="538">
        <v>244</v>
      </c>
      <c r="F10" s="517">
        <v>1</v>
      </c>
      <c r="G10" s="539">
        <v>14936</v>
      </c>
      <c r="H10" s="47">
        <v>1</v>
      </c>
      <c r="I10" s="48">
        <v>5188</v>
      </c>
      <c r="J10" s="45">
        <v>2</v>
      </c>
      <c r="K10" s="49">
        <v>1457</v>
      </c>
      <c r="L10" s="24">
        <v>3</v>
      </c>
      <c r="M10" s="309">
        <v>1567</v>
      </c>
      <c r="N10" s="310">
        <v>5</v>
      </c>
      <c r="O10" s="23">
        <v>2378</v>
      </c>
      <c r="P10" s="24">
        <v>6</v>
      </c>
      <c r="Q10" s="309">
        <v>631</v>
      </c>
      <c r="R10" s="310">
        <v>3</v>
      </c>
      <c r="S10" s="23">
        <v>915</v>
      </c>
      <c r="T10" s="545">
        <f t="shared" ref="T10:T52" si="0">D10+F10+H10+J10+L10+N10+P10+R10</f>
        <v>23</v>
      </c>
      <c r="U10" s="546">
        <f t="shared" ref="U10:U52" si="1">E10+G10+I10+K10+M10+O10+Q10+S10</f>
        <v>27316</v>
      </c>
      <c r="V10" s="19">
        <v>1</v>
      </c>
      <c r="W10" s="8">
        <f t="shared" ref="W10:W15" si="2">IF(ISNUMBER(V10)=TRUE(),1,"")</f>
        <v>1</v>
      </c>
      <c r="X10" s="8">
        <f t="shared" ref="X10:X15" si="3">IF(ISNUMBER(T10)=TRUE(),T10,"")</f>
        <v>23</v>
      </c>
      <c r="Y10" s="8">
        <f t="shared" ref="Y10:Y15" si="4">IF(ISNUMBER(U10)=TRUE(),U10,"")</f>
        <v>27316</v>
      </c>
      <c r="Z10" s="26">
        <f t="shared" ref="Z10:Z15" si="5">MAX(E10,G10,I10,K10,M10,O10,Q10,S10)</f>
        <v>14936</v>
      </c>
      <c r="AA10" s="8">
        <f t="shared" ref="AA10:AA36" si="6">IF(ISNUMBER(X10)=TRUE(),X10-Y10/100000-Z10/1000000000,"")</f>
        <v>22.726825064</v>
      </c>
      <c r="AB10" s="8">
        <f t="shared" ref="AB10:AB40" si="7">IF(ISNUMBER(AA10)=TRUE(),RANK(AA10,$AA$10:$AA$71,1),"")</f>
        <v>1</v>
      </c>
    </row>
    <row r="11" spans="1:28" s="8" customFormat="1" ht="15" customHeight="1" x14ac:dyDescent="0.2">
      <c r="A11" s="19">
        <v>2</v>
      </c>
      <c r="B11" s="544" t="s">
        <v>396</v>
      </c>
      <c r="C11" s="540" t="s">
        <v>42</v>
      </c>
      <c r="D11" s="523">
        <v>5</v>
      </c>
      <c r="E11" s="541">
        <v>137</v>
      </c>
      <c r="F11" s="521">
        <v>4</v>
      </c>
      <c r="G11" s="542">
        <v>3611</v>
      </c>
      <c r="H11" s="47">
        <v>4</v>
      </c>
      <c r="I11" s="48">
        <v>1615</v>
      </c>
      <c r="J11" s="45">
        <v>3</v>
      </c>
      <c r="K11" s="49">
        <v>1213</v>
      </c>
      <c r="L11" s="24">
        <v>1</v>
      </c>
      <c r="M11" s="309">
        <v>3325</v>
      </c>
      <c r="N11" s="310">
        <v>1</v>
      </c>
      <c r="O11" s="23">
        <v>6755</v>
      </c>
      <c r="P11" s="24">
        <v>2</v>
      </c>
      <c r="Q11" s="309">
        <v>6764</v>
      </c>
      <c r="R11" s="310">
        <v>3</v>
      </c>
      <c r="S11" s="23">
        <v>1126</v>
      </c>
      <c r="T11" s="545">
        <f t="shared" si="0"/>
        <v>23</v>
      </c>
      <c r="U11" s="546">
        <f t="shared" si="1"/>
        <v>24546</v>
      </c>
      <c r="V11" s="19">
        <v>2</v>
      </c>
      <c r="W11" s="8">
        <f t="shared" si="2"/>
        <v>1</v>
      </c>
      <c r="X11" s="8">
        <f t="shared" si="3"/>
        <v>23</v>
      </c>
      <c r="Y11" s="8">
        <f t="shared" si="4"/>
        <v>24546</v>
      </c>
      <c r="Z11" s="26">
        <f t="shared" si="5"/>
        <v>6764</v>
      </c>
      <c r="AA11" s="8">
        <f t="shared" si="6"/>
        <v>22.754533236</v>
      </c>
      <c r="AB11" s="8">
        <f t="shared" si="7"/>
        <v>2</v>
      </c>
    </row>
    <row r="12" spans="1:28" s="8" customFormat="1" ht="15" customHeight="1" x14ac:dyDescent="0.2">
      <c r="A12" s="20">
        <v>3</v>
      </c>
      <c r="B12" s="544" t="s">
        <v>389</v>
      </c>
      <c r="C12" s="540" t="s">
        <v>309</v>
      </c>
      <c r="D12" s="523">
        <v>4</v>
      </c>
      <c r="E12" s="541">
        <v>24</v>
      </c>
      <c r="F12" s="521">
        <v>2</v>
      </c>
      <c r="G12" s="542">
        <v>892</v>
      </c>
      <c r="H12" s="47">
        <v>3</v>
      </c>
      <c r="I12" s="48">
        <v>1540</v>
      </c>
      <c r="J12" s="45">
        <v>2</v>
      </c>
      <c r="K12" s="49">
        <v>1681</v>
      </c>
      <c r="L12" s="24">
        <v>4</v>
      </c>
      <c r="M12" s="309">
        <v>2575</v>
      </c>
      <c r="N12" s="310">
        <v>2</v>
      </c>
      <c r="O12" s="23">
        <v>5805</v>
      </c>
      <c r="P12" s="24">
        <v>6</v>
      </c>
      <c r="Q12" s="309">
        <v>965</v>
      </c>
      <c r="R12" s="310">
        <v>1</v>
      </c>
      <c r="S12" s="23">
        <v>1336</v>
      </c>
      <c r="T12" s="545">
        <f t="shared" si="0"/>
        <v>24</v>
      </c>
      <c r="U12" s="546">
        <f t="shared" si="1"/>
        <v>14818</v>
      </c>
      <c r="V12" s="20">
        <v>3</v>
      </c>
      <c r="W12" s="8">
        <f t="shared" si="2"/>
        <v>1</v>
      </c>
      <c r="X12" s="8">
        <f t="shared" si="3"/>
        <v>24</v>
      </c>
      <c r="Y12" s="8">
        <f t="shared" si="4"/>
        <v>14818</v>
      </c>
      <c r="Z12" s="26">
        <f t="shared" si="5"/>
        <v>5805</v>
      </c>
      <c r="AA12" s="8">
        <f t="shared" si="6"/>
        <v>23.851814194999999</v>
      </c>
      <c r="AB12" s="8">
        <f t="shared" si="7"/>
        <v>3</v>
      </c>
    </row>
    <row r="13" spans="1:28" s="8" customFormat="1" ht="15" customHeight="1" x14ac:dyDescent="0.2">
      <c r="A13" s="20">
        <v>4</v>
      </c>
      <c r="B13" s="544" t="s">
        <v>388</v>
      </c>
      <c r="C13" s="540" t="s">
        <v>242</v>
      </c>
      <c r="D13" s="523">
        <v>2</v>
      </c>
      <c r="E13" s="541">
        <v>59</v>
      </c>
      <c r="F13" s="521">
        <v>4</v>
      </c>
      <c r="G13" s="542">
        <v>3294</v>
      </c>
      <c r="H13" s="47">
        <v>2</v>
      </c>
      <c r="I13" s="48">
        <v>3768</v>
      </c>
      <c r="J13" s="45">
        <v>3</v>
      </c>
      <c r="K13" s="49">
        <v>4089</v>
      </c>
      <c r="L13" s="24">
        <v>2</v>
      </c>
      <c r="M13" s="309">
        <v>2461</v>
      </c>
      <c r="N13" s="310">
        <v>6</v>
      </c>
      <c r="O13" s="23">
        <v>2215</v>
      </c>
      <c r="P13" s="24">
        <v>1</v>
      </c>
      <c r="Q13" s="309">
        <v>14362</v>
      </c>
      <c r="R13" s="310">
        <v>5</v>
      </c>
      <c r="S13" s="23">
        <v>573</v>
      </c>
      <c r="T13" s="545">
        <f t="shared" si="0"/>
        <v>25</v>
      </c>
      <c r="U13" s="546">
        <f t="shared" si="1"/>
        <v>30821</v>
      </c>
      <c r="V13" s="20">
        <v>4</v>
      </c>
      <c r="W13" s="8">
        <f t="shared" si="2"/>
        <v>1</v>
      </c>
      <c r="X13" s="8">
        <f t="shared" si="3"/>
        <v>25</v>
      </c>
      <c r="Y13" s="8">
        <f t="shared" si="4"/>
        <v>30821</v>
      </c>
      <c r="Z13" s="26">
        <f t="shared" si="5"/>
        <v>14362</v>
      </c>
      <c r="AA13" s="8">
        <f t="shared" si="6"/>
        <v>24.691775637999999</v>
      </c>
      <c r="AB13" s="8">
        <f t="shared" si="7"/>
        <v>4</v>
      </c>
    </row>
    <row r="14" spans="1:28" s="8" customFormat="1" ht="15" customHeight="1" x14ac:dyDescent="0.2">
      <c r="A14" s="20">
        <v>5</v>
      </c>
      <c r="B14" s="544" t="s">
        <v>397</v>
      </c>
      <c r="C14" s="540" t="s">
        <v>42</v>
      </c>
      <c r="D14" s="523">
        <v>1</v>
      </c>
      <c r="E14" s="541">
        <v>191</v>
      </c>
      <c r="F14" s="521">
        <v>8</v>
      </c>
      <c r="G14" s="542">
        <v>424</v>
      </c>
      <c r="H14" s="47">
        <v>4</v>
      </c>
      <c r="I14" s="48">
        <v>841</v>
      </c>
      <c r="J14" s="45">
        <v>2</v>
      </c>
      <c r="K14" s="49">
        <v>4054</v>
      </c>
      <c r="L14" s="24">
        <v>1</v>
      </c>
      <c r="M14" s="309">
        <v>3505</v>
      </c>
      <c r="N14" s="310">
        <v>2</v>
      </c>
      <c r="O14" s="23">
        <v>3528</v>
      </c>
      <c r="P14" s="24">
        <v>7.5</v>
      </c>
      <c r="Q14" s="309">
        <v>0</v>
      </c>
      <c r="R14" s="310">
        <v>4</v>
      </c>
      <c r="S14" s="23">
        <v>443</v>
      </c>
      <c r="T14" s="545">
        <f t="shared" si="0"/>
        <v>29.5</v>
      </c>
      <c r="U14" s="546">
        <f t="shared" si="1"/>
        <v>12986</v>
      </c>
      <c r="V14" s="20">
        <v>5</v>
      </c>
      <c r="W14" s="8">
        <f t="shared" si="2"/>
        <v>1</v>
      </c>
      <c r="X14" s="8">
        <f t="shared" si="3"/>
        <v>29.5</v>
      </c>
      <c r="Y14" s="8">
        <f t="shared" si="4"/>
        <v>12986</v>
      </c>
      <c r="Z14" s="26">
        <f t="shared" si="5"/>
        <v>4054</v>
      </c>
      <c r="AA14" s="8">
        <f t="shared" si="6"/>
        <v>29.370135945999998</v>
      </c>
      <c r="AB14" s="8">
        <f t="shared" si="7"/>
        <v>5</v>
      </c>
    </row>
    <row r="15" spans="1:28" s="8" customFormat="1" ht="15" customHeight="1" x14ac:dyDescent="0.2">
      <c r="A15" s="20">
        <v>6</v>
      </c>
      <c r="B15" s="544" t="s">
        <v>403</v>
      </c>
      <c r="C15" s="540" t="s">
        <v>309</v>
      </c>
      <c r="D15" s="523">
        <v>3</v>
      </c>
      <c r="E15" s="541">
        <v>205</v>
      </c>
      <c r="F15" s="521">
        <v>8</v>
      </c>
      <c r="G15" s="542">
        <v>392</v>
      </c>
      <c r="H15" s="47">
        <v>5</v>
      </c>
      <c r="I15" s="48">
        <v>762</v>
      </c>
      <c r="J15" s="45">
        <v>1</v>
      </c>
      <c r="K15" s="49">
        <v>3626</v>
      </c>
      <c r="L15" s="24">
        <v>5</v>
      </c>
      <c r="M15" s="309">
        <v>2340</v>
      </c>
      <c r="N15" s="310">
        <v>2</v>
      </c>
      <c r="O15" s="23">
        <v>3565</v>
      </c>
      <c r="P15" s="24">
        <v>4</v>
      </c>
      <c r="Q15" s="309">
        <v>1343</v>
      </c>
      <c r="R15" s="310">
        <v>2</v>
      </c>
      <c r="S15" s="23">
        <v>1002</v>
      </c>
      <c r="T15" s="545">
        <f t="shared" si="0"/>
        <v>30</v>
      </c>
      <c r="U15" s="546">
        <f t="shared" si="1"/>
        <v>13235</v>
      </c>
      <c r="V15" s="20">
        <v>6</v>
      </c>
      <c r="W15" s="8">
        <f t="shared" si="2"/>
        <v>1</v>
      </c>
      <c r="X15" s="8">
        <f t="shared" si="3"/>
        <v>30</v>
      </c>
      <c r="Y15" s="8">
        <f t="shared" si="4"/>
        <v>13235</v>
      </c>
      <c r="Z15" s="26">
        <f t="shared" si="5"/>
        <v>3626</v>
      </c>
      <c r="AA15" s="8">
        <f t="shared" si="6"/>
        <v>29.867646374</v>
      </c>
      <c r="AB15" s="8">
        <f t="shared" si="7"/>
        <v>6</v>
      </c>
    </row>
    <row r="16" spans="1:28" s="8" customFormat="1" ht="15" customHeight="1" x14ac:dyDescent="0.2">
      <c r="A16" s="20">
        <v>7</v>
      </c>
      <c r="B16" s="544" t="s">
        <v>387</v>
      </c>
      <c r="C16" s="540" t="s">
        <v>383</v>
      </c>
      <c r="D16" s="523">
        <v>1</v>
      </c>
      <c r="E16" s="541">
        <v>712</v>
      </c>
      <c r="F16" s="521">
        <v>5</v>
      </c>
      <c r="G16" s="542">
        <v>2774</v>
      </c>
      <c r="H16" s="47">
        <v>2</v>
      </c>
      <c r="I16" s="48">
        <v>3844</v>
      </c>
      <c r="J16" s="45">
        <v>5</v>
      </c>
      <c r="K16" s="49">
        <v>1798</v>
      </c>
      <c r="L16" s="24">
        <v>6</v>
      </c>
      <c r="M16" s="309">
        <v>2075</v>
      </c>
      <c r="N16" s="310">
        <v>3</v>
      </c>
      <c r="O16" s="23">
        <v>4525</v>
      </c>
      <c r="P16" s="24">
        <v>2</v>
      </c>
      <c r="Q16" s="309">
        <v>1403</v>
      </c>
      <c r="R16" s="310">
        <v>7</v>
      </c>
      <c r="S16" s="23">
        <v>428</v>
      </c>
      <c r="T16" s="545">
        <f t="shared" si="0"/>
        <v>31</v>
      </c>
      <c r="U16" s="546">
        <f t="shared" si="1"/>
        <v>17559</v>
      </c>
      <c r="V16" s="20">
        <v>7</v>
      </c>
      <c r="W16" s="8" t="str">
        <f>IF(ISNUMBER(#REF!)=TRUE(),1,"")</f>
        <v/>
      </c>
      <c r="X16" s="8" t="str">
        <f>IF(ISNUMBER(#REF!)=TRUE(),#REF!,"")</f>
        <v/>
      </c>
      <c r="Y16" s="8" t="str">
        <f>IF(ISNUMBER(#REF!)=TRUE(),#REF!,"")</f>
        <v/>
      </c>
      <c r="Z16" s="26" t="e">
        <f>MAX(#REF!,#REF!,#REF!,#REF!,#REF!,#REF!,#REF!,#REF!)</f>
        <v>#REF!</v>
      </c>
      <c r="AA16" s="8" t="str">
        <f t="shared" si="6"/>
        <v/>
      </c>
      <c r="AB16" s="8" t="str">
        <f t="shared" si="7"/>
        <v/>
      </c>
    </row>
    <row r="17" spans="1:28" s="8" customFormat="1" ht="15" customHeight="1" x14ac:dyDescent="0.2">
      <c r="A17" s="20">
        <v>8</v>
      </c>
      <c r="B17" s="544" t="s">
        <v>398</v>
      </c>
      <c r="C17" s="540" t="s">
        <v>309</v>
      </c>
      <c r="D17" s="523">
        <v>1</v>
      </c>
      <c r="E17" s="541">
        <v>190</v>
      </c>
      <c r="F17" s="521">
        <v>8</v>
      </c>
      <c r="G17" s="542">
        <v>193</v>
      </c>
      <c r="H17" s="47">
        <v>6</v>
      </c>
      <c r="I17" s="48">
        <v>1440</v>
      </c>
      <c r="J17" s="45">
        <v>5</v>
      </c>
      <c r="K17" s="49">
        <v>2647</v>
      </c>
      <c r="L17" s="24">
        <v>2</v>
      </c>
      <c r="M17" s="309">
        <v>3231</v>
      </c>
      <c r="N17" s="310">
        <v>1</v>
      </c>
      <c r="O17" s="23">
        <v>3841</v>
      </c>
      <c r="P17" s="24">
        <v>6</v>
      </c>
      <c r="Q17" s="309">
        <v>1417</v>
      </c>
      <c r="R17" s="310">
        <v>2</v>
      </c>
      <c r="S17" s="23">
        <v>3827</v>
      </c>
      <c r="T17" s="545">
        <f t="shared" si="0"/>
        <v>31</v>
      </c>
      <c r="U17" s="546">
        <f t="shared" si="1"/>
        <v>16786</v>
      </c>
      <c r="V17" s="20">
        <v>8</v>
      </c>
      <c r="W17" s="8">
        <f>IF(ISNUMBER(V16)=TRUE(),1,"")</f>
        <v>1</v>
      </c>
      <c r="X17" s="8">
        <f>IF(ISNUMBER(T16)=TRUE(),T16,"")</f>
        <v>31</v>
      </c>
      <c r="Y17" s="8">
        <f>IF(ISNUMBER(U16)=TRUE(),U16,"")</f>
        <v>17559</v>
      </c>
      <c r="Z17" s="26">
        <f>MAX(E16,G16,I16,K16,M16,O16,Q16,S16)</f>
        <v>4525</v>
      </c>
      <c r="AA17" s="8">
        <f t="shared" si="6"/>
        <v>30.824405474999999</v>
      </c>
      <c r="AB17" s="8">
        <f t="shared" si="7"/>
        <v>7</v>
      </c>
    </row>
    <row r="18" spans="1:28" ht="15" customHeight="1" x14ac:dyDescent="0.2">
      <c r="A18" s="20">
        <v>9</v>
      </c>
      <c r="B18" s="544" t="s">
        <v>399</v>
      </c>
      <c r="C18" s="540" t="s">
        <v>310</v>
      </c>
      <c r="D18" s="523">
        <v>3</v>
      </c>
      <c r="E18" s="541">
        <v>220</v>
      </c>
      <c r="F18" s="521">
        <v>7</v>
      </c>
      <c r="G18" s="542">
        <v>827</v>
      </c>
      <c r="H18" s="47">
        <v>3</v>
      </c>
      <c r="I18" s="48">
        <v>2216</v>
      </c>
      <c r="J18" s="45">
        <v>6</v>
      </c>
      <c r="K18" s="49">
        <v>158</v>
      </c>
      <c r="L18" s="24">
        <v>3</v>
      </c>
      <c r="M18" s="309">
        <v>2845</v>
      </c>
      <c r="N18" s="310">
        <v>5</v>
      </c>
      <c r="O18" s="23">
        <v>2297</v>
      </c>
      <c r="P18" s="24">
        <v>1</v>
      </c>
      <c r="Q18" s="309">
        <v>3383</v>
      </c>
      <c r="R18" s="310">
        <v>5</v>
      </c>
      <c r="S18" s="23">
        <v>782</v>
      </c>
      <c r="T18" s="545">
        <f t="shared" si="0"/>
        <v>33</v>
      </c>
      <c r="U18" s="546">
        <f t="shared" si="1"/>
        <v>12728</v>
      </c>
      <c r="V18" s="20">
        <v>9</v>
      </c>
      <c r="W18" s="8">
        <f>IF(ISNUMBER(V17)=TRUE(),1,"")</f>
        <v>1</v>
      </c>
      <c r="X18" s="8">
        <f>IF(ISNUMBER(T17)=TRUE(),T17,"")</f>
        <v>31</v>
      </c>
      <c r="Y18" s="8">
        <f>IF(ISNUMBER(U17)=TRUE(),U17,"")</f>
        <v>16786</v>
      </c>
      <c r="Z18" s="26">
        <f>MAX(E17,G17,I17,K17,M17,O17,Q17,S17)</f>
        <v>3841</v>
      </c>
      <c r="AA18" s="8">
        <f t="shared" si="6"/>
        <v>30.832136158999997</v>
      </c>
      <c r="AB18" s="8">
        <f t="shared" si="7"/>
        <v>8</v>
      </c>
    </row>
    <row r="19" spans="1:28" ht="15.75" customHeight="1" x14ac:dyDescent="0.2">
      <c r="A19" s="19">
        <v>10</v>
      </c>
      <c r="B19" s="544" t="s">
        <v>390</v>
      </c>
      <c r="C19" s="540" t="s">
        <v>310</v>
      </c>
      <c r="D19" s="523">
        <v>2</v>
      </c>
      <c r="E19" s="541">
        <v>84</v>
      </c>
      <c r="F19" s="521">
        <v>5.5</v>
      </c>
      <c r="G19" s="542">
        <v>291</v>
      </c>
      <c r="H19" s="47">
        <v>1</v>
      </c>
      <c r="I19" s="48">
        <v>5277</v>
      </c>
      <c r="J19" s="45">
        <v>6</v>
      </c>
      <c r="K19" s="49">
        <v>1629</v>
      </c>
      <c r="L19" s="24">
        <v>2</v>
      </c>
      <c r="M19" s="309">
        <v>2835</v>
      </c>
      <c r="N19" s="310">
        <v>4</v>
      </c>
      <c r="O19" s="23">
        <v>2676</v>
      </c>
      <c r="P19" s="24">
        <v>7.5</v>
      </c>
      <c r="Q19" s="309">
        <v>0</v>
      </c>
      <c r="R19" s="310">
        <v>6</v>
      </c>
      <c r="S19" s="23">
        <v>497</v>
      </c>
      <c r="T19" s="545">
        <f t="shared" si="0"/>
        <v>34</v>
      </c>
      <c r="U19" s="546">
        <f t="shared" si="1"/>
        <v>13289</v>
      </c>
      <c r="V19" s="19">
        <v>10</v>
      </c>
      <c r="W19" s="8" t="str">
        <f>IF(ISNUMBER(#REF!)=TRUE(),1,"")</f>
        <v/>
      </c>
      <c r="X19" s="8" t="str">
        <f>IF(ISNUMBER(#REF!)=TRUE(),#REF!,"")</f>
        <v/>
      </c>
      <c r="Y19" s="8" t="str">
        <f>IF(ISNUMBER(#REF!)=TRUE(),#REF!,"")</f>
        <v/>
      </c>
      <c r="Z19" s="26" t="e">
        <f>MAX(#REF!,#REF!,#REF!,#REF!,#REF!,#REF!,#REF!,#REF!)</f>
        <v>#REF!</v>
      </c>
      <c r="AA19" s="8" t="str">
        <f t="shared" si="6"/>
        <v/>
      </c>
      <c r="AB19" s="8" t="str">
        <f t="shared" si="7"/>
        <v/>
      </c>
    </row>
    <row r="20" spans="1:28" ht="15.75" x14ac:dyDescent="0.2">
      <c r="A20" s="19">
        <v>11</v>
      </c>
      <c r="B20" s="544" t="s">
        <v>393</v>
      </c>
      <c r="C20" s="540" t="s">
        <v>310</v>
      </c>
      <c r="D20" s="523">
        <v>3</v>
      </c>
      <c r="E20" s="541">
        <v>37</v>
      </c>
      <c r="F20" s="521">
        <v>5.5</v>
      </c>
      <c r="G20" s="542">
        <v>273</v>
      </c>
      <c r="H20" s="47">
        <v>4</v>
      </c>
      <c r="I20" s="48">
        <v>1278</v>
      </c>
      <c r="J20" s="45">
        <v>1</v>
      </c>
      <c r="K20" s="49">
        <v>1804</v>
      </c>
      <c r="L20" s="24">
        <v>4</v>
      </c>
      <c r="M20" s="309">
        <v>1424</v>
      </c>
      <c r="N20" s="310">
        <v>5</v>
      </c>
      <c r="O20" s="23">
        <v>4020</v>
      </c>
      <c r="P20" s="24">
        <v>5</v>
      </c>
      <c r="Q20" s="309">
        <v>3217</v>
      </c>
      <c r="R20" s="310">
        <v>7</v>
      </c>
      <c r="S20" s="23">
        <v>409</v>
      </c>
      <c r="T20" s="545">
        <f t="shared" si="0"/>
        <v>34.5</v>
      </c>
      <c r="U20" s="546">
        <f t="shared" si="1"/>
        <v>12462</v>
      </c>
      <c r="V20" s="19">
        <v>11</v>
      </c>
      <c r="W20" s="8" t="str">
        <f>IF(ISNUMBER(#REF!)=TRUE(),1,"")</f>
        <v/>
      </c>
      <c r="X20" s="8" t="str">
        <f>IF(ISNUMBER(#REF!)=TRUE(),#REF!,"")</f>
        <v/>
      </c>
      <c r="Y20" s="8" t="str">
        <f>IF(ISNUMBER(#REF!)=TRUE(),#REF!,"")</f>
        <v/>
      </c>
      <c r="Z20" s="26" t="e">
        <f>MAX(#REF!,#REF!,#REF!,#REF!,#REF!,#REF!,#REF!,#REF!)</f>
        <v>#REF!</v>
      </c>
      <c r="AA20" s="8" t="str">
        <f t="shared" si="6"/>
        <v/>
      </c>
      <c r="AB20" s="8" t="str">
        <f t="shared" si="7"/>
        <v/>
      </c>
    </row>
    <row r="21" spans="1:28" ht="15.75" x14ac:dyDescent="0.2">
      <c r="A21" s="20">
        <v>12</v>
      </c>
      <c r="B21" s="544" t="s">
        <v>401</v>
      </c>
      <c r="C21" s="540" t="s">
        <v>309</v>
      </c>
      <c r="D21" s="523">
        <v>4</v>
      </c>
      <c r="E21" s="541">
        <v>75</v>
      </c>
      <c r="F21" s="521">
        <v>7</v>
      </c>
      <c r="G21" s="542">
        <v>1320</v>
      </c>
      <c r="H21" s="47">
        <v>7</v>
      </c>
      <c r="I21" s="48">
        <v>452</v>
      </c>
      <c r="J21" s="45">
        <v>2</v>
      </c>
      <c r="K21" s="49">
        <v>4902</v>
      </c>
      <c r="L21" s="24">
        <v>3</v>
      </c>
      <c r="M21" s="309">
        <v>2315</v>
      </c>
      <c r="N21" s="310">
        <v>2</v>
      </c>
      <c r="O21" s="23">
        <v>3975</v>
      </c>
      <c r="P21" s="24">
        <v>7</v>
      </c>
      <c r="Q21" s="309">
        <v>54</v>
      </c>
      <c r="R21" s="310">
        <v>3</v>
      </c>
      <c r="S21" s="23">
        <v>446</v>
      </c>
      <c r="T21" s="545">
        <f t="shared" si="0"/>
        <v>35</v>
      </c>
      <c r="U21" s="546">
        <f t="shared" si="1"/>
        <v>13539</v>
      </c>
      <c r="V21" s="20">
        <v>12</v>
      </c>
      <c r="W21" s="8" t="str">
        <f>IF(ISNUMBER(#REF!)=TRUE(),1,"")</f>
        <v/>
      </c>
      <c r="X21" s="8" t="str">
        <f>IF(ISNUMBER(#REF!)=TRUE(),#REF!,"")</f>
        <v/>
      </c>
      <c r="Y21" s="8" t="str">
        <f>IF(ISNUMBER(#REF!)=TRUE(),#REF!,"")</f>
        <v/>
      </c>
      <c r="Z21" s="26" t="e">
        <f>MAX(#REF!,#REF!,#REF!,#REF!,#REF!,#REF!,#REF!,#REF!)</f>
        <v>#REF!</v>
      </c>
      <c r="AA21" s="8" t="str">
        <f t="shared" si="6"/>
        <v/>
      </c>
      <c r="AB21" s="8" t="str">
        <f t="shared" si="7"/>
        <v/>
      </c>
    </row>
    <row r="22" spans="1:28" ht="15.75" x14ac:dyDescent="0.2">
      <c r="A22" s="19">
        <v>13</v>
      </c>
      <c r="B22" s="544" t="s">
        <v>386</v>
      </c>
      <c r="C22" s="540" t="s">
        <v>383</v>
      </c>
      <c r="D22" s="523">
        <v>4</v>
      </c>
      <c r="E22" s="541">
        <v>178</v>
      </c>
      <c r="F22" s="521">
        <v>1</v>
      </c>
      <c r="G22" s="542">
        <v>986</v>
      </c>
      <c r="H22" s="47">
        <v>7</v>
      </c>
      <c r="I22" s="48">
        <v>593</v>
      </c>
      <c r="J22" s="45">
        <v>3</v>
      </c>
      <c r="K22" s="49">
        <v>1367</v>
      </c>
      <c r="L22" s="24">
        <v>5</v>
      </c>
      <c r="M22" s="309">
        <v>960</v>
      </c>
      <c r="N22" s="310">
        <v>3</v>
      </c>
      <c r="O22" s="23">
        <v>2986</v>
      </c>
      <c r="P22" s="24">
        <v>8</v>
      </c>
      <c r="Q22" s="309">
        <v>0</v>
      </c>
      <c r="R22" s="310">
        <v>5</v>
      </c>
      <c r="S22" s="23">
        <v>441</v>
      </c>
      <c r="T22" s="545">
        <f t="shared" si="0"/>
        <v>36</v>
      </c>
      <c r="U22" s="546">
        <f t="shared" si="1"/>
        <v>7511</v>
      </c>
      <c r="V22" s="19">
        <v>13</v>
      </c>
      <c r="W22" s="8" t="str">
        <f>IF(ISNUMBER(#REF!)=TRUE(),1,"")</f>
        <v/>
      </c>
      <c r="X22" s="8" t="str">
        <f>IF(ISNUMBER(#REF!)=TRUE(),#REF!,"")</f>
        <v/>
      </c>
      <c r="Y22" s="8" t="str">
        <f>IF(ISNUMBER(#REF!)=TRUE(),#REF!,"")</f>
        <v/>
      </c>
      <c r="Z22" s="26" t="e">
        <f>MAX(#REF!,#REF!,#REF!,#REF!,#REF!,#REF!,#REF!,#REF!)</f>
        <v>#REF!</v>
      </c>
      <c r="AA22" s="8" t="str">
        <f t="shared" si="6"/>
        <v/>
      </c>
      <c r="AB22" s="8" t="str">
        <f t="shared" si="7"/>
        <v/>
      </c>
    </row>
    <row r="23" spans="1:28" ht="15.75" x14ac:dyDescent="0.2">
      <c r="A23" s="20">
        <v>14</v>
      </c>
      <c r="B23" s="544" t="s">
        <v>414</v>
      </c>
      <c r="C23" s="540" t="s">
        <v>242</v>
      </c>
      <c r="D23" s="523">
        <v>8</v>
      </c>
      <c r="E23" s="541">
        <v>70</v>
      </c>
      <c r="F23" s="521">
        <v>7</v>
      </c>
      <c r="G23" s="542">
        <v>222</v>
      </c>
      <c r="H23" s="47">
        <v>1</v>
      </c>
      <c r="I23" s="48">
        <v>3676</v>
      </c>
      <c r="J23" s="45">
        <v>3</v>
      </c>
      <c r="K23" s="49">
        <v>3743</v>
      </c>
      <c r="L23" s="24">
        <v>2</v>
      </c>
      <c r="M23" s="309">
        <v>3600</v>
      </c>
      <c r="N23" s="310">
        <v>6</v>
      </c>
      <c r="O23" s="23">
        <v>3510</v>
      </c>
      <c r="P23" s="24">
        <v>2</v>
      </c>
      <c r="Q23" s="309">
        <v>3583</v>
      </c>
      <c r="R23" s="310">
        <v>8</v>
      </c>
      <c r="S23" s="23">
        <v>208</v>
      </c>
      <c r="T23" s="545">
        <f t="shared" si="0"/>
        <v>37</v>
      </c>
      <c r="U23" s="546">
        <f t="shared" si="1"/>
        <v>18612</v>
      </c>
      <c r="V23" s="20">
        <v>14</v>
      </c>
      <c r="W23" s="8" t="str">
        <f>IF(ISNUMBER(#REF!)=TRUE(),1,"")</f>
        <v/>
      </c>
      <c r="X23" s="8" t="str">
        <f>IF(ISNUMBER(#REF!)=TRUE(),#REF!,"")</f>
        <v/>
      </c>
      <c r="Y23" s="8" t="str">
        <f>IF(ISNUMBER(#REF!)=TRUE(),#REF!,"")</f>
        <v/>
      </c>
      <c r="Z23" s="26" t="e">
        <f>MAX(#REF!,#REF!,#REF!,#REF!,#REF!,#REF!,#REF!,#REF!)</f>
        <v>#REF!</v>
      </c>
      <c r="AA23" s="8" t="str">
        <f t="shared" si="6"/>
        <v/>
      </c>
      <c r="AB23" s="8" t="str">
        <f t="shared" si="7"/>
        <v/>
      </c>
    </row>
    <row r="24" spans="1:28" ht="15.75" x14ac:dyDescent="0.2">
      <c r="A24" s="20">
        <v>15</v>
      </c>
      <c r="B24" s="544" t="s">
        <v>402</v>
      </c>
      <c r="C24" s="540" t="s">
        <v>40</v>
      </c>
      <c r="D24" s="523">
        <v>2</v>
      </c>
      <c r="E24" s="541">
        <v>743</v>
      </c>
      <c r="F24" s="521">
        <v>9</v>
      </c>
      <c r="G24" s="542"/>
      <c r="H24" s="47">
        <v>5</v>
      </c>
      <c r="I24" s="48">
        <v>1670</v>
      </c>
      <c r="J24" s="45">
        <v>1</v>
      </c>
      <c r="K24" s="49">
        <v>5365</v>
      </c>
      <c r="L24" s="24">
        <v>9</v>
      </c>
      <c r="M24" s="309"/>
      <c r="N24" s="310">
        <v>1</v>
      </c>
      <c r="O24" s="23">
        <v>3890</v>
      </c>
      <c r="P24" s="24">
        <v>4</v>
      </c>
      <c r="Q24" s="309">
        <v>5889</v>
      </c>
      <c r="R24" s="310">
        <v>6</v>
      </c>
      <c r="S24" s="23">
        <v>411</v>
      </c>
      <c r="T24" s="545">
        <f t="shared" si="0"/>
        <v>37</v>
      </c>
      <c r="U24" s="546">
        <f t="shared" si="1"/>
        <v>17968</v>
      </c>
      <c r="V24" s="20">
        <v>15</v>
      </c>
      <c r="W24" s="8" t="str">
        <f>IF(ISNUMBER(#REF!)=TRUE(),1,"")</f>
        <v/>
      </c>
      <c r="X24" s="8" t="str">
        <f>IF(ISNUMBER(#REF!)=TRUE(),#REF!,"")</f>
        <v/>
      </c>
      <c r="Y24" s="8" t="str">
        <f>IF(ISNUMBER(#REF!)=TRUE(),#REF!,"")</f>
        <v/>
      </c>
      <c r="Z24" s="26" t="e">
        <f>MAX(#REF!,#REF!,#REF!,#REF!,#REF!,#REF!,#REF!,#REF!)</f>
        <v>#REF!</v>
      </c>
      <c r="AA24" s="8" t="str">
        <f t="shared" si="6"/>
        <v/>
      </c>
      <c r="AB24" s="8" t="str">
        <f t="shared" si="7"/>
        <v/>
      </c>
    </row>
    <row r="25" spans="1:28" ht="15.75" x14ac:dyDescent="0.2">
      <c r="A25" s="19">
        <v>16</v>
      </c>
      <c r="B25" s="544" t="s">
        <v>850</v>
      </c>
      <c r="C25" s="540" t="s">
        <v>61</v>
      </c>
      <c r="D25" s="523">
        <v>7</v>
      </c>
      <c r="E25" s="541">
        <v>0</v>
      </c>
      <c r="F25" s="521">
        <v>3</v>
      </c>
      <c r="G25" s="542">
        <v>4727</v>
      </c>
      <c r="H25" s="47">
        <v>8</v>
      </c>
      <c r="I25" s="48">
        <v>502</v>
      </c>
      <c r="J25" s="45">
        <v>6</v>
      </c>
      <c r="K25" s="49">
        <v>872</v>
      </c>
      <c r="L25" s="24">
        <v>1</v>
      </c>
      <c r="M25" s="309">
        <v>4175</v>
      </c>
      <c r="N25" s="310">
        <v>4</v>
      </c>
      <c r="O25" s="23">
        <v>4110</v>
      </c>
      <c r="P25" s="24">
        <v>3</v>
      </c>
      <c r="Q25" s="309">
        <v>1348</v>
      </c>
      <c r="R25" s="310">
        <v>6</v>
      </c>
      <c r="S25" s="23">
        <v>701</v>
      </c>
      <c r="T25" s="545">
        <f t="shared" si="0"/>
        <v>38</v>
      </c>
      <c r="U25" s="546">
        <f t="shared" si="1"/>
        <v>16435</v>
      </c>
      <c r="V25" s="19">
        <v>16</v>
      </c>
      <c r="W25" s="8" t="str">
        <f>IF(ISNUMBER(#REF!)=TRUE(),1,"")</f>
        <v/>
      </c>
      <c r="X25" s="8" t="str">
        <f>IF(ISNUMBER(#REF!)=TRUE(),#REF!,"")</f>
        <v/>
      </c>
      <c r="Y25" s="8" t="str">
        <f>IF(ISNUMBER(#REF!)=TRUE(),#REF!,"")</f>
        <v/>
      </c>
      <c r="Z25" s="26" t="e">
        <f>MAX(#REF!,#REF!,#REF!,#REF!,#REF!,#REF!,#REF!,#REF!)</f>
        <v>#REF!</v>
      </c>
      <c r="AA25" s="8" t="str">
        <f t="shared" si="6"/>
        <v/>
      </c>
      <c r="AB25" s="8" t="str">
        <f t="shared" si="7"/>
        <v/>
      </c>
    </row>
    <row r="26" spans="1:28" ht="15.75" x14ac:dyDescent="0.2">
      <c r="A26" s="20">
        <v>17</v>
      </c>
      <c r="B26" s="544" t="s">
        <v>405</v>
      </c>
      <c r="C26" s="540" t="s">
        <v>36</v>
      </c>
      <c r="D26" s="523">
        <v>6</v>
      </c>
      <c r="E26" s="541">
        <v>109</v>
      </c>
      <c r="F26" s="521">
        <v>5.5</v>
      </c>
      <c r="G26" s="542">
        <v>273</v>
      </c>
      <c r="H26" s="47">
        <v>6</v>
      </c>
      <c r="I26" s="48">
        <v>472</v>
      </c>
      <c r="J26" s="45">
        <v>1</v>
      </c>
      <c r="K26" s="49">
        <v>5169</v>
      </c>
      <c r="L26" s="24">
        <v>7</v>
      </c>
      <c r="M26" s="309">
        <v>2030</v>
      </c>
      <c r="N26" s="310">
        <v>7</v>
      </c>
      <c r="O26" s="23">
        <v>385</v>
      </c>
      <c r="P26" s="24">
        <v>4</v>
      </c>
      <c r="Q26" s="309">
        <v>2461</v>
      </c>
      <c r="R26" s="310">
        <v>2</v>
      </c>
      <c r="S26" s="23">
        <v>825</v>
      </c>
      <c r="T26" s="545">
        <f t="shared" si="0"/>
        <v>38.5</v>
      </c>
      <c r="U26" s="546">
        <f t="shared" si="1"/>
        <v>11724</v>
      </c>
      <c r="V26" s="20">
        <v>17</v>
      </c>
      <c r="W26" s="8" t="str">
        <f>IF(ISNUMBER(#REF!)=TRUE(),1,"")</f>
        <v/>
      </c>
      <c r="X26" s="8" t="str">
        <f>IF(ISNUMBER(#REF!)=TRUE(),#REF!,"")</f>
        <v/>
      </c>
      <c r="Y26" s="8" t="str">
        <f>IF(ISNUMBER(#REF!)=TRUE(),#REF!,"")</f>
        <v/>
      </c>
      <c r="Z26" s="26" t="e">
        <f>MAX(#REF!,#REF!,#REF!,#REF!,#REF!,#REF!,#REF!,#REF!)</f>
        <v>#REF!</v>
      </c>
      <c r="AA26" s="8" t="str">
        <f t="shared" si="6"/>
        <v/>
      </c>
      <c r="AB26" s="8" t="str">
        <f t="shared" si="7"/>
        <v/>
      </c>
    </row>
    <row r="27" spans="1:28" ht="15.75" x14ac:dyDescent="0.2">
      <c r="A27" s="20">
        <v>18</v>
      </c>
      <c r="B27" s="544" t="s">
        <v>931</v>
      </c>
      <c r="C27" s="540" t="s">
        <v>242</v>
      </c>
      <c r="D27" s="523">
        <v>4</v>
      </c>
      <c r="E27" s="541">
        <v>35</v>
      </c>
      <c r="F27" s="521">
        <v>5.5</v>
      </c>
      <c r="G27" s="542">
        <v>291</v>
      </c>
      <c r="H27" s="47">
        <v>5</v>
      </c>
      <c r="I27" s="48">
        <v>988</v>
      </c>
      <c r="J27" s="45">
        <v>5</v>
      </c>
      <c r="K27" s="49">
        <v>1158</v>
      </c>
      <c r="L27" s="24">
        <v>4</v>
      </c>
      <c r="M27" s="309">
        <v>2520</v>
      </c>
      <c r="N27" s="310">
        <v>3</v>
      </c>
      <c r="O27" s="23">
        <v>3038</v>
      </c>
      <c r="P27" s="24">
        <v>5</v>
      </c>
      <c r="Q27" s="309">
        <v>2035</v>
      </c>
      <c r="R27" s="310">
        <v>8</v>
      </c>
      <c r="S27" s="23">
        <v>292</v>
      </c>
      <c r="T27" s="545">
        <f t="shared" si="0"/>
        <v>39.5</v>
      </c>
      <c r="U27" s="546">
        <f t="shared" si="1"/>
        <v>10357</v>
      </c>
      <c r="V27" s="20">
        <v>18</v>
      </c>
      <c r="W27" s="8" t="str">
        <f>IF(ISNUMBER(#REF!)=TRUE(),1,"")</f>
        <v/>
      </c>
      <c r="X27" s="8" t="str">
        <f>IF(ISNUMBER(#REF!)=TRUE(),#REF!,"")</f>
        <v/>
      </c>
      <c r="Y27" s="8" t="str">
        <f>IF(ISNUMBER(#REF!)=TRUE(),#REF!,"")</f>
        <v/>
      </c>
      <c r="Z27" s="26" t="e">
        <f>MAX(#REF!,#REF!,#REF!,#REF!,#REF!,#REF!,#REF!,#REF!)</f>
        <v>#REF!</v>
      </c>
      <c r="AA27" s="8" t="str">
        <f t="shared" si="6"/>
        <v/>
      </c>
      <c r="AB27" s="8" t="str">
        <f t="shared" si="7"/>
        <v/>
      </c>
    </row>
    <row r="28" spans="1:28" ht="15.75" x14ac:dyDescent="0.2">
      <c r="A28" s="19">
        <v>19</v>
      </c>
      <c r="B28" s="544" t="s">
        <v>851</v>
      </c>
      <c r="C28" s="540" t="s">
        <v>383</v>
      </c>
      <c r="D28" s="523">
        <v>9</v>
      </c>
      <c r="E28" s="541"/>
      <c r="F28" s="521">
        <v>2</v>
      </c>
      <c r="G28" s="542">
        <v>2392</v>
      </c>
      <c r="H28" s="47">
        <v>9</v>
      </c>
      <c r="I28" s="48"/>
      <c r="J28" s="45">
        <v>8</v>
      </c>
      <c r="K28" s="49">
        <v>860</v>
      </c>
      <c r="L28" s="24">
        <v>4</v>
      </c>
      <c r="M28" s="309">
        <v>1978</v>
      </c>
      <c r="N28" s="310">
        <v>5</v>
      </c>
      <c r="O28" s="23">
        <v>2340</v>
      </c>
      <c r="P28" s="24">
        <v>3</v>
      </c>
      <c r="Q28" s="309">
        <v>2783</v>
      </c>
      <c r="R28" s="310">
        <v>1</v>
      </c>
      <c r="S28" s="23">
        <v>2340</v>
      </c>
      <c r="T28" s="545">
        <f t="shared" si="0"/>
        <v>41</v>
      </c>
      <c r="U28" s="546">
        <f t="shared" si="1"/>
        <v>12693</v>
      </c>
      <c r="V28" s="19">
        <v>19</v>
      </c>
      <c r="W28" s="8">
        <f>IF(ISNUMBER(V18)=TRUE(),1,"")</f>
        <v>1</v>
      </c>
      <c r="X28" s="8">
        <f t="shared" ref="X28:Y31" si="8">IF(ISNUMBER(T18)=TRUE(),T18,"")</f>
        <v>33</v>
      </c>
      <c r="Y28" s="8">
        <f t="shared" si="8"/>
        <v>12728</v>
      </c>
      <c r="Z28" s="26">
        <f>MAX(E18,G18,I18,K18,M18,O18,Q18,S18)</f>
        <v>3383</v>
      </c>
      <c r="AA28" s="8">
        <f t="shared" si="6"/>
        <v>32.872716617000002</v>
      </c>
      <c r="AB28" s="8">
        <f t="shared" si="7"/>
        <v>9</v>
      </c>
    </row>
    <row r="29" spans="1:28" ht="15.75" x14ac:dyDescent="0.2">
      <c r="A29" s="20">
        <v>20</v>
      </c>
      <c r="B29" s="544" t="s">
        <v>391</v>
      </c>
      <c r="C29" s="540" t="s">
        <v>42</v>
      </c>
      <c r="D29" s="523">
        <v>7</v>
      </c>
      <c r="E29" s="541">
        <v>0</v>
      </c>
      <c r="F29" s="521">
        <v>1</v>
      </c>
      <c r="G29" s="542">
        <v>6468</v>
      </c>
      <c r="H29" s="47">
        <v>4</v>
      </c>
      <c r="I29" s="48">
        <v>2162</v>
      </c>
      <c r="J29" s="45">
        <v>7</v>
      </c>
      <c r="K29" s="49">
        <v>684</v>
      </c>
      <c r="L29" s="24">
        <v>5</v>
      </c>
      <c r="M29" s="309">
        <v>1705</v>
      </c>
      <c r="N29" s="310">
        <v>3</v>
      </c>
      <c r="O29" s="23">
        <v>3390</v>
      </c>
      <c r="P29" s="24">
        <v>7.5</v>
      </c>
      <c r="Q29" s="309">
        <v>0</v>
      </c>
      <c r="R29" s="310">
        <v>7</v>
      </c>
      <c r="S29" s="23">
        <v>1802</v>
      </c>
      <c r="T29" s="545">
        <f t="shared" si="0"/>
        <v>41.5</v>
      </c>
      <c r="U29" s="546">
        <f t="shared" si="1"/>
        <v>16211</v>
      </c>
      <c r="V29" s="20">
        <v>20</v>
      </c>
      <c r="W29" s="8">
        <f>IF(ISNUMBER(V19)=TRUE(),1,"")</f>
        <v>1</v>
      </c>
      <c r="X29" s="8">
        <f t="shared" si="8"/>
        <v>34</v>
      </c>
      <c r="Y29" s="8">
        <f t="shared" si="8"/>
        <v>13289</v>
      </c>
      <c r="Z29" s="26">
        <f>MAX(E19,G19,I19,K19,M19,O19,Q19,S19)</f>
        <v>5277</v>
      </c>
      <c r="AA29" s="8">
        <f t="shared" si="6"/>
        <v>33.867104722999997</v>
      </c>
      <c r="AB29" s="8">
        <f t="shared" si="7"/>
        <v>10</v>
      </c>
    </row>
    <row r="30" spans="1:28" ht="15.75" x14ac:dyDescent="0.2">
      <c r="A30" s="19">
        <v>21</v>
      </c>
      <c r="B30" s="544" t="s">
        <v>392</v>
      </c>
      <c r="C30" s="540" t="s">
        <v>40</v>
      </c>
      <c r="D30" s="523">
        <v>3</v>
      </c>
      <c r="E30" s="541">
        <v>54</v>
      </c>
      <c r="F30" s="521">
        <v>5</v>
      </c>
      <c r="G30" s="542">
        <v>2535</v>
      </c>
      <c r="H30" s="47">
        <v>2</v>
      </c>
      <c r="I30" s="48">
        <v>1677</v>
      </c>
      <c r="J30" s="45">
        <v>7</v>
      </c>
      <c r="K30" s="49">
        <v>121</v>
      </c>
      <c r="L30" s="24">
        <v>6</v>
      </c>
      <c r="M30" s="309">
        <v>1285</v>
      </c>
      <c r="N30" s="310">
        <v>7</v>
      </c>
      <c r="O30" s="23">
        <v>3020</v>
      </c>
      <c r="P30" s="24">
        <v>5</v>
      </c>
      <c r="Q30" s="309">
        <v>994</v>
      </c>
      <c r="R30" s="310">
        <v>8</v>
      </c>
      <c r="S30" s="23">
        <v>71</v>
      </c>
      <c r="T30" s="545">
        <f t="shared" si="0"/>
        <v>43</v>
      </c>
      <c r="U30" s="546">
        <f t="shared" si="1"/>
        <v>9757</v>
      </c>
      <c r="V30" s="19">
        <v>21</v>
      </c>
      <c r="W30" s="8">
        <f>IF(ISNUMBER(V20)=TRUE(),1,"")</f>
        <v>1</v>
      </c>
      <c r="X30" s="8">
        <f t="shared" si="8"/>
        <v>34.5</v>
      </c>
      <c r="Y30" s="8">
        <f t="shared" si="8"/>
        <v>12462</v>
      </c>
      <c r="Z30" s="26">
        <f>MAX(E20,G20,I20,K20,M20,O20,Q20,S20)</f>
        <v>4020</v>
      </c>
      <c r="AA30" s="8">
        <f t="shared" si="6"/>
        <v>34.375375980000001</v>
      </c>
      <c r="AB30" s="8">
        <f t="shared" si="7"/>
        <v>11</v>
      </c>
    </row>
    <row r="31" spans="1:28" ht="15.75" x14ac:dyDescent="0.2">
      <c r="A31" s="20">
        <v>22</v>
      </c>
      <c r="B31" s="544" t="s">
        <v>411</v>
      </c>
      <c r="C31" s="540" t="s">
        <v>40</v>
      </c>
      <c r="D31" s="523">
        <v>7.5</v>
      </c>
      <c r="E31" s="541">
        <v>0</v>
      </c>
      <c r="F31" s="521">
        <v>6</v>
      </c>
      <c r="G31" s="542">
        <v>1126</v>
      </c>
      <c r="H31" s="47">
        <v>3</v>
      </c>
      <c r="I31" s="48">
        <v>869</v>
      </c>
      <c r="J31" s="45">
        <v>4</v>
      </c>
      <c r="K31" s="49">
        <v>3920</v>
      </c>
      <c r="L31" s="24">
        <v>7</v>
      </c>
      <c r="M31" s="309">
        <v>1272</v>
      </c>
      <c r="N31" s="310">
        <v>8</v>
      </c>
      <c r="O31" s="23">
        <v>237</v>
      </c>
      <c r="P31" s="24">
        <v>7</v>
      </c>
      <c r="Q31" s="309">
        <v>1049</v>
      </c>
      <c r="R31" s="310">
        <v>1</v>
      </c>
      <c r="S31" s="23">
        <v>6832</v>
      </c>
      <c r="T31" s="545">
        <f t="shared" si="0"/>
        <v>43.5</v>
      </c>
      <c r="U31" s="546">
        <f t="shared" si="1"/>
        <v>15305</v>
      </c>
      <c r="V31" s="20">
        <v>22</v>
      </c>
      <c r="W31" s="8">
        <f>IF(ISNUMBER(V21)=TRUE(),1,"")</f>
        <v>1</v>
      </c>
      <c r="X31" s="8">
        <f t="shared" si="8"/>
        <v>35</v>
      </c>
      <c r="Y31" s="8">
        <f t="shared" si="8"/>
        <v>13539</v>
      </c>
      <c r="Z31" s="26">
        <f>MAX(E21,G21,I21,K21,M21,O21,Q21,S21)</f>
        <v>4902</v>
      </c>
      <c r="AA31" s="8">
        <f t="shared" si="6"/>
        <v>34.864605097999998</v>
      </c>
      <c r="AB31" s="8">
        <f t="shared" si="7"/>
        <v>12</v>
      </c>
    </row>
    <row r="32" spans="1:28" ht="15.75" x14ac:dyDescent="0.2">
      <c r="A32" s="20">
        <v>23</v>
      </c>
      <c r="B32" s="544" t="s">
        <v>412</v>
      </c>
      <c r="C32" s="540" t="s">
        <v>42</v>
      </c>
      <c r="D32" s="523">
        <v>6</v>
      </c>
      <c r="E32" s="541">
        <v>13</v>
      </c>
      <c r="F32" s="521">
        <v>8</v>
      </c>
      <c r="G32" s="542">
        <v>124</v>
      </c>
      <c r="H32" s="47">
        <v>6</v>
      </c>
      <c r="I32" s="48">
        <v>882</v>
      </c>
      <c r="J32" s="45">
        <v>7</v>
      </c>
      <c r="K32" s="49">
        <v>1578</v>
      </c>
      <c r="L32" s="24">
        <v>5</v>
      </c>
      <c r="M32" s="309">
        <v>1704</v>
      </c>
      <c r="N32" s="310">
        <v>8</v>
      </c>
      <c r="O32" s="23">
        <v>1589</v>
      </c>
      <c r="P32" s="24">
        <v>1</v>
      </c>
      <c r="Q32" s="309">
        <v>7587</v>
      </c>
      <c r="R32" s="310">
        <v>4</v>
      </c>
      <c r="S32" s="23">
        <v>840</v>
      </c>
      <c r="T32" s="545">
        <f t="shared" si="0"/>
        <v>45</v>
      </c>
      <c r="U32" s="546">
        <f t="shared" si="1"/>
        <v>14317</v>
      </c>
      <c r="V32" s="20">
        <v>23</v>
      </c>
      <c r="W32" s="8" t="str">
        <f>IF(ISNUMBER(#REF!)=TRUE(),1,"")</f>
        <v/>
      </c>
      <c r="X32" s="8" t="str">
        <f>IF(ISNUMBER(#REF!)=TRUE(),#REF!,"")</f>
        <v/>
      </c>
      <c r="Y32" s="8" t="str">
        <f>IF(ISNUMBER(#REF!)=TRUE(),#REF!,"")</f>
        <v/>
      </c>
      <c r="Z32" s="26" t="e">
        <f>MAX(#REF!,#REF!,#REF!,#REF!,#REF!,#REF!,#REF!,#REF!)</f>
        <v>#REF!</v>
      </c>
      <c r="AA32" s="8" t="str">
        <f t="shared" si="6"/>
        <v/>
      </c>
      <c r="AB32" s="8" t="str">
        <f t="shared" si="7"/>
        <v/>
      </c>
    </row>
    <row r="33" spans="1:28" ht="15.75" x14ac:dyDescent="0.2">
      <c r="A33" s="19">
        <v>24</v>
      </c>
      <c r="B33" s="544" t="s">
        <v>395</v>
      </c>
      <c r="C33" s="540" t="s">
        <v>383</v>
      </c>
      <c r="D33" s="523">
        <v>7</v>
      </c>
      <c r="E33" s="541">
        <v>0</v>
      </c>
      <c r="F33" s="521">
        <v>2</v>
      </c>
      <c r="G33" s="542">
        <v>5024</v>
      </c>
      <c r="H33" s="47">
        <v>7</v>
      </c>
      <c r="I33" s="48">
        <v>508</v>
      </c>
      <c r="J33" s="45">
        <v>8</v>
      </c>
      <c r="K33" s="49">
        <v>32</v>
      </c>
      <c r="L33" s="24">
        <v>7</v>
      </c>
      <c r="M33" s="309">
        <v>685</v>
      </c>
      <c r="N33" s="310">
        <v>7</v>
      </c>
      <c r="O33" s="23">
        <v>447</v>
      </c>
      <c r="P33" s="24">
        <v>3</v>
      </c>
      <c r="Q33" s="309">
        <v>3373</v>
      </c>
      <c r="R33" s="310">
        <v>4</v>
      </c>
      <c r="S33" s="23">
        <v>703</v>
      </c>
      <c r="T33" s="545">
        <f t="shared" si="0"/>
        <v>45</v>
      </c>
      <c r="U33" s="546">
        <f t="shared" si="1"/>
        <v>10772</v>
      </c>
      <c r="V33" s="19">
        <v>24</v>
      </c>
      <c r="W33" s="8">
        <f t="shared" ref="W33:W40" si="9">IF(ISNUMBER(V22)=TRUE(),1,"")</f>
        <v>1</v>
      </c>
      <c r="X33" s="8">
        <f t="shared" ref="X33:Y40" si="10">IF(ISNUMBER(T22)=TRUE(),T22,"")</f>
        <v>36</v>
      </c>
      <c r="Y33" s="8">
        <f t="shared" si="10"/>
        <v>7511</v>
      </c>
      <c r="Z33" s="26">
        <f t="shared" ref="Z33:Z40" si="11">MAX(E22,G22,I22,K22,M22,O22,Q22,S22)</f>
        <v>2986</v>
      </c>
      <c r="AA33" s="8">
        <f t="shared" si="6"/>
        <v>35.924887013999999</v>
      </c>
      <c r="AB33" s="8">
        <f t="shared" si="7"/>
        <v>13</v>
      </c>
    </row>
    <row r="34" spans="1:28" ht="15.75" x14ac:dyDescent="0.2">
      <c r="A34" s="19">
        <v>25</v>
      </c>
      <c r="B34" s="544" t="s">
        <v>404</v>
      </c>
      <c r="C34" s="540" t="s">
        <v>40</v>
      </c>
      <c r="D34" s="523">
        <v>7</v>
      </c>
      <c r="E34" s="541">
        <v>0</v>
      </c>
      <c r="F34" s="521">
        <v>4</v>
      </c>
      <c r="G34" s="542">
        <v>279</v>
      </c>
      <c r="H34" s="47">
        <v>8</v>
      </c>
      <c r="I34" s="48">
        <v>273</v>
      </c>
      <c r="J34" s="45">
        <v>4</v>
      </c>
      <c r="K34" s="49">
        <v>1290</v>
      </c>
      <c r="L34" s="24">
        <v>6</v>
      </c>
      <c r="M34" s="309">
        <v>939</v>
      </c>
      <c r="N34" s="310">
        <v>1</v>
      </c>
      <c r="O34" s="23">
        <v>10740</v>
      </c>
      <c r="P34" s="24">
        <v>7.5</v>
      </c>
      <c r="Q34" s="309">
        <v>0</v>
      </c>
      <c r="R34" s="310">
        <v>8</v>
      </c>
      <c r="S34" s="23">
        <v>317</v>
      </c>
      <c r="T34" s="545">
        <f t="shared" si="0"/>
        <v>45.5</v>
      </c>
      <c r="U34" s="546">
        <f t="shared" si="1"/>
        <v>13838</v>
      </c>
      <c r="V34" s="19">
        <v>25</v>
      </c>
      <c r="W34" s="8">
        <f t="shared" si="9"/>
        <v>1</v>
      </c>
      <c r="X34" s="8">
        <f t="shared" si="10"/>
        <v>37</v>
      </c>
      <c r="Y34" s="8">
        <f t="shared" si="10"/>
        <v>18612</v>
      </c>
      <c r="Z34" s="26">
        <f t="shared" si="11"/>
        <v>3743</v>
      </c>
      <c r="AA34" s="8">
        <f t="shared" si="6"/>
        <v>36.813876256999997</v>
      </c>
      <c r="AB34" s="8">
        <f t="shared" si="7"/>
        <v>14</v>
      </c>
    </row>
    <row r="35" spans="1:28" ht="15.75" x14ac:dyDescent="0.2">
      <c r="A35" s="20">
        <v>26</v>
      </c>
      <c r="B35" s="544" t="s">
        <v>409</v>
      </c>
      <c r="C35" s="540" t="s">
        <v>36</v>
      </c>
      <c r="D35" s="523">
        <v>5</v>
      </c>
      <c r="E35" s="541">
        <v>74</v>
      </c>
      <c r="F35" s="521">
        <v>7</v>
      </c>
      <c r="G35" s="542">
        <v>135</v>
      </c>
      <c r="H35" s="47">
        <v>1</v>
      </c>
      <c r="I35" s="48">
        <v>2882</v>
      </c>
      <c r="J35" s="45">
        <v>9</v>
      </c>
      <c r="K35" s="49"/>
      <c r="L35" s="24">
        <v>8</v>
      </c>
      <c r="M35" s="309">
        <v>442</v>
      </c>
      <c r="N35" s="310">
        <v>4</v>
      </c>
      <c r="O35" s="23">
        <v>2598</v>
      </c>
      <c r="P35" s="24">
        <v>5</v>
      </c>
      <c r="Q35" s="309">
        <v>873</v>
      </c>
      <c r="R35" s="310">
        <v>7</v>
      </c>
      <c r="S35" s="23">
        <v>638</v>
      </c>
      <c r="T35" s="545">
        <f t="shared" si="0"/>
        <v>46</v>
      </c>
      <c r="U35" s="546">
        <f t="shared" si="1"/>
        <v>7642</v>
      </c>
      <c r="V35" s="20">
        <v>26</v>
      </c>
      <c r="W35" s="8">
        <f t="shared" si="9"/>
        <v>1</v>
      </c>
      <c r="X35" s="8">
        <f t="shared" si="10"/>
        <v>37</v>
      </c>
      <c r="Y35" s="8">
        <f t="shared" si="10"/>
        <v>17968</v>
      </c>
      <c r="Z35" s="26">
        <f t="shared" si="11"/>
        <v>5889</v>
      </c>
      <c r="AA35" s="8">
        <f t="shared" si="6"/>
        <v>36.820314111000002</v>
      </c>
      <c r="AB35" s="8">
        <f t="shared" si="7"/>
        <v>15</v>
      </c>
    </row>
    <row r="36" spans="1:28" ht="15.75" x14ac:dyDescent="0.2">
      <c r="A36" s="20">
        <v>27</v>
      </c>
      <c r="B36" s="544" t="s">
        <v>413</v>
      </c>
      <c r="C36" s="52" t="s">
        <v>61</v>
      </c>
      <c r="D36" s="50">
        <v>5</v>
      </c>
      <c r="E36" s="29">
        <v>14</v>
      </c>
      <c r="F36" s="1228">
        <v>9</v>
      </c>
      <c r="G36" s="1229"/>
      <c r="H36" s="47">
        <v>7</v>
      </c>
      <c r="I36" s="48">
        <v>1347</v>
      </c>
      <c r="J36" s="45">
        <v>9</v>
      </c>
      <c r="K36" s="49"/>
      <c r="L36" s="24">
        <v>6</v>
      </c>
      <c r="M36" s="309">
        <v>1468</v>
      </c>
      <c r="N36" s="310">
        <v>7</v>
      </c>
      <c r="O36" s="23">
        <v>1809</v>
      </c>
      <c r="P36" s="24">
        <v>2</v>
      </c>
      <c r="Q36" s="309">
        <v>3508</v>
      </c>
      <c r="R36" s="310">
        <v>3</v>
      </c>
      <c r="S36" s="23">
        <v>3701</v>
      </c>
      <c r="T36" s="545">
        <f t="shared" si="0"/>
        <v>48</v>
      </c>
      <c r="U36" s="546">
        <f t="shared" si="1"/>
        <v>11847</v>
      </c>
      <c r="V36" s="20">
        <v>27</v>
      </c>
      <c r="W36" s="8">
        <f t="shared" si="9"/>
        <v>1</v>
      </c>
      <c r="X36" s="8">
        <f t="shared" si="10"/>
        <v>38</v>
      </c>
      <c r="Y36" s="8">
        <f t="shared" si="10"/>
        <v>16435</v>
      </c>
      <c r="Z36" s="26">
        <f t="shared" si="11"/>
        <v>4727</v>
      </c>
      <c r="AA36" s="8">
        <f t="shared" si="6"/>
        <v>37.835645273000004</v>
      </c>
      <c r="AB36" s="8">
        <f t="shared" si="7"/>
        <v>16</v>
      </c>
    </row>
    <row r="37" spans="1:28" ht="15.75" x14ac:dyDescent="0.2">
      <c r="A37" s="19">
        <v>28</v>
      </c>
      <c r="B37" s="544" t="s">
        <v>394</v>
      </c>
      <c r="C37" s="540" t="s">
        <v>36</v>
      </c>
      <c r="D37" s="523">
        <v>7</v>
      </c>
      <c r="E37" s="541">
        <v>0</v>
      </c>
      <c r="F37" s="521">
        <v>2</v>
      </c>
      <c r="G37" s="542">
        <v>6425</v>
      </c>
      <c r="H37" s="47">
        <v>6</v>
      </c>
      <c r="I37" s="48">
        <v>615</v>
      </c>
      <c r="J37" s="45">
        <v>5</v>
      </c>
      <c r="K37" s="49">
        <v>489</v>
      </c>
      <c r="L37" s="24">
        <v>8</v>
      </c>
      <c r="M37" s="309">
        <v>631</v>
      </c>
      <c r="N37" s="310">
        <v>6</v>
      </c>
      <c r="O37" s="23">
        <v>2038</v>
      </c>
      <c r="P37" s="24">
        <v>8</v>
      </c>
      <c r="Q37" s="309">
        <v>1031</v>
      </c>
      <c r="R37" s="310">
        <v>6</v>
      </c>
      <c r="S37" s="23">
        <v>436</v>
      </c>
      <c r="T37" s="545">
        <f t="shared" si="0"/>
        <v>48</v>
      </c>
      <c r="U37" s="546">
        <f t="shared" si="1"/>
        <v>11665</v>
      </c>
      <c r="V37" s="19">
        <v>28</v>
      </c>
      <c r="W37" s="8">
        <f t="shared" si="9"/>
        <v>1</v>
      </c>
      <c r="X37" s="8">
        <f t="shared" si="10"/>
        <v>38.5</v>
      </c>
      <c r="Y37" s="8">
        <f t="shared" si="10"/>
        <v>11724</v>
      </c>
      <c r="Z37" s="26">
        <f t="shared" si="11"/>
        <v>5169</v>
      </c>
      <c r="AA37" s="8">
        <f t="shared" ref="AA37:AA66" si="12">IF(ISNUMBER(X37)=TRUE(),X37-Y37/100000-Z37/1000000000,"")</f>
        <v>38.382754831</v>
      </c>
      <c r="AB37" s="8">
        <f t="shared" si="7"/>
        <v>17</v>
      </c>
    </row>
    <row r="38" spans="1:28" ht="15.75" x14ac:dyDescent="0.2">
      <c r="A38" s="20">
        <v>29</v>
      </c>
      <c r="B38" s="544" t="s">
        <v>407</v>
      </c>
      <c r="C38" s="540" t="s">
        <v>61</v>
      </c>
      <c r="D38" s="523">
        <v>9</v>
      </c>
      <c r="E38" s="541"/>
      <c r="F38" s="521">
        <v>3</v>
      </c>
      <c r="G38" s="542">
        <v>2060</v>
      </c>
      <c r="H38" s="47">
        <v>9</v>
      </c>
      <c r="I38" s="48"/>
      <c r="J38" s="45">
        <v>7</v>
      </c>
      <c r="K38" s="49">
        <v>2096</v>
      </c>
      <c r="L38" s="24">
        <v>7</v>
      </c>
      <c r="M38" s="309">
        <v>581</v>
      </c>
      <c r="N38" s="310">
        <v>6</v>
      </c>
      <c r="O38" s="23">
        <v>1449</v>
      </c>
      <c r="P38" s="24">
        <v>1</v>
      </c>
      <c r="Q38" s="309">
        <v>6424</v>
      </c>
      <c r="R38" s="310">
        <v>7</v>
      </c>
      <c r="S38" s="23">
        <v>293</v>
      </c>
      <c r="T38" s="545">
        <f t="shared" si="0"/>
        <v>49</v>
      </c>
      <c r="U38" s="546">
        <f t="shared" si="1"/>
        <v>12903</v>
      </c>
      <c r="V38" s="20">
        <v>29</v>
      </c>
      <c r="W38" s="8">
        <f t="shared" si="9"/>
        <v>1</v>
      </c>
      <c r="X38" s="8">
        <f t="shared" si="10"/>
        <v>39.5</v>
      </c>
      <c r="Y38" s="8">
        <f t="shared" si="10"/>
        <v>10357</v>
      </c>
      <c r="Z38" s="26">
        <f t="shared" si="11"/>
        <v>3038</v>
      </c>
      <c r="AA38" s="8">
        <f t="shared" si="12"/>
        <v>39.396426962</v>
      </c>
      <c r="AB38" s="8">
        <f t="shared" si="7"/>
        <v>18</v>
      </c>
    </row>
    <row r="39" spans="1:28" ht="15.75" x14ac:dyDescent="0.2">
      <c r="A39" s="19">
        <v>30</v>
      </c>
      <c r="B39" s="544" t="s">
        <v>384</v>
      </c>
      <c r="C39" s="540" t="s">
        <v>61</v>
      </c>
      <c r="D39" s="523">
        <v>1</v>
      </c>
      <c r="E39" s="541">
        <v>2046</v>
      </c>
      <c r="F39" s="521">
        <v>1</v>
      </c>
      <c r="G39" s="542">
        <v>7586</v>
      </c>
      <c r="H39" s="47">
        <v>5</v>
      </c>
      <c r="I39" s="48">
        <v>765</v>
      </c>
      <c r="J39" s="45">
        <v>8</v>
      </c>
      <c r="K39" s="49">
        <v>844</v>
      </c>
      <c r="L39" s="24">
        <v>8</v>
      </c>
      <c r="M39" s="309">
        <v>1365</v>
      </c>
      <c r="N39" s="310">
        <v>8</v>
      </c>
      <c r="O39" s="23">
        <v>135</v>
      </c>
      <c r="P39" s="24">
        <v>9</v>
      </c>
      <c r="Q39" s="309"/>
      <c r="R39" s="310">
        <v>9</v>
      </c>
      <c r="S39" s="23"/>
      <c r="T39" s="545">
        <f t="shared" si="0"/>
        <v>49</v>
      </c>
      <c r="U39" s="546">
        <f t="shared" si="1"/>
        <v>12741</v>
      </c>
      <c r="V39" s="20">
        <v>30</v>
      </c>
      <c r="W39" s="8">
        <f t="shared" si="9"/>
        <v>1</v>
      </c>
      <c r="X39" s="8">
        <f t="shared" si="10"/>
        <v>41</v>
      </c>
      <c r="Y39" s="8">
        <f t="shared" si="10"/>
        <v>12693</v>
      </c>
      <c r="Z39" s="26">
        <f t="shared" si="11"/>
        <v>2783</v>
      </c>
      <c r="AA39" s="8">
        <f t="shared" si="12"/>
        <v>40.873067216999999</v>
      </c>
      <c r="AB39" s="8">
        <f t="shared" si="7"/>
        <v>19</v>
      </c>
    </row>
    <row r="40" spans="1:28" ht="15.75" x14ac:dyDescent="0.2">
      <c r="A40" s="20">
        <v>31</v>
      </c>
      <c r="B40" s="544" t="s">
        <v>852</v>
      </c>
      <c r="C40" s="540" t="s">
        <v>310</v>
      </c>
      <c r="D40" s="523">
        <v>9</v>
      </c>
      <c r="E40" s="541"/>
      <c r="F40" s="521">
        <v>9</v>
      </c>
      <c r="G40" s="542">
        <v>0</v>
      </c>
      <c r="H40" s="47">
        <v>9</v>
      </c>
      <c r="I40" s="48"/>
      <c r="J40" s="45">
        <v>9</v>
      </c>
      <c r="K40" s="49"/>
      <c r="L40" s="24">
        <v>1</v>
      </c>
      <c r="M40" s="309">
        <v>3274</v>
      </c>
      <c r="N40" s="310">
        <v>4</v>
      </c>
      <c r="O40" s="23">
        <v>2370</v>
      </c>
      <c r="P40" s="24">
        <v>4</v>
      </c>
      <c r="Q40" s="309">
        <v>3339</v>
      </c>
      <c r="R40" s="310">
        <v>9</v>
      </c>
      <c r="S40" s="23"/>
      <c r="T40" s="545">
        <f t="shared" si="0"/>
        <v>54</v>
      </c>
      <c r="U40" s="546">
        <f t="shared" si="1"/>
        <v>8983</v>
      </c>
      <c r="V40" s="19">
        <v>31</v>
      </c>
      <c r="W40" s="8">
        <f t="shared" si="9"/>
        <v>1</v>
      </c>
      <c r="X40" s="8">
        <f t="shared" si="10"/>
        <v>41.5</v>
      </c>
      <c r="Y40" s="8">
        <f t="shared" si="10"/>
        <v>16211</v>
      </c>
      <c r="Z40" s="26">
        <f t="shared" si="11"/>
        <v>6468</v>
      </c>
      <c r="AA40" s="8">
        <f t="shared" si="12"/>
        <v>41.337883531999999</v>
      </c>
      <c r="AB40" s="8">
        <f t="shared" si="7"/>
        <v>20</v>
      </c>
    </row>
    <row r="41" spans="1:28" ht="15.75" x14ac:dyDescent="0.2">
      <c r="A41" s="19">
        <v>32</v>
      </c>
      <c r="B41" s="544" t="s">
        <v>410</v>
      </c>
      <c r="C41" s="540" t="s">
        <v>61</v>
      </c>
      <c r="D41" s="523">
        <v>9</v>
      </c>
      <c r="E41" s="541"/>
      <c r="F41" s="521">
        <v>4</v>
      </c>
      <c r="G41" s="542">
        <v>487</v>
      </c>
      <c r="H41" s="47">
        <v>3</v>
      </c>
      <c r="I41" s="48">
        <v>2746</v>
      </c>
      <c r="J41" s="45">
        <v>4</v>
      </c>
      <c r="K41" s="49">
        <v>515</v>
      </c>
      <c r="L41" s="24">
        <v>9</v>
      </c>
      <c r="M41" s="309"/>
      <c r="N41" s="310">
        <v>9</v>
      </c>
      <c r="O41" s="23"/>
      <c r="P41" s="24">
        <v>9</v>
      </c>
      <c r="Q41" s="309"/>
      <c r="R41" s="310">
        <v>9</v>
      </c>
      <c r="S41" s="23"/>
      <c r="T41" s="545">
        <f t="shared" si="0"/>
        <v>56</v>
      </c>
      <c r="U41" s="546">
        <f t="shared" si="1"/>
        <v>3748</v>
      </c>
      <c r="V41" s="20">
        <v>32</v>
      </c>
      <c r="W41" s="8"/>
      <c r="X41" s="8"/>
      <c r="Y41" s="8"/>
      <c r="Z41" s="26"/>
      <c r="AA41" s="8"/>
      <c r="AB41" s="8"/>
    </row>
    <row r="42" spans="1:28" ht="15.75" x14ac:dyDescent="0.2">
      <c r="A42" s="20">
        <v>33</v>
      </c>
      <c r="B42" s="544" t="s">
        <v>685</v>
      </c>
      <c r="C42" s="311" t="s">
        <v>36</v>
      </c>
      <c r="D42" s="24">
        <v>9</v>
      </c>
      <c r="E42" s="309"/>
      <c r="F42" s="45">
        <v>9</v>
      </c>
      <c r="G42" s="46">
        <v>0</v>
      </c>
      <c r="H42" s="47">
        <v>8</v>
      </c>
      <c r="I42" s="48">
        <v>512</v>
      </c>
      <c r="J42" s="45">
        <v>8</v>
      </c>
      <c r="K42" s="49">
        <v>552</v>
      </c>
      <c r="L42" s="24">
        <v>9</v>
      </c>
      <c r="M42" s="309"/>
      <c r="N42" s="310">
        <v>9</v>
      </c>
      <c r="O42" s="23"/>
      <c r="P42" s="24">
        <v>3</v>
      </c>
      <c r="Q42" s="309">
        <v>6617</v>
      </c>
      <c r="R42" s="310">
        <v>2</v>
      </c>
      <c r="S42" s="23">
        <v>1237</v>
      </c>
      <c r="T42" s="545">
        <f t="shared" si="0"/>
        <v>57</v>
      </c>
      <c r="U42" s="546">
        <f t="shared" si="1"/>
        <v>8918</v>
      </c>
      <c r="V42" s="19">
        <v>33</v>
      </c>
      <c r="W42" s="8"/>
      <c r="X42" s="8"/>
      <c r="Y42" s="8"/>
      <c r="Z42" s="26"/>
      <c r="AA42" s="8"/>
      <c r="AB42" s="8"/>
    </row>
    <row r="43" spans="1:28" ht="15.75" x14ac:dyDescent="0.2">
      <c r="A43" s="19">
        <v>34</v>
      </c>
      <c r="B43" s="544" t="s">
        <v>400</v>
      </c>
      <c r="C43" s="537" t="s">
        <v>36</v>
      </c>
      <c r="D43" s="519">
        <v>5</v>
      </c>
      <c r="E43" s="538">
        <v>12</v>
      </c>
      <c r="F43" s="517">
        <v>6</v>
      </c>
      <c r="G43" s="539">
        <v>1593</v>
      </c>
      <c r="H43" s="47">
        <v>9</v>
      </c>
      <c r="I43" s="48"/>
      <c r="J43" s="45">
        <v>4</v>
      </c>
      <c r="K43" s="49">
        <v>2977</v>
      </c>
      <c r="L43" s="24">
        <v>9</v>
      </c>
      <c r="M43" s="309"/>
      <c r="N43" s="310">
        <v>9</v>
      </c>
      <c r="O43" s="23"/>
      <c r="P43" s="24">
        <v>9</v>
      </c>
      <c r="Q43" s="309"/>
      <c r="R43" s="310">
        <v>9</v>
      </c>
      <c r="S43" s="23"/>
      <c r="T43" s="545">
        <f t="shared" si="0"/>
        <v>60</v>
      </c>
      <c r="U43" s="546">
        <f t="shared" si="1"/>
        <v>4582</v>
      </c>
      <c r="V43" s="20">
        <v>34</v>
      </c>
      <c r="W43" s="8"/>
      <c r="X43" s="8"/>
      <c r="Y43" s="8"/>
      <c r="Z43" s="26"/>
      <c r="AA43" s="8"/>
      <c r="AB43" s="8"/>
    </row>
    <row r="44" spans="1:28" ht="15.75" x14ac:dyDescent="0.2">
      <c r="A44" s="20">
        <v>35</v>
      </c>
      <c r="B44" s="544" t="s">
        <v>408</v>
      </c>
      <c r="C44" s="311" t="s">
        <v>40</v>
      </c>
      <c r="D44" s="24">
        <v>9</v>
      </c>
      <c r="E44" s="309"/>
      <c r="F44" s="45">
        <v>3</v>
      </c>
      <c r="G44" s="46">
        <v>515</v>
      </c>
      <c r="H44" s="47">
        <v>9</v>
      </c>
      <c r="I44" s="48"/>
      <c r="J44" s="45">
        <v>9</v>
      </c>
      <c r="K44" s="49"/>
      <c r="L44" s="24">
        <v>3</v>
      </c>
      <c r="M44" s="309">
        <v>2760</v>
      </c>
      <c r="N44" s="310">
        <v>9</v>
      </c>
      <c r="O44" s="23"/>
      <c r="P44" s="24">
        <v>9</v>
      </c>
      <c r="Q44" s="309"/>
      <c r="R44" s="310">
        <v>9</v>
      </c>
      <c r="S44" s="23"/>
      <c r="T44" s="545">
        <f t="shared" si="0"/>
        <v>60</v>
      </c>
      <c r="U44" s="546">
        <f t="shared" si="1"/>
        <v>3275</v>
      </c>
      <c r="V44" s="19">
        <v>35</v>
      </c>
      <c r="W44" s="8"/>
      <c r="X44" s="8"/>
      <c r="Y44" s="8"/>
      <c r="Z44" s="26"/>
      <c r="AA44" s="8"/>
      <c r="AB44" s="8"/>
    </row>
    <row r="45" spans="1:28" ht="15.75" x14ac:dyDescent="0.2">
      <c r="A45" s="19">
        <v>36</v>
      </c>
      <c r="B45" s="544" t="s">
        <v>406</v>
      </c>
      <c r="C45" s="311" t="s">
        <v>310</v>
      </c>
      <c r="D45" s="24">
        <v>9</v>
      </c>
      <c r="E45" s="309"/>
      <c r="F45" s="45">
        <v>3</v>
      </c>
      <c r="G45" s="46">
        <v>4177</v>
      </c>
      <c r="H45" s="47">
        <v>8</v>
      </c>
      <c r="I45" s="48">
        <v>101</v>
      </c>
      <c r="J45" s="45">
        <v>6</v>
      </c>
      <c r="K45" s="49">
        <v>2211</v>
      </c>
      <c r="L45" s="24">
        <v>9</v>
      </c>
      <c r="M45" s="309"/>
      <c r="N45" s="310">
        <v>9</v>
      </c>
      <c r="O45" s="23"/>
      <c r="P45" s="24">
        <v>9</v>
      </c>
      <c r="Q45" s="309"/>
      <c r="R45" s="310">
        <v>9</v>
      </c>
      <c r="S45" s="23"/>
      <c r="T45" s="545">
        <f t="shared" si="0"/>
        <v>62</v>
      </c>
      <c r="U45" s="546">
        <f t="shared" si="1"/>
        <v>6489</v>
      </c>
      <c r="V45" s="20">
        <v>36</v>
      </c>
      <c r="W45" s="8" t="str">
        <f>IF(ISNUMBER(#REF!)=TRUE(),1,"")</f>
        <v/>
      </c>
      <c r="X45" s="8" t="str">
        <f>IF(ISNUMBER(#REF!)=TRUE(),#REF!,"")</f>
        <v/>
      </c>
      <c r="Y45" s="8" t="str">
        <f>IF(ISNUMBER(#REF!)=TRUE(),#REF!,"")</f>
        <v/>
      </c>
      <c r="Z45" s="26" t="e">
        <f>MAX(#REF!,#REF!,#REF!,#REF!,#REF!,#REF!,#REF!,#REF!)</f>
        <v>#REF!</v>
      </c>
      <c r="AA45" s="8" t="str">
        <f t="shared" si="12"/>
        <v/>
      </c>
      <c r="AB45" s="8" t="str">
        <f t="shared" ref="AB45:AB71" si="13">IF(ISNUMBER(AA45)=TRUE(),RANK(AA45,$AA$10:$AA$71,1),"")</f>
        <v/>
      </c>
    </row>
    <row r="46" spans="1:28" ht="15.75" x14ac:dyDescent="0.2">
      <c r="A46" s="20">
        <v>37</v>
      </c>
      <c r="B46" s="544" t="s">
        <v>416</v>
      </c>
      <c r="C46" s="311" t="s">
        <v>383</v>
      </c>
      <c r="D46" s="24">
        <v>7</v>
      </c>
      <c r="E46" s="309">
        <v>0</v>
      </c>
      <c r="F46" s="45">
        <v>9</v>
      </c>
      <c r="G46" s="46">
        <v>0</v>
      </c>
      <c r="H46" s="47">
        <v>2</v>
      </c>
      <c r="I46" s="48">
        <v>957</v>
      </c>
      <c r="J46" s="45">
        <v>9</v>
      </c>
      <c r="K46" s="49">
        <v>0</v>
      </c>
      <c r="L46" s="24">
        <v>9</v>
      </c>
      <c r="M46" s="309"/>
      <c r="N46" s="310">
        <v>9</v>
      </c>
      <c r="O46" s="23"/>
      <c r="P46" s="24">
        <v>9</v>
      </c>
      <c r="Q46" s="309"/>
      <c r="R46" s="310">
        <v>9</v>
      </c>
      <c r="S46" s="23"/>
      <c r="T46" s="545">
        <f t="shared" si="0"/>
        <v>63</v>
      </c>
      <c r="U46" s="546">
        <f t="shared" si="1"/>
        <v>957</v>
      </c>
      <c r="V46" s="19">
        <v>37</v>
      </c>
      <c r="W46" s="8">
        <f>IF(ISNUMBER(V30)=TRUE(),1,"")</f>
        <v>1</v>
      </c>
      <c r="X46" s="8">
        <f t="shared" ref="X46:Y49" si="14">IF(ISNUMBER(T30)=TRUE(),T30,"")</f>
        <v>43</v>
      </c>
      <c r="Y46" s="8">
        <f t="shared" si="14"/>
        <v>9757</v>
      </c>
      <c r="Z46" s="26">
        <f>MAX(E30,G30,I30,K30,M30,O30,Q30,S30)</f>
        <v>3020</v>
      </c>
      <c r="AA46" s="8">
        <f t="shared" si="12"/>
        <v>42.902426980000001</v>
      </c>
      <c r="AB46" s="8">
        <f t="shared" si="13"/>
        <v>21</v>
      </c>
    </row>
    <row r="47" spans="1:28" ht="15.75" x14ac:dyDescent="0.2">
      <c r="A47" s="19">
        <v>38</v>
      </c>
      <c r="B47" s="391" t="s">
        <v>932</v>
      </c>
      <c r="C47" s="311" t="s">
        <v>61</v>
      </c>
      <c r="D47" s="24">
        <v>9</v>
      </c>
      <c r="E47" s="309"/>
      <c r="F47" s="45">
        <v>9</v>
      </c>
      <c r="G47" s="46"/>
      <c r="H47" s="47">
        <v>9</v>
      </c>
      <c r="I47" s="48"/>
      <c r="J47" s="45">
        <v>9</v>
      </c>
      <c r="K47" s="49"/>
      <c r="L47" s="24">
        <v>9</v>
      </c>
      <c r="M47" s="309"/>
      <c r="N47" s="310">
        <v>9</v>
      </c>
      <c r="O47" s="23"/>
      <c r="P47" s="24">
        <v>9</v>
      </c>
      <c r="Q47" s="309"/>
      <c r="R47" s="310">
        <v>1</v>
      </c>
      <c r="S47" s="23">
        <v>1301</v>
      </c>
      <c r="T47" s="545">
        <f t="shared" si="0"/>
        <v>64</v>
      </c>
      <c r="U47" s="546">
        <f t="shared" si="1"/>
        <v>1301</v>
      </c>
      <c r="V47" s="20">
        <v>38</v>
      </c>
      <c r="W47" s="8">
        <f>IF(ISNUMBER(V31)=TRUE(),1,"")</f>
        <v>1</v>
      </c>
      <c r="X47" s="8">
        <f t="shared" si="14"/>
        <v>43.5</v>
      </c>
      <c r="Y47" s="8">
        <f t="shared" si="14"/>
        <v>15305</v>
      </c>
      <c r="Z47" s="26">
        <f>MAX(E31,G31,I31,K31,M31,O31,Q31,S31)</f>
        <v>6832</v>
      </c>
      <c r="AA47" s="8">
        <f t="shared" si="12"/>
        <v>43.346943168000003</v>
      </c>
      <c r="AB47" s="8">
        <f t="shared" si="13"/>
        <v>22</v>
      </c>
    </row>
    <row r="48" spans="1:28" ht="15.75" x14ac:dyDescent="0.2">
      <c r="A48" s="19">
        <v>39</v>
      </c>
      <c r="B48" s="391" t="s">
        <v>934</v>
      </c>
      <c r="C48" s="311" t="s">
        <v>310</v>
      </c>
      <c r="D48" s="24">
        <v>9</v>
      </c>
      <c r="E48" s="309"/>
      <c r="F48" s="45">
        <v>9</v>
      </c>
      <c r="G48" s="46"/>
      <c r="H48" s="47">
        <v>9</v>
      </c>
      <c r="I48" s="48"/>
      <c r="J48" s="45">
        <v>9</v>
      </c>
      <c r="K48" s="49"/>
      <c r="L48" s="24">
        <v>9</v>
      </c>
      <c r="M48" s="309"/>
      <c r="N48" s="310">
        <v>9</v>
      </c>
      <c r="O48" s="23"/>
      <c r="P48" s="24">
        <v>9</v>
      </c>
      <c r="Q48" s="309"/>
      <c r="R48" s="310">
        <v>5</v>
      </c>
      <c r="S48" s="23">
        <v>993</v>
      </c>
      <c r="T48" s="545">
        <f t="shared" si="0"/>
        <v>68</v>
      </c>
      <c r="U48" s="546">
        <f t="shared" si="1"/>
        <v>993</v>
      </c>
      <c r="V48" s="20">
        <v>39</v>
      </c>
      <c r="W48" s="8">
        <f>IF(ISNUMBER(V32)=TRUE(),1,"")</f>
        <v>1</v>
      </c>
      <c r="X48" s="8">
        <f t="shared" si="14"/>
        <v>45</v>
      </c>
      <c r="Y48" s="8">
        <f t="shared" si="14"/>
        <v>14317</v>
      </c>
      <c r="Z48" s="26">
        <f>MAX(E32,G32,I32,K32,M32,O32,Q32,S32)</f>
        <v>7587</v>
      </c>
      <c r="AA48" s="8">
        <f t="shared" si="12"/>
        <v>44.856822413000003</v>
      </c>
      <c r="AB48" s="8">
        <f t="shared" si="13"/>
        <v>23</v>
      </c>
    </row>
    <row r="49" spans="1:28" ht="15.75" x14ac:dyDescent="0.2">
      <c r="A49" s="20">
        <v>40</v>
      </c>
      <c r="B49" s="391" t="s">
        <v>933</v>
      </c>
      <c r="C49" s="311" t="s">
        <v>61</v>
      </c>
      <c r="D49" s="24">
        <v>9</v>
      </c>
      <c r="E49" s="309"/>
      <c r="F49" s="45">
        <v>9</v>
      </c>
      <c r="G49" s="46"/>
      <c r="H49" s="47">
        <v>9</v>
      </c>
      <c r="I49" s="48"/>
      <c r="J49" s="45">
        <v>9</v>
      </c>
      <c r="K49" s="49"/>
      <c r="L49" s="24">
        <v>9</v>
      </c>
      <c r="M49" s="309"/>
      <c r="N49" s="310">
        <v>9</v>
      </c>
      <c r="O49" s="23"/>
      <c r="P49" s="24">
        <v>6</v>
      </c>
      <c r="Q49" s="309">
        <v>634</v>
      </c>
      <c r="R49" s="310">
        <v>9</v>
      </c>
      <c r="S49" s="23"/>
      <c r="T49" s="545">
        <f t="shared" si="0"/>
        <v>69</v>
      </c>
      <c r="U49" s="546">
        <f t="shared" si="1"/>
        <v>634</v>
      </c>
      <c r="V49" s="19">
        <v>40</v>
      </c>
      <c r="W49" s="8">
        <f>IF(ISNUMBER(V33)=TRUE(),1,"")</f>
        <v>1</v>
      </c>
      <c r="X49" s="8">
        <f t="shared" si="14"/>
        <v>45</v>
      </c>
      <c r="Y49" s="8">
        <f t="shared" si="14"/>
        <v>10772</v>
      </c>
      <c r="Z49" s="26">
        <f>MAX(E33,G33,I33,K33,M33,O33,Q33,S33)</f>
        <v>5024</v>
      </c>
      <c r="AA49" s="8">
        <f t="shared" si="12"/>
        <v>44.892274976000003</v>
      </c>
      <c r="AB49" s="8">
        <f t="shared" si="13"/>
        <v>24</v>
      </c>
    </row>
    <row r="50" spans="1:28" ht="15.75" x14ac:dyDescent="0.2">
      <c r="A50" s="20">
        <v>41</v>
      </c>
      <c r="B50" s="544" t="s">
        <v>853</v>
      </c>
      <c r="C50" s="311" t="s">
        <v>36</v>
      </c>
      <c r="D50" s="24">
        <v>9</v>
      </c>
      <c r="E50" s="309"/>
      <c r="F50" s="45">
        <v>9</v>
      </c>
      <c r="G50" s="46"/>
      <c r="H50" s="47">
        <v>9</v>
      </c>
      <c r="I50" s="48"/>
      <c r="J50" s="45">
        <v>9</v>
      </c>
      <c r="K50" s="49"/>
      <c r="L50" s="24">
        <v>8</v>
      </c>
      <c r="M50" s="309">
        <v>400</v>
      </c>
      <c r="N50" s="310">
        <v>8</v>
      </c>
      <c r="O50" s="23">
        <v>2200</v>
      </c>
      <c r="P50" s="24">
        <v>9</v>
      </c>
      <c r="Q50" s="309"/>
      <c r="R50" s="310">
        <v>9</v>
      </c>
      <c r="S50" s="23"/>
      <c r="T50" s="545">
        <f t="shared" si="0"/>
        <v>70</v>
      </c>
      <c r="U50" s="546">
        <f t="shared" si="1"/>
        <v>2600</v>
      </c>
      <c r="V50" s="20">
        <v>41</v>
      </c>
      <c r="W50" s="8" t="str">
        <f>IF(ISNUMBER(#REF!)=TRUE(),1,"")</f>
        <v/>
      </c>
      <c r="X50" s="8" t="str">
        <f>IF(ISNUMBER(#REF!)=TRUE(),#REF!,"")</f>
        <v/>
      </c>
      <c r="Y50" s="8" t="str">
        <f>IF(ISNUMBER(#REF!)=TRUE(),#REF!,"")</f>
        <v/>
      </c>
      <c r="Z50" s="26" t="e">
        <f>MAX(#REF!,#REF!,#REF!,#REF!,#REF!,#REF!,#REF!,#REF!)</f>
        <v>#REF!</v>
      </c>
      <c r="AA50" s="8" t="str">
        <f t="shared" si="12"/>
        <v/>
      </c>
      <c r="AB50" s="8" t="str">
        <f t="shared" si="13"/>
        <v/>
      </c>
    </row>
    <row r="51" spans="1:28" ht="15.75" x14ac:dyDescent="0.2">
      <c r="A51" s="20">
        <v>42</v>
      </c>
      <c r="B51" s="544" t="s">
        <v>415</v>
      </c>
      <c r="C51" s="311" t="s">
        <v>310</v>
      </c>
      <c r="D51" s="24">
        <v>7</v>
      </c>
      <c r="E51" s="309">
        <v>99</v>
      </c>
      <c r="F51" s="45">
        <v>9</v>
      </c>
      <c r="G51" s="46"/>
      <c r="H51" s="47">
        <v>9</v>
      </c>
      <c r="I51" s="48"/>
      <c r="J51" s="45">
        <v>9</v>
      </c>
      <c r="K51" s="49"/>
      <c r="L51" s="24">
        <v>9</v>
      </c>
      <c r="M51" s="309"/>
      <c r="N51" s="310">
        <v>9</v>
      </c>
      <c r="O51" s="23"/>
      <c r="P51" s="24">
        <v>9</v>
      </c>
      <c r="Q51" s="309"/>
      <c r="R51" s="310">
        <v>9</v>
      </c>
      <c r="S51" s="23"/>
      <c r="T51" s="545">
        <f t="shared" si="0"/>
        <v>70</v>
      </c>
      <c r="U51" s="546">
        <f t="shared" si="1"/>
        <v>99</v>
      </c>
      <c r="V51" s="20">
        <v>42</v>
      </c>
      <c r="W51" s="8" t="str">
        <f>IF(ISNUMBER(#REF!)=TRUE(),1,"")</f>
        <v/>
      </c>
      <c r="X51" s="8" t="str">
        <f>IF(ISNUMBER(#REF!)=TRUE(),#REF!,"")</f>
        <v/>
      </c>
      <c r="Y51" s="8" t="str">
        <f>IF(ISNUMBER(#REF!)=TRUE(),#REF!,"")</f>
        <v/>
      </c>
      <c r="Z51" s="26" t="e">
        <f>MAX(#REF!,#REF!,#REF!,#REF!,#REF!,#REF!,#REF!,#REF!)</f>
        <v>#REF!</v>
      </c>
      <c r="AA51" s="8" t="str">
        <f t="shared" si="12"/>
        <v/>
      </c>
      <c r="AB51" s="8" t="str">
        <f t="shared" si="13"/>
        <v/>
      </c>
    </row>
    <row r="52" spans="1:28" ht="15.75" x14ac:dyDescent="0.2">
      <c r="A52" s="20">
        <v>43</v>
      </c>
      <c r="B52" s="391" t="s">
        <v>417</v>
      </c>
      <c r="C52" s="311" t="s">
        <v>61</v>
      </c>
      <c r="D52" s="24">
        <v>7.5</v>
      </c>
      <c r="E52" s="309">
        <v>0</v>
      </c>
      <c r="F52" s="45">
        <v>9</v>
      </c>
      <c r="G52" s="46"/>
      <c r="H52" s="47">
        <v>9</v>
      </c>
      <c r="I52" s="48"/>
      <c r="J52" s="45">
        <v>9</v>
      </c>
      <c r="K52" s="49"/>
      <c r="L52" s="24">
        <v>9</v>
      </c>
      <c r="M52" s="309"/>
      <c r="N52" s="310">
        <v>9</v>
      </c>
      <c r="O52" s="23"/>
      <c r="P52" s="24">
        <v>9</v>
      </c>
      <c r="Q52" s="309"/>
      <c r="R52" s="310">
        <v>9</v>
      </c>
      <c r="S52" s="23"/>
      <c r="T52" s="545">
        <f t="shared" si="0"/>
        <v>70.5</v>
      </c>
      <c r="U52" s="546">
        <f t="shared" si="1"/>
        <v>0</v>
      </c>
      <c r="V52" s="19">
        <v>43</v>
      </c>
      <c r="W52" s="8">
        <f t="shared" ref="W52:W54" si="15">IF(ISNUMBER(V34)=TRUE(),1,"")</f>
        <v>1</v>
      </c>
      <c r="X52" s="8">
        <f t="shared" ref="X52:Y54" si="16">IF(ISNUMBER(T34)=TRUE(),T34,"")</f>
        <v>45.5</v>
      </c>
      <c r="Y52" s="8">
        <f t="shared" si="16"/>
        <v>13838</v>
      </c>
      <c r="Z52" s="26">
        <f t="shared" ref="Z52:Z54" si="17">MAX(E34,G34,I34,K34,M34,O34,Q34,S34)</f>
        <v>10740</v>
      </c>
      <c r="AA52" s="8">
        <f t="shared" si="12"/>
        <v>45.361609260000002</v>
      </c>
      <c r="AB52" s="8">
        <f t="shared" si="13"/>
        <v>25</v>
      </c>
    </row>
    <row r="53" spans="1:28" ht="16.5" x14ac:dyDescent="0.2">
      <c r="A53" s="20"/>
      <c r="B53" s="17"/>
      <c r="C53" s="311"/>
      <c r="D53" s="24"/>
      <c r="E53" s="309"/>
      <c r="F53" s="45"/>
      <c r="G53" s="46"/>
      <c r="H53" s="47"/>
      <c r="I53" s="48"/>
      <c r="J53" s="45"/>
      <c r="K53" s="49"/>
      <c r="L53" s="24"/>
      <c r="M53" s="309"/>
      <c r="N53" s="310"/>
      <c r="O53" s="23"/>
      <c r="P53" s="24"/>
      <c r="Q53" s="309"/>
      <c r="R53" s="310"/>
      <c r="S53" s="23"/>
      <c r="T53" s="547" t="str">
        <f t="shared" ref="T53:T54" si="18">IF(ISNUMBER(D53)=TRUE(),SUM(D53,F53,H53,J53,L53,N53,P53,R53),"")</f>
        <v/>
      </c>
      <c r="U53" s="548" t="str">
        <f t="shared" ref="U53:U54" si="19">IF(ISNUMBER(E53)=TRUE(),SUM(E53,G53,I53,K53,M53,O53,Q53,S53),"")</f>
        <v/>
      </c>
      <c r="V53" s="53"/>
      <c r="W53" s="8">
        <f t="shared" si="15"/>
        <v>1</v>
      </c>
      <c r="X53" s="8">
        <f t="shared" si="16"/>
        <v>46</v>
      </c>
      <c r="Y53" s="8">
        <f t="shared" si="16"/>
        <v>7642</v>
      </c>
      <c r="Z53" s="26">
        <f t="shared" si="17"/>
        <v>2882</v>
      </c>
      <c r="AA53" s="8">
        <f t="shared" si="12"/>
        <v>45.923577118000004</v>
      </c>
      <c r="AB53" s="8">
        <f t="shared" si="13"/>
        <v>26</v>
      </c>
    </row>
    <row r="54" spans="1:28" ht="16.5" x14ac:dyDescent="0.2">
      <c r="A54" s="20"/>
      <c r="B54" s="17"/>
      <c r="C54" s="311"/>
      <c r="D54" s="24"/>
      <c r="E54" s="309"/>
      <c r="F54" s="45"/>
      <c r="G54" s="46"/>
      <c r="H54" s="47"/>
      <c r="I54" s="48"/>
      <c r="J54" s="45"/>
      <c r="K54" s="49"/>
      <c r="L54" s="24"/>
      <c r="M54" s="309"/>
      <c r="N54" s="310"/>
      <c r="O54" s="23"/>
      <c r="P54" s="24"/>
      <c r="Q54" s="309"/>
      <c r="R54" s="310"/>
      <c r="S54" s="23"/>
      <c r="T54" s="547" t="str">
        <f t="shared" si="18"/>
        <v/>
      </c>
      <c r="U54" s="548" t="str">
        <f t="shared" si="19"/>
        <v/>
      </c>
      <c r="V54" s="53"/>
      <c r="W54" s="8">
        <f t="shared" si="15"/>
        <v>1</v>
      </c>
      <c r="X54" s="8">
        <f t="shared" si="16"/>
        <v>48</v>
      </c>
      <c r="Y54" s="8">
        <f t="shared" si="16"/>
        <v>11847</v>
      </c>
      <c r="Z54" s="26">
        <f t="shared" si="17"/>
        <v>3701</v>
      </c>
      <c r="AA54" s="8">
        <f t="shared" si="12"/>
        <v>47.881526299000001</v>
      </c>
      <c r="AB54" s="8">
        <f t="shared" si="13"/>
        <v>27</v>
      </c>
    </row>
    <row r="55" spans="1:28" ht="16.5" x14ac:dyDescent="0.2">
      <c r="A55" s="27"/>
      <c r="B55" s="17"/>
      <c r="C55" s="52"/>
      <c r="D55" s="50"/>
      <c r="E55" s="29"/>
      <c r="F55" s="51"/>
      <c r="G55" s="28"/>
      <c r="H55" s="50"/>
      <c r="I55" s="29"/>
      <c r="J55" s="51"/>
      <c r="K55" s="28"/>
      <c r="L55" s="50"/>
      <c r="M55" s="29"/>
      <c r="N55" s="51"/>
      <c r="O55" s="28"/>
      <c r="P55" s="50"/>
      <c r="Q55" s="29"/>
      <c r="R55" s="51"/>
      <c r="S55" s="28"/>
      <c r="T55" s="37" t="str">
        <f t="shared" ref="T55:T57" si="20">IF(ISNUMBER(D55)=TRUE(),SUM(D55,F55,H55,J55,L55,N55,P55,R55),"")</f>
        <v/>
      </c>
      <c r="U55" s="23" t="str">
        <f t="shared" ref="U55:U57" si="21">IF(ISNUMBER(E55)=TRUE(),SUM(E55,G55,I55,K55,M55,O55,Q55,S55),"")</f>
        <v/>
      </c>
      <c r="V55" s="53" t="str">
        <f t="shared" ref="V55:V57" si="22">IF(ISNUMBER(AB69)=TRUE(),AB69,"")</f>
        <v/>
      </c>
      <c r="W55" s="8">
        <f t="shared" ref="W55:W62" si="23">IF(ISNUMBER(V47)=TRUE(),1,"")</f>
        <v>1</v>
      </c>
      <c r="X55" s="8">
        <f t="shared" ref="X55:Y62" si="24">IF(ISNUMBER(T47)=TRUE(),T47,"")</f>
        <v>64</v>
      </c>
      <c r="Y55" s="8">
        <f t="shared" si="24"/>
        <v>1301</v>
      </c>
      <c r="Z55" s="26">
        <f t="shared" ref="Z55:Z62" si="25">MAX(E47,G47,I47,K47,M47,O47,Q47,S47)</f>
        <v>1301</v>
      </c>
      <c r="AA55" s="8">
        <f t="shared" si="12"/>
        <v>63.986988699000001</v>
      </c>
      <c r="AB55" s="8">
        <f t="shared" si="13"/>
        <v>28</v>
      </c>
    </row>
    <row r="56" spans="1:28" ht="16.5" x14ac:dyDescent="0.2">
      <c r="A56" s="22"/>
      <c r="B56" s="17"/>
      <c r="C56" s="52"/>
      <c r="D56" s="50"/>
      <c r="E56" s="29"/>
      <c r="F56" s="51"/>
      <c r="G56" s="28"/>
      <c r="H56" s="50"/>
      <c r="I56" s="29"/>
      <c r="J56" s="51"/>
      <c r="K56" s="28"/>
      <c r="L56" s="50"/>
      <c r="M56" s="29"/>
      <c r="N56" s="51"/>
      <c r="O56" s="28"/>
      <c r="P56" s="50"/>
      <c r="Q56" s="29"/>
      <c r="R56" s="51"/>
      <c r="S56" s="28"/>
      <c r="T56" s="37" t="str">
        <f t="shared" si="20"/>
        <v/>
      </c>
      <c r="U56" s="23" t="str">
        <f t="shared" si="21"/>
        <v/>
      </c>
      <c r="V56" s="53" t="str">
        <f t="shared" si="22"/>
        <v/>
      </c>
      <c r="W56" s="8">
        <f t="shared" si="23"/>
        <v>1</v>
      </c>
      <c r="X56" s="8">
        <f t="shared" si="24"/>
        <v>68</v>
      </c>
      <c r="Y56" s="8">
        <f t="shared" si="24"/>
        <v>993</v>
      </c>
      <c r="Z56" s="26">
        <f t="shared" si="25"/>
        <v>993</v>
      </c>
      <c r="AA56" s="8">
        <f t="shared" si="12"/>
        <v>67.990069007000002</v>
      </c>
      <c r="AB56" s="8">
        <f t="shared" si="13"/>
        <v>29</v>
      </c>
    </row>
    <row r="57" spans="1:28" ht="17.25" thickBot="1" x14ac:dyDescent="0.25">
      <c r="A57" s="30"/>
      <c r="B57" s="54"/>
      <c r="C57" s="55"/>
      <c r="D57" s="56"/>
      <c r="E57" s="32"/>
      <c r="F57" s="57"/>
      <c r="G57" s="31"/>
      <c r="H57" s="56"/>
      <c r="I57" s="32"/>
      <c r="J57" s="57"/>
      <c r="K57" s="31"/>
      <c r="L57" s="56"/>
      <c r="M57" s="32"/>
      <c r="N57" s="57"/>
      <c r="O57" s="31"/>
      <c r="P57" s="56"/>
      <c r="Q57" s="32"/>
      <c r="R57" s="57"/>
      <c r="S57" s="31"/>
      <c r="T57" s="58" t="str">
        <f t="shared" si="20"/>
        <v/>
      </c>
      <c r="U57" s="31" t="str">
        <f t="shared" si="21"/>
        <v/>
      </c>
      <c r="V57" s="59" t="str">
        <f t="shared" si="22"/>
        <v/>
      </c>
      <c r="W57" s="8">
        <f t="shared" si="23"/>
        <v>1</v>
      </c>
      <c r="X57" s="8">
        <f t="shared" si="24"/>
        <v>69</v>
      </c>
      <c r="Y57" s="8">
        <f t="shared" si="24"/>
        <v>634</v>
      </c>
      <c r="Z57" s="26">
        <f t="shared" si="25"/>
        <v>634</v>
      </c>
      <c r="AA57" s="8">
        <f t="shared" si="12"/>
        <v>68.993659366000003</v>
      </c>
      <c r="AB57" s="8">
        <f t="shared" si="13"/>
        <v>30</v>
      </c>
    </row>
    <row r="58" spans="1:28" ht="15.75" thickTop="1" x14ac:dyDescent="0.2">
      <c r="W58" s="8">
        <f t="shared" si="23"/>
        <v>1</v>
      </c>
      <c r="X58" s="8">
        <f t="shared" si="24"/>
        <v>70</v>
      </c>
      <c r="Y58" s="8">
        <f t="shared" si="24"/>
        <v>2600</v>
      </c>
      <c r="Z58" s="26">
        <f t="shared" si="25"/>
        <v>2200</v>
      </c>
      <c r="AA58" s="8">
        <f t="shared" si="12"/>
        <v>69.973997800000006</v>
      </c>
      <c r="AB58" s="8">
        <f t="shared" si="13"/>
        <v>31</v>
      </c>
    </row>
    <row r="59" spans="1:28" x14ac:dyDescent="0.2">
      <c r="W59" s="8">
        <f t="shared" si="23"/>
        <v>1</v>
      </c>
      <c r="X59" s="8">
        <f t="shared" si="24"/>
        <v>70</v>
      </c>
      <c r="Y59" s="8">
        <f t="shared" si="24"/>
        <v>99</v>
      </c>
      <c r="Z59" s="26">
        <f t="shared" si="25"/>
        <v>99</v>
      </c>
      <c r="AA59" s="8">
        <f t="shared" si="12"/>
        <v>69.999009900999994</v>
      </c>
      <c r="AB59" s="8">
        <f t="shared" si="13"/>
        <v>32</v>
      </c>
    </row>
    <row r="60" spans="1:28" x14ac:dyDescent="0.2">
      <c r="W60" s="8">
        <f t="shared" si="23"/>
        <v>1</v>
      </c>
      <c r="X60" s="8">
        <f t="shared" si="24"/>
        <v>70.5</v>
      </c>
      <c r="Y60" s="8">
        <f t="shared" si="24"/>
        <v>0</v>
      </c>
      <c r="Z60" s="26">
        <f t="shared" si="25"/>
        <v>0</v>
      </c>
      <c r="AA60" s="8">
        <f t="shared" si="12"/>
        <v>70.5</v>
      </c>
      <c r="AB60" s="8">
        <f t="shared" si="13"/>
        <v>33</v>
      </c>
    </row>
    <row r="61" spans="1:28" x14ac:dyDescent="0.2">
      <c r="W61" s="8" t="str">
        <f t="shared" si="23"/>
        <v/>
      </c>
      <c r="X61" s="8" t="str">
        <f t="shared" si="24"/>
        <v/>
      </c>
      <c r="Y61" s="8" t="str">
        <f t="shared" si="24"/>
        <v/>
      </c>
      <c r="Z61" s="26">
        <f t="shared" si="25"/>
        <v>0</v>
      </c>
      <c r="AA61" s="8" t="str">
        <f t="shared" si="12"/>
        <v/>
      </c>
      <c r="AB61" s="8" t="str">
        <f t="shared" si="13"/>
        <v/>
      </c>
    </row>
    <row r="62" spans="1:28" x14ac:dyDescent="0.2">
      <c r="W62" s="8" t="str">
        <f t="shared" si="23"/>
        <v/>
      </c>
      <c r="X62" s="8" t="str">
        <f t="shared" si="24"/>
        <v/>
      </c>
      <c r="Y62" s="8" t="str">
        <f t="shared" si="24"/>
        <v/>
      </c>
      <c r="Z62" s="26">
        <f t="shared" si="25"/>
        <v>0</v>
      </c>
      <c r="AA62" s="8" t="str">
        <f t="shared" si="12"/>
        <v/>
      </c>
      <c r="AB62" s="8" t="str">
        <f t="shared" si="13"/>
        <v/>
      </c>
    </row>
    <row r="63" spans="1:28" x14ac:dyDescent="0.2">
      <c r="W63" s="8" t="str">
        <f>IF(ISNUMBER(#REF!)=TRUE(),1,"")</f>
        <v/>
      </c>
      <c r="X63" s="8" t="str">
        <f>IF(ISNUMBER(#REF!)=TRUE(),#REF!,"")</f>
        <v/>
      </c>
      <c r="Y63" s="8" t="str">
        <f>IF(ISNUMBER(#REF!)=TRUE(),#REF!,"")</f>
        <v/>
      </c>
      <c r="Z63" s="26" t="e">
        <f>MAX(#REF!,#REF!,#REF!,#REF!,#REF!,#REF!,#REF!,#REF!)</f>
        <v>#REF!</v>
      </c>
      <c r="AA63" s="8" t="str">
        <f t="shared" si="12"/>
        <v/>
      </c>
      <c r="AB63" s="8" t="str">
        <f t="shared" si="13"/>
        <v/>
      </c>
    </row>
    <row r="64" spans="1:28" x14ac:dyDescent="0.2">
      <c r="W64" s="8" t="str">
        <f>IF(ISNUMBER(#REF!)=TRUE(),1,"")</f>
        <v/>
      </c>
      <c r="X64" s="8" t="str">
        <f>IF(ISNUMBER(#REF!)=TRUE(),#REF!,"")</f>
        <v/>
      </c>
      <c r="Y64" s="8" t="str">
        <f>IF(ISNUMBER(#REF!)=TRUE(),#REF!,"")</f>
        <v/>
      </c>
      <c r="Z64" s="26" t="e">
        <f>MAX(#REF!,#REF!,#REF!,#REF!,#REF!,#REF!,#REF!,#REF!)</f>
        <v>#REF!</v>
      </c>
      <c r="AA64" s="8" t="str">
        <f t="shared" si="12"/>
        <v/>
      </c>
      <c r="AB64" s="8" t="str">
        <f t="shared" si="13"/>
        <v/>
      </c>
    </row>
    <row r="65" spans="23:28" x14ac:dyDescent="0.2">
      <c r="W65" s="8" t="str">
        <f>IF(ISNUMBER(#REF!)=TRUE(),1,"")</f>
        <v/>
      </c>
      <c r="X65" s="8" t="str">
        <f>IF(ISNUMBER(#REF!)=TRUE(),#REF!,"")</f>
        <v/>
      </c>
      <c r="Y65" s="8" t="str">
        <f>IF(ISNUMBER(#REF!)=TRUE(),#REF!,"")</f>
        <v/>
      </c>
      <c r="Z65" s="26" t="e">
        <f>MAX(#REF!,#REF!,#REF!,#REF!,#REF!,#REF!,#REF!,#REF!)</f>
        <v>#REF!</v>
      </c>
      <c r="AA65" s="8" t="str">
        <f t="shared" si="12"/>
        <v/>
      </c>
      <c r="AB65" s="8" t="str">
        <f t="shared" si="13"/>
        <v/>
      </c>
    </row>
    <row r="66" spans="23:28" x14ac:dyDescent="0.2">
      <c r="W66" s="8" t="str">
        <f>IF(ISNUMBER(#REF!)=TRUE(),1,"")</f>
        <v/>
      </c>
      <c r="X66" s="8" t="str">
        <f>IF(ISNUMBER(#REF!)=TRUE(),#REF!,"")</f>
        <v/>
      </c>
      <c r="Y66" s="8" t="str">
        <f>IF(ISNUMBER(#REF!)=TRUE(),#REF!,"")</f>
        <v/>
      </c>
      <c r="Z66" s="26" t="e">
        <f>MAX(#REF!,#REF!,#REF!,#REF!,#REF!,#REF!,#REF!,#REF!)</f>
        <v>#REF!</v>
      </c>
      <c r="AA66" s="8" t="str">
        <f t="shared" si="12"/>
        <v/>
      </c>
      <c r="AB66" s="8" t="str">
        <f t="shared" si="13"/>
        <v/>
      </c>
    </row>
    <row r="67" spans="23:28" x14ac:dyDescent="0.2">
      <c r="W67" s="8" t="str">
        <f>IF(ISNUMBER(#REF!)=TRUE(),1,"")</f>
        <v/>
      </c>
      <c r="X67" s="8" t="str">
        <f>IF(ISNUMBER(#REF!)=TRUE(),#REF!,"")</f>
        <v/>
      </c>
      <c r="Y67" s="8" t="str">
        <f>IF(ISNUMBER(#REF!)=TRUE(),#REF!,"")</f>
        <v/>
      </c>
      <c r="Z67" s="26" t="e">
        <f>MAX(#REF!,#REF!,#REF!,#REF!,#REF!,#REF!,#REF!,#REF!)</f>
        <v>#REF!</v>
      </c>
      <c r="AA67" s="8" t="str">
        <f t="shared" ref="AA67:AA71" si="26">IF(ISNUMBER(X67)=TRUE(),X67-Y67/100000-Z67/1000000000,"")</f>
        <v/>
      </c>
      <c r="AB67" s="8" t="str">
        <f t="shared" si="13"/>
        <v/>
      </c>
    </row>
    <row r="68" spans="23:28" x14ac:dyDescent="0.2">
      <c r="W68" s="8" t="str">
        <f>IF(ISNUMBER(#REF!)=TRUE(),1,"")</f>
        <v/>
      </c>
      <c r="X68" s="8" t="str">
        <f>IF(ISNUMBER(#REF!)=TRUE(),#REF!,"")</f>
        <v/>
      </c>
      <c r="Y68" s="8" t="str">
        <f>IF(ISNUMBER(#REF!)=TRUE(),#REF!,"")</f>
        <v/>
      </c>
      <c r="Z68" s="26" t="e">
        <f>MAX(#REF!,#REF!,#REF!,#REF!,#REF!,#REF!,#REF!,#REF!)</f>
        <v>#REF!</v>
      </c>
      <c r="AA68" s="8" t="str">
        <f t="shared" si="26"/>
        <v/>
      </c>
      <c r="AB68" s="8" t="str">
        <f t="shared" si="13"/>
        <v/>
      </c>
    </row>
    <row r="69" spans="23:28" x14ac:dyDescent="0.2">
      <c r="W69" s="8" t="str">
        <f t="shared" ref="W69:W71" si="27">IF(ISNUMBER(V55)=TRUE(),1,"")</f>
        <v/>
      </c>
      <c r="X69" s="8" t="str">
        <f t="shared" ref="X69:X71" si="28">IF(ISNUMBER(T55)=TRUE(),T55,"")</f>
        <v/>
      </c>
      <c r="Y69" s="8" t="str">
        <f t="shared" ref="Y69:Y71" si="29">IF(ISNUMBER(U55)=TRUE(),U55,"")</f>
        <v/>
      </c>
      <c r="Z69" s="26">
        <f t="shared" ref="Z69:Z71" si="30">MAX(E55,G55,I55,K55,M55,O55,Q55,S55)</f>
        <v>0</v>
      </c>
      <c r="AA69" s="8" t="str">
        <f t="shared" si="26"/>
        <v/>
      </c>
      <c r="AB69" s="8" t="str">
        <f t="shared" si="13"/>
        <v/>
      </c>
    </row>
    <row r="70" spans="23:28" x14ac:dyDescent="0.2">
      <c r="W70" s="8" t="str">
        <f t="shared" si="27"/>
        <v/>
      </c>
      <c r="X70" s="8" t="str">
        <f t="shared" si="28"/>
        <v/>
      </c>
      <c r="Y70" s="8" t="str">
        <f t="shared" si="29"/>
        <v/>
      </c>
      <c r="Z70" s="26">
        <f t="shared" si="30"/>
        <v>0</v>
      </c>
      <c r="AA70" s="8" t="str">
        <f t="shared" si="26"/>
        <v/>
      </c>
      <c r="AB70" s="8" t="str">
        <f t="shared" si="13"/>
        <v/>
      </c>
    </row>
    <row r="71" spans="23:28" x14ac:dyDescent="0.2">
      <c r="W71" s="8" t="str">
        <f t="shared" si="27"/>
        <v/>
      </c>
      <c r="X71" s="8" t="str">
        <f t="shared" si="28"/>
        <v/>
      </c>
      <c r="Y71" s="8" t="str">
        <f t="shared" si="29"/>
        <v/>
      </c>
      <c r="Z71" s="26">
        <f t="shared" si="30"/>
        <v>0</v>
      </c>
      <c r="AA71" s="8" t="str">
        <f t="shared" si="26"/>
        <v/>
      </c>
      <c r="AB71" s="8" t="str">
        <f t="shared" si="13"/>
        <v/>
      </c>
    </row>
  </sheetData>
  <sortState xmlns:xlrd2="http://schemas.microsoft.com/office/spreadsheetml/2017/richdata2" ref="B10:U52">
    <sortCondition ref="T10:T52"/>
    <sortCondition descending="1" ref="U10:U52"/>
  </sortState>
  <mergeCells count="22">
    <mergeCell ref="N5:O5"/>
    <mergeCell ref="P5:Q5"/>
    <mergeCell ref="R5:S5"/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D5:E5"/>
    <mergeCell ref="F5:G5"/>
    <mergeCell ref="H5:I5"/>
    <mergeCell ref="J5:K5"/>
    <mergeCell ref="L5:M5"/>
    <mergeCell ref="B1:C1"/>
    <mergeCell ref="B2:C2"/>
    <mergeCell ref="A5:A7"/>
    <mergeCell ref="B5:B7"/>
    <mergeCell ref="C5:C7"/>
  </mergeCells>
  <dataValidations count="3">
    <dataValidation type="custom" allowBlank="1" showInputMessage="1" showErrorMessage="1" errorTitle="Stani!" error="Polje sa formulom i nije dopušteno ništa mjenjati!" promptTitle="POZOR!" prompt="Polje sa formulom, ne upisuj ništa!" sqref="T10:T52" xr:uid="{86B09A37-0011-4869-9391-856E851E1AF9}">
      <formula1>IF(ISNUMBER(D10)=TRUE,SUM(D10,F10,H10,J10,L10,N10,P10,R10),"")</formula1>
    </dataValidation>
    <dataValidation type="custom" allowBlank="1" showInputMessage="1" showErrorMessage="1" errorTitle="Stani!" error="Polje sa formulom i nije dopušteno ništa mjenjati!" promptTitle="POZOR!" prompt="Polje sa formulom, ne upisuj ništa!" sqref="T53:T54" xr:uid="{D649CB58-B036-4BBC-B639-57992735135B}">
      <formula1>IF(ISNUMBER(IZ61)=TRUE(),SUM(IZ61,JB61,JD61,JF61,JH61,JJ61,JL61,JN61),"")</formula1>
      <formula2>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T55:T57" xr:uid="{2E7D3631-7331-4795-91A6-6E29F39D97FA}">
      <formula1>IF(ISNUMBER(IZ69)=TRUE(),SUM(IZ69,JB69,JD69,JF69,JH69,JJ69,JL69,JN69),"")</formula1>
      <formula2>0</formula2>
    </dataValidation>
  </dataValidations>
  <printOptions horizontalCentered="1"/>
  <pageMargins left="0.78749999999999998" right="0.78749999999999998" top="2.9131944444444402" bottom="0.39374999999999999" header="2.9131944444444402" footer="0.23611111111111099"/>
  <pageSetup paperSize="9" firstPageNumber="0" fitToHeight="0" orientation="portrait" horizontalDpi="4294967293" verticalDpi="0" r:id="rId1"/>
  <headerFooter>
    <oddFooter>&amp;L&amp;YPojedinačni plasman lige&amp;R&amp;YStranica &amp;P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666699"/>
    <pageSetUpPr fitToPage="1"/>
  </sheetPr>
  <dimension ref="A2:IW24"/>
  <sheetViews>
    <sheetView zoomScale="98" zoomScaleNormal="98" workbookViewId="0">
      <selection activeCell="AC1" sqref="AC1"/>
    </sheetView>
  </sheetViews>
  <sheetFormatPr defaultColWidth="9.140625" defaultRowHeight="12.75" x14ac:dyDescent="0.2"/>
  <cols>
    <col min="1" max="1" width="4.5703125" style="120"/>
    <col min="2" max="2" width="17.140625" style="121"/>
    <col min="3" max="3" width="5.7109375" style="121"/>
    <col min="4" max="4" width="9.42578125" style="121"/>
    <col min="5" max="5" width="5.7109375" style="121"/>
    <col min="6" max="6" width="9.42578125" style="121"/>
    <col min="7" max="7" width="5.7109375" style="121"/>
    <col min="8" max="8" width="9.42578125" style="121"/>
    <col min="9" max="9" width="5.7109375" style="121"/>
    <col min="10" max="10" width="9.42578125" style="121"/>
    <col min="11" max="11" width="5.7109375" style="121"/>
    <col min="12" max="12" width="9.42578125" style="121"/>
    <col min="13" max="13" width="5.85546875" style="121"/>
    <col min="14" max="14" width="9.42578125" style="121"/>
    <col min="15" max="15" width="5.7109375" style="121"/>
    <col min="16" max="16" width="9.42578125" style="121"/>
    <col min="17" max="17" width="5.7109375" style="121"/>
    <col min="18" max="18" width="9.42578125" style="121"/>
    <col min="19" max="19" width="6.28515625" style="121"/>
    <col min="20" max="20" width="11" style="121"/>
    <col min="21" max="21" width="10" style="121"/>
    <col min="22" max="22" width="9.140625" style="121"/>
    <col min="23" max="27" width="0" style="121" hidden="1"/>
    <col min="28" max="257" width="9.140625" style="121"/>
    <col min="258" max="16384" width="9.140625" style="122"/>
  </cols>
  <sheetData>
    <row r="2" spans="1:27" x14ac:dyDescent="0.2"/>
    <row r="4" spans="1:27" ht="20.25" x14ac:dyDescent="0.3">
      <c r="C4" s="123" t="s">
        <v>0</v>
      </c>
      <c r="D4" s="124"/>
      <c r="G4" s="579"/>
      <c r="H4" s="579"/>
      <c r="I4" s="579"/>
      <c r="J4" s="579"/>
      <c r="K4" s="580" t="s">
        <v>1</v>
      </c>
      <c r="L4" s="579"/>
      <c r="M4" s="579"/>
      <c r="N4" s="579"/>
    </row>
    <row r="5" spans="1:27" ht="20.25" x14ac:dyDescent="0.3">
      <c r="C5" s="125" t="s">
        <v>2</v>
      </c>
      <c r="G5" s="579"/>
      <c r="H5" s="579"/>
      <c r="I5" s="579"/>
      <c r="J5" s="579"/>
      <c r="K5" s="581" t="s">
        <v>339</v>
      </c>
      <c r="L5" s="579"/>
      <c r="M5" s="579"/>
      <c r="N5" s="579"/>
    </row>
    <row r="6" spans="1:27" ht="20.25" x14ac:dyDescent="0.3">
      <c r="G6" s="579"/>
      <c r="H6" s="579"/>
      <c r="I6" s="579"/>
      <c r="J6" s="579"/>
      <c r="K6" s="582" t="s">
        <v>3</v>
      </c>
      <c r="L6" s="579"/>
      <c r="M6" s="579"/>
      <c r="N6" s="579"/>
    </row>
    <row r="7" spans="1:27" ht="13.5" thickBot="1" x14ac:dyDescent="0.25"/>
    <row r="8" spans="1:27" s="121" customFormat="1" ht="18" customHeight="1" thickBot="1" x14ac:dyDescent="0.25">
      <c r="A8" s="1401" t="s">
        <v>4</v>
      </c>
      <c r="B8" s="1403" t="s">
        <v>5</v>
      </c>
      <c r="C8" s="1405" t="s">
        <v>6</v>
      </c>
      <c r="D8" s="1405"/>
      <c r="E8" s="1406" t="s">
        <v>7</v>
      </c>
      <c r="F8" s="1406"/>
      <c r="G8" s="1405" t="s">
        <v>8</v>
      </c>
      <c r="H8" s="1405"/>
      <c r="I8" s="1406" t="s">
        <v>9</v>
      </c>
      <c r="J8" s="1406"/>
      <c r="K8" s="1405" t="s">
        <v>10</v>
      </c>
      <c r="L8" s="1405"/>
      <c r="M8" s="1406" t="s">
        <v>11</v>
      </c>
      <c r="N8" s="1406"/>
      <c r="O8" s="1405" t="s">
        <v>12</v>
      </c>
      <c r="P8" s="1405"/>
      <c r="Q8" s="1412" t="s">
        <v>13</v>
      </c>
      <c r="R8" s="1412"/>
      <c r="S8" s="1407" t="s">
        <v>18</v>
      </c>
      <c r="T8" s="1407"/>
      <c r="U8" s="1408"/>
    </row>
    <row r="9" spans="1:27" s="121" customFormat="1" ht="27.75" customHeight="1" thickTop="1" thickBot="1" x14ac:dyDescent="0.25">
      <c r="A9" s="1402"/>
      <c r="B9" s="1404"/>
      <c r="C9" s="1397" t="s">
        <v>321</v>
      </c>
      <c r="D9" s="1411"/>
      <c r="E9" s="1397" t="s">
        <v>322</v>
      </c>
      <c r="F9" s="1411"/>
      <c r="G9" s="1397" t="s">
        <v>320</v>
      </c>
      <c r="H9" s="1411"/>
      <c r="I9" s="1397" t="s">
        <v>323</v>
      </c>
      <c r="J9" s="1411"/>
      <c r="K9" s="1397" t="s">
        <v>324</v>
      </c>
      <c r="L9" s="1411"/>
      <c r="M9" s="1397" t="s">
        <v>325</v>
      </c>
      <c r="N9" s="1411"/>
      <c r="O9" s="1397" t="s">
        <v>326</v>
      </c>
      <c r="P9" s="1411"/>
      <c r="Q9" s="1397" t="s">
        <v>327</v>
      </c>
      <c r="R9" s="1411"/>
      <c r="S9" s="1409"/>
      <c r="T9" s="1409"/>
      <c r="U9" s="1410"/>
    </row>
    <row r="10" spans="1:27" s="121" customFormat="1" ht="9.75" customHeight="1" thickTop="1" x14ac:dyDescent="0.2">
      <c r="A10" s="1402"/>
      <c r="B10" s="1404"/>
      <c r="C10" s="165"/>
      <c r="D10" s="166"/>
      <c r="E10" s="167"/>
      <c r="F10" s="168"/>
      <c r="G10" s="169"/>
      <c r="H10" s="170"/>
      <c r="I10" s="167"/>
      <c r="J10" s="168"/>
      <c r="K10" s="169"/>
      <c r="L10" s="170"/>
      <c r="M10" s="167"/>
      <c r="N10" s="168"/>
      <c r="O10" s="169"/>
      <c r="P10" s="170"/>
      <c r="Q10" s="167"/>
      <c r="R10" s="170"/>
      <c r="S10" s="169"/>
      <c r="T10" s="171"/>
      <c r="U10" s="172"/>
    </row>
    <row r="11" spans="1:27" s="121" customFormat="1" ht="12.75" customHeight="1" x14ac:dyDescent="0.2">
      <c r="A11" s="173"/>
      <c r="B11" s="174"/>
      <c r="C11" s="165" t="s">
        <v>19</v>
      </c>
      <c r="D11" s="166" t="s">
        <v>20</v>
      </c>
      <c r="E11" s="175" t="s">
        <v>19</v>
      </c>
      <c r="F11" s="176" t="s">
        <v>20</v>
      </c>
      <c r="G11" s="165" t="s">
        <v>19</v>
      </c>
      <c r="H11" s="166" t="s">
        <v>20</v>
      </c>
      <c r="I11" s="175" t="s">
        <v>19</v>
      </c>
      <c r="J11" s="176" t="s">
        <v>20</v>
      </c>
      <c r="K11" s="165" t="s">
        <v>19</v>
      </c>
      <c r="L11" s="166" t="s">
        <v>20</v>
      </c>
      <c r="M11" s="175" t="s">
        <v>19</v>
      </c>
      <c r="N11" s="176" t="s">
        <v>20</v>
      </c>
      <c r="O11" s="165" t="s">
        <v>19</v>
      </c>
      <c r="P11" s="166" t="s">
        <v>20</v>
      </c>
      <c r="Q11" s="175" t="s">
        <v>19</v>
      </c>
      <c r="R11" s="166" t="s">
        <v>20</v>
      </c>
      <c r="S11" s="165" t="s">
        <v>19</v>
      </c>
      <c r="T11" s="177" t="s">
        <v>21</v>
      </c>
      <c r="U11" s="178" t="s">
        <v>22</v>
      </c>
    </row>
    <row r="12" spans="1:27" s="121" customFormat="1" ht="9" customHeight="1" thickBot="1" x14ac:dyDescent="0.25">
      <c r="A12" s="179"/>
      <c r="B12" s="180"/>
      <c r="C12" s="181"/>
      <c r="D12" s="182"/>
      <c r="E12" s="181"/>
      <c r="F12" s="183"/>
      <c r="G12" s="181"/>
      <c r="H12" s="182"/>
      <c r="I12" s="181"/>
      <c r="J12" s="183"/>
      <c r="K12" s="181"/>
      <c r="L12" s="182"/>
      <c r="M12" s="181"/>
      <c r="N12" s="183"/>
      <c r="O12" s="181"/>
      <c r="P12" s="182"/>
      <c r="Q12" s="181"/>
      <c r="R12" s="182"/>
      <c r="S12" s="181"/>
      <c r="T12" s="184"/>
      <c r="U12" s="185"/>
    </row>
    <row r="13" spans="1:27" s="129" customFormat="1" ht="42.75" customHeight="1" thickTop="1" x14ac:dyDescent="0.2">
      <c r="A13" s="126">
        <v>1</v>
      </c>
      <c r="B13" s="939" t="s">
        <v>686</v>
      </c>
      <c r="C13" s="127">
        <v>1</v>
      </c>
      <c r="D13" s="491">
        <v>20002</v>
      </c>
      <c r="E13" s="128">
        <v>2</v>
      </c>
      <c r="F13" s="493">
        <v>25496</v>
      </c>
      <c r="G13" s="127">
        <v>3</v>
      </c>
      <c r="H13" s="491">
        <v>21231</v>
      </c>
      <c r="I13" s="128">
        <v>2</v>
      </c>
      <c r="J13" s="493">
        <v>10325</v>
      </c>
      <c r="K13" s="127">
        <v>1</v>
      </c>
      <c r="L13" s="491">
        <v>18630</v>
      </c>
      <c r="M13" s="128">
        <v>1</v>
      </c>
      <c r="N13" s="493">
        <v>27955</v>
      </c>
      <c r="O13" s="127">
        <v>7</v>
      </c>
      <c r="P13" s="491">
        <v>14740</v>
      </c>
      <c r="Q13" s="128">
        <v>6</v>
      </c>
      <c r="R13" s="493">
        <v>11665</v>
      </c>
      <c r="S13" s="260">
        <f t="shared" ref="S13:T20" si="0">C13+E13+G13+I13+K13+M13+O13+Q13</f>
        <v>23</v>
      </c>
      <c r="T13" s="261">
        <f t="shared" si="0"/>
        <v>150044</v>
      </c>
      <c r="U13" s="255">
        <v>1</v>
      </c>
      <c r="W13" s="129">
        <f t="shared" ref="W13:W20" si="1">IF(ISNUMBER(S13)=TRUE(),S13,"")</f>
        <v>23</v>
      </c>
      <c r="X13" s="129">
        <f t="shared" ref="X13:X20" si="2">IF(ISNUMBER(T13)=TRUE(),T13,"")</f>
        <v>150044</v>
      </c>
      <c r="Y13" s="130">
        <f t="shared" ref="Y13:Y20" si="3">MAX(D13,F13,H13,J13,L13,N13,P13,R13)</f>
        <v>27955</v>
      </c>
      <c r="Z13" s="129">
        <f t="shared" ref="Z13:Z20" si="4">IF(ISNUMBER(W13)=TRUE(),W13-X13/100000-Y13/1000000000,"")</f>
        <v>21.499532044999999</v>
      </c>
      <c r="AA13" s="129">
        <f t="shared" ref="AA13:AA20" si="5">IF(ISNUMBER(Z13)=TRUE(),RANK(Z13,$Z$13:$Z$20,1),"")</f>
        <v>1</v>
      </c>
    </row>
    <row r="14" spans="1:27" s="129" customFormat="1" ht="42.75" customHeight="1" x14ac:dyDescent="0.2">
      <c r="A14" s="131">
        <v>2</v>
      </c>
      <c r="B14" s="939" t="s">
        <v>317</v>
      </c>
      <c r="C14" s="127">
        <v>7</v>
      </c>
      <c r="D14" s="491">
        <v>16861</v>
      </c>
      <c r="E14" s="128">
        <v>1</v>
      </c>
      <c r="F14" s="493">
        <v>25006</v>
      </c>
      <c r="G14" s="127">
        <v>1</v>
      </c>
      <c r="H14" s="491">
        <v>21485</v>
      </c>
      <c r="I14" s="128">
        <v>5</v>
      </c>
      <c r="J14" s="493">
        <v>6565</v>
      </c>
      <c r="K14" s="127">
        <v>4</v>
      </c>
      <c r="L14" s="491">
        <v>14865</v>
      </c>
      <c r="M14" s="128">
        <v>4</v>
      </c>
      <c r="N14" s="493">
        <v>19615</v>
      </c>
      <c r="O14" s="127">
        <v>4</v>
      </c>
      <c r="P14" s="491">
        <v>16100</v>
      </c>
      <c r="Q14" s="128">
        <v>4</v>
      </c>
      <c r="R14" s="493">
        <v>14490</v>
      </c>
      <c r="S14" s="260">
        <f t="shared" si="0"/>
        <v>30</v>
      </c>
      <c r="T14" s="261">
        <f t="shared" si="0"/>
        <v>134987</v>
      </c>
      <c r="U14" s="256">
        <v>2</v>
      </c>
      <c r="W14" s="129">
        <f t="shared" si="1"/>
        <v>30</v>
      </c>
      <c r="X14" s="129">
        <f t="shared" si="2"/>
        <v>134987</v>
      </c>
      <c r="Y14" s="130">
        <f t="shared" si="3"/>
        <v>25006</v>
      </c>
      <c r="Z14" s="129">
        <f t="shared" si="4"/>
        <v>28.650104993999999</v>
      </c>
      <c r="AA14" s="129">
        <f t="shared" si="5"/>
        <v>2</v>
      </c>
    </row>
    <row r="15" spans="1:27" s="129" customFormat="1" ht="42.75" customHeight="1" x14ac:dyDescent="0.2">
      <c r="A15" s="131">
        <v>3</v>
      </c>
      <c r="B15" s="939" t="s">
        <v>106</v>
      </c>
      <c r="C15" s="127">
        <v>3</v>
      </c>
      <c r="D15" s="491">
        <v>17981</v>
      </c>
      <c r="E15" s="128">
        <v>5</v>
      </c>
      <c r="F15" s="493">
        <v>22050</v>
      </c>
      <c r="G15" s="127">
        <v>7</v>
      </c>
      <c r="H15" s="491">
        <v>16241</v>
      </c>
      <c r="I15" s="128">
        <v>7</v>
      </c>
      <c r="J15" s="493">
        <v>9581</v>
      </c>
      <c r="K15" s="127">
        <v>3</v>
      </c>
      <c r="L15" s="491">
        <v>15165</v>
      </c>
      <c r="M15" s="128">
        <v>3</v>
      </c>
      <c r="N15" s="493">
        <v>27125</v>
      </c>
      <c r="O15" s="127">
        <v>5</v>
      </c>
      <c r="P15" s="491">
        <v>15710</v>
      </c>
      <c r="Q15" s="128">
        <v>1</v>
      </c>
      <c r="R15" s="493">
        <v>16051</v>
      </c>
      <c r="S15" s="260">
        <f t="shared" si="0"/>
        <v>34</v>
      </c>
      <c r="T15" s="261">
        <f t="shared" si="0"/>
        <v>139904</v>
      </c>
      <c r="U15" s="256">
        <v>3</v>
      </c>
      <c r="W15" s="129">
        <f t="shared" si="1"/>
        <v>34</v>
      </c>
      <c r="X15" s="129">
        <f t="shared" si="2"/>
        <v>139904</v>
      </c>
      <c r="Y15" s="130">
        <f t="shared" si="3"/>
        <v>27125</v>
      </c>
      <c r="Z15" s="129">
        <f t="shared" si="4"/>
        <v>32.600932874999998</v>
      </c>
      <c r="AA15" s="129">
        <f t="shared" si="5"/>
        <v>3</v>
      </c>
    </row>
    <row r="16" spans="1:27" s="129" customFormat="1" ht="42.75" customHeight="1" x14ac:dyDescent="0.2">
      <c r="A16" s="131">
        <v>4</v>
      </c>
      <c r="B16" s="939" t="s">
        <v>68</v>
      </c>
      <c r="C16" s="127">
        <v>8</v>
      </c>
      <c r="D16" s="491">
        <v>13684</v>
      </c>
      <c r="E16" s="128">
        <v>6</v>
      </c>
      <c r="F16" s="493">
        <v>20283</v>
      </c>
      <c r="G16" s="127">
        <v>4</v>
      </c>
      <c r="H16" s="491">
        <v>19144</v>
      </c>
      <c r="I16" s="128">
        <v>1</v>
      </c>
      <c r="J16" s="493">
        <v>15215</v>
      </c>
      <c r="K16" s="127">
        <v>2</v>
      </c>
      <c r="L16" s="491">
        <v>15405</v>
      </c>
      <c r="M16" s="128">
        <v>6</v>
      </c>
      <c r="N16" s="493">
        <v>15535</v>
      </c>
      <c r="O16" s="127">
        <v>1</v>
      </c>
      <c r="P16" s="491">
        <v>17790</v>
      </c>
      <c r="Q16" s="128">
        <v>7</v>
      </c>
      <c r="R16" s="493">
        <v>13038</v>
      </c>
      <c r="S16" s="260">
        <f t="shared" si="0"/>
        <v>35</v>
      </c>
      <c r="T16" s="261">
        <f t="shared" si="0"/>
        <v>130094</v>
      </c>
      <c r="U16" s="256">
        <v>4</v>
      </c>
      <c r="W16" s="129">
        <f t="shared" si="1"/>
        <v>35</v>
      </c>
      <c r="X16" s="129">
        <f t="shared" si="2"/>
        <v>130094</v>
      </c>
      <c r="Y16" s="130">
        <f t="shared" si="3"/>
        <v>20283</v>
      </c>
      <c r="Z16" s="129">
        <f t="shared" si="4"/>
        <v>33.699039717000005</v>
      </c>
      <c r="AA16" s="129">
        <f t="shared" si="5"/>
        <v>4</v>
      </c>
    </row>
    <row r="17" spans="1:31" s="129" customFormat="1" ht="42.75" customHeight="1" x14ac:dyDescent="0.2">
      <c r="A17" s="131">
        <v>5</v>
      </c>
      <c r="B17" s="939" t="s">
        <v>319</v>
      </c>
      <c r="C17" s="127">
        <v>2</v>
      </c>
      <c r="D17" s="491">
        <v>16956</v>
      </c>
      <c r="E17" s="128">
        <v>3</v>
      </c>
      <c r="F17" s="493">
        <v>23203</v>
      </c>
      <c r="G17" s="127">
        <v>5</v>
      </c>
      <c r="H17" s="491">
        <v>19504</v>
      </c>
      <c r="I17" s="128">
        <v>8</v>
      </c>
      <c r="J17" s="493">
        <v>2925</v>
      </c>
      <c r="K17" s="127">
        <v>6</v>
      </c>
      <c r="L17" s="491">
        <v>10280</v>
      </c>
      <c r="M17" s="128">
        <v>7</v>
      </c>
      <c r="N17" s="493">
        <v>8920</v>
      </c>
      <c r="O17" s="127">
        <v>3</v>
      </c>
      <c r="P17" s="491">
        <v>17335</v>
      </c>
      <c r="Q17" s="128">
        <v>2</v>
      </c>
      <c r="R17" s="493">
        <v>15412</v>
      </c>
      <c r="S17" s="260">
        <f t="shared" si="0"/>
        <v>36</v>
      </c>
      <c r="T17" s="261">
        <f t="shared" si="0"/>
        <v>114535</v>
      </c>
      <c r="U17" s="256">
        <v>5</v>
      </c>
      <c r="W17" s="129">
        <f t="shared" si="1"/>
        <v>36</v>
      </c>
      <c r="X17" s="129">
        <f t="shared" si="2"/>
        <v>114535</v>
      </c>
      <c r="Y17" s="130">
        <f t="shared" si="3"/>
        <v>23203</v>
      </c>
      <c r="Z17" s="129">
        <f t="shared" si="4"/>
        <v>34.854626797000002</v>
      </c>
      <c r="AA17" s="129">
        <f t="shared" si="5"/>
        <v>5</v>
      </c>
    </row>
    <row r="18" spans="1:31" s="129" customFormat="1" ht="42.75" customHeight="1" x14ac:dyDescent="0.2">
      <c r="A18" s="131">
        <v>6</v>
      </c>
      <c r="B18" s="939" t="s">
        <v>63</v>
      </c>
      <c r="C18" s="127">
        <v>4</v>
      </c>
      <c r="D18" s="491">
        <v>17539</v>
      </c>
      <c r="E18" s="128">
        <v>4</v>
      </c>
      <c r="F18" s="493">
        <v>23182</v>
      </c>
      <c r="G18" s="127">
        <v>2</v>
      </c>
      <c r="H18" s="491">
        <v>21165</v>
      </c>
      <c r="I18" s="128">
        <v>6</v>
      </c>
      <c r="J18" s="493">
        <v>5250</v>
      </c>
      <c r="K18" s="127">
        <v>7</v>
      </c>
      <c r="L18" s="491">
        <v>11435</v>
      </c>
      <c r="M18" s="128">
        <v>8</v>
      </c>
      <c r="N18" s="493">
        <v>11615</v>
      </c>
      <c r="O18" s="127">
        <v>6</v>
      </c>
      <c r="P18" s="491">
        <v>13870</v>
      </c>
      <c r="Q18" s="128">
        <v>5</v>
      </c>
      <c r="R18" s="493">
        <v>14436</v>
      </c>
      <c r="S18" s="260">
        <f t="shared" si="0"/>
        <v>42</v>
      </c>
      <c r="T18" s="261">
        <f t="shared" si="0"/>
        <v>118492</v>
      </c>
      <c r="U18" s="256">
        <v>6</v>
      </c>
      <c r="W18" s="129">
        <f t="shared" si="1"/>
        <v>42</v>
      </c>
      <c r="X18" s="129">
        <f t="shared" si="2"/>
        <v>118492</v>
      </c>
      <c r="Y18" s="130">
        <f t="shared" si="3"/>
        <v>23182</v>
      </c>
      <c r="Z18" s="129">
        <f t="shared" si="4"/>
        <v>40.815056818000002</v>
      </c>
      <c r="AA18" s="129">
        <f t="shared" si="5"/>
        <v>6</v>
      </c>
    </row>
    <row r="19" spans="1:31" s="129" customFormat="1" ht="42.75" customHeight="1" x14ac:dyDescent="0.2">
      <c r="A19" s="131">
        <v>7</v>
      </c>
      <c r="B19" s="939" t="s">
        <v>318</v>
      </c>
      <c r="C19" s="127">
        <v>5</v>
      </c>
      <c r="D19" s="491">
        <v>17191</v>
      </c>
      <c r="E19" s="128">
        <v>8</v>
      </c>
      <c r="F19" s="493">
        <v>19251</v>
      </c>
      <c r="G19" s="127">
        <v>6</v>
      </c>
      <c r="H19" s="491">
        <v>17458</v>
      </c>
      <c r="I19" s="128">
        <v>4</v>
      </c>
      <c r="J19" s="493">
        <v>8805</v>
      </c>
      <c r="K19" s="127">
        <v>5</v>
      </c>
      <c r="L19" s="491">
        <v>19285</v>
      </c>
      <c r="M19" s="128">
        <v>5</v>
      </c>
      <c r="N19" s="493">
        <v>17280</v>
      </c>
      <c r="O19" s="127">
        <v>8</v>
      </c>
      <c r="P19" s="491">
        <v>18470</v>
      </c>
      <c r="Q19" s="128">
        <v>3</v>
      </c>
      <c r="R19" s="493">
        <v>14659</v>
      </c>
      <c r="S19" s="260">
        <f t="shared" si="0"/>
        <v>44</v>
      </c>
      <c r="T19" s="261">
        <f t="shared" si="0"/>
        <v>132399</v>
      </c>
      <c r="U19" s="256">
        <v>7</v>
      </c>
      <c r="W19" s="129">
        <f t="shared" si="1"/>
        <v>44</v>
      </c>
      <c r="X19" s="129">
        <f t="shared" si="2"/>
        <v>132399</v>
      </c>
      <c r="Y19" s="130">
        <f t="shared" si="3"/>
        <v>19285</v>
      </c>
      <c r="Z19" s="129">
        <f t="shared" si="4"/>
        <v>42.675990714999998</v>
      </c>
      <c r="AA19" s="129">
        <f t="shared" si="5"/>
        <v>7</v>
      </c>
    </row>
    <row r="20" spans="1:31" s="129" customFormat="1" ht="42.75" customHeight="1" thickBot="1" x14ac:dyDescent="0.25">
      <c r="A20" s="132">
        <v>8</v>
      </c>
      <c r="B20" s="940" t="s">
        <v>39</v>
      </c>
      <c r="C20" s="483">
        <v>6</v>
      </c>
      <c r="D20" s="492">
        <v>17313</v>
      </c>
      <c r="E20" s="484">
        <v>7</v>
      </c>
      <c r="F20" s="494">
        <v>18952</v>
      </c>
      <c r="G20" s="483">
        <v>8</v>
      </c>
      <c r="H20" s="492">
        <v>16704</v>
      </c>
      <c r="I20" s="484">
        <v>3</v>
      </c>
      <c r="J20" s="494">
        <v>9735</v>
      </c>
      <c r="K20" s="483">
        <v>8</v>
      </c>
      <c r="L20" s="492">
        <v>6250</v>
      </c>
      <c r="M20" s="484">
        <v>2</v>
      </c>
      <c r="N20" s="494">
        <v>28375</v>
      </c>
      <c r="O20" s="483">
        <v>2</v>
      </c>
      <c r="P20" s="492">
        <v>21405</v>
      </c>
      <c r="Q20" s="483">
        <v>8</v>
      </c>
      <c r="R20" s="492">
        <v>9303</v>
      </c>
      <c r="S20" s="264">
        <f t="shared" si="0"/>
        <v>44</v>
      </c>
      <c r="T20" s="265">
        <f t="shared" si="0"/>
        <v>128037</v>
      </c>
      <c r="U20" s="257">
        <v>8</v>
      </c>
      <c r="W20" s="129">
        <f t="shared" si="1"/>
        <v>44</v>
      </c>
      <c r="X20" s="129">
        <f t="shared" si="2"/>
        <v>128037</v>
      </c>
      <c r="Y20" s="130">
        <f t="shared" si="3"/>
        <v>28375</v>
      </c>
      <c r="Z20" s="129">
        <f t="shared" si="4"/>
        <v>42.719601625000003</v>
      </c>
      <c r="AA20" s="129">
        <f t="shared" si="5"/>
        <v>8</v>
      </c>
    </row>
    <row r="21" spans="1:31" ht="15.75" x14ac:dyDescent="0.25">
      <c r="B21" s="133"/>
      <c r="C21" s="133"/>
      <c r="D21" s="133" t="s">
        <v>26</v>
      </c>
      <c r="E21" s="133"/>
      <c r="AE21" s="121" t="s">
        <v>37</v>
      </c>
    </row>
    <row r="22" spans="1:31" ht="18" x14ac:dyDescent="0.25">
      <c r="A22" s="3" t="s">
        <v>99</v>
      </c>
      <c r="B22" s="414" t="s">
        <v>927</v>
      </c>
      <c r="C22" s="135"/>
      <c r="D22" s="109"/>
      <c r="E22" s="417"/>
      <c r="F22" s="135"/>
      <c r="G22" s="135"/>
      <c r="H22" s="135"/>
      <c r="L22" s="414" t="s">
        <v>926</v>
      </c>
      <c r="O22" s="417"/>
    </row>
    <row r="23" spans="1:31" ht="15" x14ac:dyDescent="0.2">
      <c r="A23" s="134"/>
      <c r="B23" s="135"/>
      <c r="C23" s="135"/>
      <c r="D23" s="135"/>
      <c r="E23" s="135"/>
      <c r="F23" s="135"/>
      <c r="G23" s="135"/>
      <c r="H23" s="135"/>
    </row>
    <row r="24" spans="1:31" ht="15" x14ac:dyDescent="0.2">
      <c r="A24" s="134"/>
      <c r="B24" s="135"/>
      <c r="C24" s="135"/>
      <c r="D24" s="135"/>
      <c r="E24" s="135"/>
      <c r="F24" s="135"/>
      <c r="G24" s="135"/>
      <c r="H24" s="135"/>
    </row>
  </sheetData>
  <sortState xmlns:xlrd2="http://schemas.microsoft.com/office/spreadsheetml/2017/richdata2" ref="B13:T20">
    <sortCondition ref="S13:S20"/>
    <sortCondition descending="1" ref="T13:T20"/>
  </sortState>
  <mergeCells count="19">
    <mergeCell ref="S8:U9"/>
    <mergeCell ref="C9:D9"/>
    <mergeCell ref="E9:F9"/>
    <mergeCell ref="G9:H9"/>
    <mergeCell ref="I9:J9"/>
    <mergeCell ref="K9:L9"/>
    <mergeCell ref="M9:N9"/>
    <mergeCell ref="O9:P9"/>
    <mergeCell ref="Q9:R9"/>
    <mergeCell ref="I8:J8"/>
    <mergeCell ref="K8:L8"/>
    <mergeCell ref="M8:N8"/>
    <mergeCell ref="O8:P8"/>
    <mergeCell ref="Q8:R8"/>
    <mergeCell ref="A8:A10"/>
    <mergeCell ref="B8:B10"/>
    <mergeCell ref="C8:D8"/>
    <mergeCell ref="E8:F8"/>
    <mergeCell ref="G8:H8"/>
  </mergeCells>
  <printOptions horizontalCentered="1"/>
  <pageMargins left="0.39374999999999999" right="0.39374999999999999" top="0.39374999999999999" bottom="0.39374999999999999" header="0.51180555555555496" footer="0.51180555555555496"/>
  <pageSetup paperSize="9" firstPageNumber="0" orientation="portrait" horizontalDpi="4294967293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808080"/>
    <pageSetUpPr fitToPage="1"/>
  </sheetPr>
  <dimension ref="A1:IW53"/>
  <sheetViews>
    <sheetView topLeftCell="A8" zoomScale="84" zoomScaleNormal="84" zoomScalePageLayoutView="55" workbookViewId="0">
      <selection activeCell="AG21" sqref="AG21"/>
    </sheetView>
  </sheetViews>
  <sheetFormatPr defaultColWidth="9.140625" defaultRowHeight="15" x14ac:dyDescent="0.2"/>
  <cols>
    <col min="1" max="1" width="5.140625" style="87"/>
    <col min="2" max="2" width="21.85546875" style="91"/>
    <col min="3" max="3" width="19.85546875" style="88"/>
    <col min="4" max="4" width="5.7109375" style="88"/>
    <col min="5" max="5" width="9.28515625" style="89"/>
    <col min="6" max="6" width="5.7109375" style="88"/>
    <col min="7" max="7" width="9.28515625" style="89"/>
    <col min="8" max="8" width="5.7109375" style="88"/>
    <col min="9" max="9" width="9.28515625" style="89"/>
    <col min="10" max="10" width="5.7109375" style="88"/>
    <col min="11" max="11" width="9.28515625" style="89"/>
    <col min="12" max="12" width="5.7109375" style="88"/>
    <col min="13" max="13" width="9.28515625" style="89"/>
    <col min="14" max="14" width="5.7109375" style="88"/>
    <col min="15" max="15" width="9.28515625" style="89"/>
    <col min="16" max="16" width="5.7109375" style="88"/>
    <col min="17" max="17" width="9.28515625" style="89"/>
    <col min="18" max="18" width="5.7109375" style="88"/>
    <col min="19" max="19" width="9.28515625" style="89"/>
    <col min="20" max="20" width="6.7109375" style="88"/>
    <col min="21" max="21" width="10" style="89"/>
    <col min="22" max="22" width="10.5703125" style="88"/>
    <col min="23" max="28" width="0" style="88" hidden="1"/>
    <col min="29" max="257" width="9.140625" style="88"/>
    <col min="258" max="16384" width="9.140625" style="90"/>
  </cols>
  <sheetData>
    <row r="1" spans="1:31" ht="23.25" x14ac:dyDescent="0.35">
      <c r="B1" s="1414" t="s">
        <v>0</v>
      </c>
      <c r="C1" s="1414"/>
      <c r="G1" s="583"/>
      <c r="H1" s="578"/>
      <c r="I1" s="583"/>
      <c r="J1" s="578"/>
      <c r="K1" s="13" t="s">
        <v>1</v>
      </c>
      <c r="L1" s="578"/>
      <c r="M1" s="583"/>
      <c r="N1" s="578"/>
      <c r="O1" s="583"/>
      <c r="Q1" s="88"/>
    </row>
    <row r="2" spans="1:31" ht="23.25" x14ac:dyDescent="0.35">
      <c r="B2" s="1415" t="s">
        <v>2</v>
      </c>
      <c r="C2" s="1415"/>
      <c r="G2" s="583"/>
      <c r="H2" s="578"/>
      <c r="I2" s="583"/>
      <c r="J2" s="578"/>
      <c r="K2" s="13" t="s">
        <v>338</v>
      </c>
      <c r="L2" s="578"/>
      <c r="M2" s="583"/>
      <c r="N2" s="578"/>
      <c r="O2" s="583"/>
    </row>
    <row r="3" spans="1:31" ht="23.25" x14ac:dyDescent="0.35">
      <c r="G3" s="583"/>
      <c r="H3" s="578"/>
      <c r="I3" s="583"/>
      <c r="J3" s="578"/>
      <c r="K3" s="13" t="s">
        <v>24</v>
      </c>
      <c r="L3" s="578"/>
      <c r="M3" s="583"/>
      <c r="N3" s="578"/>
      <c r="O3" s="583"/>
    </row>
    <row r="5" spans="1:31" s="88" customFormat="1" ht="20.25" customHeight="1" thickBot="1" x14ac:dyDescent="0.25">
      <c r="A5" s="1416" t="s">
        <v>4</v>
      </c>
      <c r="B5" s="1417" t="s">
        <v>25</v>
      </c>
      <c r="C5" s="1418" t="s">
        <v>5</v>
      </c>
      <c r="D5" s="1413" t="s">
        <v>6</v>
      </c>
      <c r="E5" s="1413"/>
      <c r="F5" s="1419" t="s">
        <v>7</v>
      </c>
      <c r="G5" s="1419"/>
      <c r="H5" s="1413" t="s">
        <v>8</v>
      </c>
      <c r="I5" s="1413"/>
      <c r="J5" s="1419" t="s">
        <v>9</v>
      </c>
      <c r="K5" s="1419"/>
      <c r="L5" s="1413" t="s">
        <v>10</v>
      </c>
      <c r="M5" s="1413"/>
      <c r="N5" s="1419" t="s">
        <v>11</v>
      </c>
      <c r="O5" s="1419"/>
      <c r="P5" s="1413" t="s">
        <v>12</v>
      </c>
      <c r="Q5" s="1413"/>
      <c r="R5" s="1419" t="s">
        <v>13</v>
      </c>
      <c r="S5" s="1419"/>
      <c r="T5" s="1420" t="s">
        <v>18</v>
      </c>
      <c r="U5" s="1420"/>
      <c r="V5" s="1420"/>
    </row>
    <row r="6" spans="1:31" s="88" customFormat="1" ht="27.75" customHeight="1" thickBot="1" x14ac:dyDescent="0.25">
      <c r="A6" s="1416"/>
      <c r="B6" s="1417"/>
      <c r="C6" s="1418"/>
      <c r="D6" s="1397" t="s">
        <v>321</v>
      </c>
      <c r="E6" s="1411"/>
      <c r="F6" s="1397" t="s">
        <v>322</v>
      </c>
      <c r="G6" s="1411"/>
      <c r="H6" s="1397" t="s">
        <v>320</v>
      </c>
      <c r="I6" s="1411"/>
      <c r="J6" s="1397" t="s">
        <v>323</v>
      </c>
      <c r="K6" s="1411"/>
      <c r="L6" s="1397" t="s">
        <v>324</v>
      </c>
      <c r="M6" s="1411"/>
      <c r="N6" s="1397" t="s">
        <v>325</v>
      </c>
      <c r="O6" s="1411"/>
      <c r="P6" s="1397" t="s">
        <v>326</v>
      </c>
      <c r="Q6" s="1411"/>
      <c r="R6" s="1397" t="s">
        <v>327</v>
      </c>
      <c r="S6" s="1411"/>
      <c r="T6" s="1420"/>
      <c r="U6" s="1420"/>
      <c r="V6" s="1420"/>
    </row>
    <row r="7" spans="1:31" s="88" customFormat="1" ht="12.75" customHeight="1" x14ac:dyDescent="0.2">
      <c r="A7" s="1416"/>
      <c r="B7" s="1417"/>
      <c r="C7" s="1418"/>
      <c r="D7" s="186"/>
      <c r="E7" s="187"/>
      <c r="F7" s="186"/>
      <c r="G7" s="188"/>
      <c r="H7" s="189"/>
      <c r="I7" s="187"/>
      <c r="J7" s="186"/>
      <c r="K7" s="188"/>
      <c r="L7" s="189"/>
      <c r="M7" s="187"/>
      <c r="N7" s="186"/>
      <c r="O7" s="190"/>
      <c r="P7" s="189"/>
      <c r="Q7" s="187"/>
      <c r="R7" s="186"/>
      <c r="S7" s="188"/>
      <c r="T7" s="189"/>
      <c r="U7" s="191"/>
      <c r="V7" s="192"/>
      <c r="W7" s="92"/>
      <c r="X7" s="92"/>
      <c r="Y7" s="92"/>
      <c r="Z7" s="92"/>
      <c r="AA7" s="92"/>
    </row>
    <row r="8" spans="1:31" s="88" customFormat="1" ht="12.75" customHeight="1" x14ac:dyDescent="0.2">
      <c r="A8" s="193"/>
      <c r="B8" s="194"/>
      <c r="C8" s="195"/>
      <c r="D8" s="196" t="s">
        <v>19</v>
      </c>
      <c r="E8" s="197" t="s">
        <v>20</v>
      </c>
      <c r="F8" s="196" t="s">
        <v>19</v>
      </c>
      <c r="G8" s="198" t="s">
        <v>20</v>
      </c>
      <c r="H8" s="199" t="s">
        <v>19</v>
      </c>
      <c r="I8" s="197" t="s">
        <v>20</v>
      </c>
      <c r="J8" s="196" t="s">
        <v>19</v>
      </c>
      <c r="K8" s="198" t="s">
        <v>20</v>
      </c>
      <c r="L8" s="199" t="s">
        <v>19</v>
      </c>
      <c r="M8" s="197" t="s">
        <v>20</v>
      </c>
      <c r="N8" s="196" t="s">
        <v>19</v>
      </c>
      <c r="O8" s="200" t="s">
        <v>20</v>
      </c>
      <c r="P8" s="199" t="s">
        <v>19</v>
      </c>
      <c r="Q8" s="197" t="s">
        <v>20</v>
      </c>
      <c r="R8" s="196" t="s">
        <v>19</v>
      </c>
      <c r="S8" s="198" t="s">
        <v>20</v>
      </c>
      <c r="T8" s="199" t="s">
        <v>19</v>
      </c>
      <c r="U8" s="201" t="s">
        <v>21</v>
      </c>
      <c r="V8" s="202" t="s">
        <v>22</v>
      </c>
      <c r="W8" s="92"/>
      <c r="X8" s="92"/>
      <c r="Y8" s="92"/>
      <c r="Z8" s="92"/>
      <c r="AA8" s="92"/>
    </row>
    <row r="9" spans="1:31" s="88" customFormat="1" ht="12.75" customHeight="1" thickBot="1" x14ac:dyDescent="0.25">
      <c r="A9" s="203"/>
      <c r="B9" s="204"/>
      <c r="C9" s="205"/>
      <c r="D9" s="206"/>
      <c r="E9" s="207"/>
      <c r="F9" s="206"/>
      <c r="G9" s="208"/>
      <c r="H9" s="209"/>
      <c r="I9" s="207"/>
      <c r="J9" s="206"/>
      <c r="K9" s="208"/>
      <c r="L9" s="209"/>
      <c r="M9" s="207"/>
      <c r="N9" s="206"/>
      <c r="O9" s="208"/>
      <c r="P9" s="209"/>
      <c r="Q9" s="207"/>
      <c r="R9" s="206"/>
      <c r="S9" s="208"/>
      <c r="T9" s="209"/>
      <c r="U9" s="210"/>
      <c r="V9" s="211"/>
      <c r="W9" s="92"/>
      <c r="X9" s="92"/>
      <c r="Y9" s="92"/>
      <c r="Z9" s="92"/>
      <c r="AA9" s="92"/>
    </row>
    <row r="10" spans="1:31" s="98" customFormat="1" ht="15" customHeight="1" x14ac:dyDescent="0.2">
      <c r="A10" s="19">
        <v>1</v>
      </c>
      <c r="B10" s="391" t="s">
        <v>704</v>
      </c>
      <c r="C10" s="52" t="s">
        <v>318</v>
      </c>
      <c r="D10" s="895">
        <v>5</v>
      </c>
      <c r="E10" s="896">
        <v>5253</v>
      </c>
      <c r="F10" s="897">
        <v>5</v>
      </c>
      <c r="G10" s="898">
        <v>5444</v>
      </c>
      <c r="H10" s="895">
        <v>4</v>
      </c>
      <c r="I10" s="896">
        <v>4494</v>
      </c>
      <c r="J10" s="897">
        <v>1</v>
      </c>
      <c r="K10" s="899">
        <v>4595</v>
      </c>
      <c r="L10" s="895">
        <v>1</v>
      </c>
      <c r="M10" s="896">
        <v>12295</v>
      </c>
      <c r="N10" s="897">
        <v>1</v>
      </c>
      <c r="O10" s="899">
        <v>5950</v>
      </c>
      <c r="P10" s="895">
        <v>1</v>
      </c>
      <c r="Q10" s="896">
        <v>12760</v>
      </c>
      <c r="R10" s="897">
        <v>2</v>
      </c>
      <c r="S10" s="899">
        <v>5669</v>
      </c>
      <c r="T10" s="258">
        <f t="shared" ref="T10:T52" si="0">D10+F10+H10+J10+L10+N10+P10+R10</f>
        <v>20</v>
      </c>
      <c r="U10" s="259">
        <f t="shared" ref="U10:U52" si="1">E10+G10+I10+K10+M10+O10+Q10+S10</f>
        <v>56460</v>
      </c>
      <c r="V10" s="412">
        <v>1</v>
      </c>
      <c r="W10" s="98">
        <f>IF(ISNUMBER(V10)=TRUE(),1,"")</f>
        <v>1</v>
      </c>
      <c r="X10" s="98">
        <f t="shared" ref="X10:Y13" si="2">IF(ISNUMBER(T10)=TRUE(),T10,"")</f>
        <v>20</v>
      </c>
      <c r="Y10" s="98">
        <f t="shared" si="2"/>
        <v>56460</v>
      </c>
      <c r="Z10" s="99">
        <f>MAX(E10,G10,I10,K10,M10,O10,Q10,S10)</f>
        <v>12760</v>
      </c>
      <c r="AA10" s="98">
        <f t="shared" ref="AA10:AA16" si="3">IF(ISNUMBER(X10)=TRUE(),X10-Y10/100000-Z10/1000000000,"")</f>
        <v>19.435387240000001</v>
      </c>
      <c r="AB10" s="98" t="e">
        <f t="shared" ref="AB10:AB16" si="4">IF(ISNUMBER(AA10)=TRUE(),RANK(AA10,$AA$10:$AA$47,1),"")</f>
        <v>#REF!</v>
      </c>
    </row>
    <row r="11" spans="1:31" s="98" customFormat="1" ht="15" customHeight="1" x14ac:dyDescent="0.2">
      <c r="A11" s="20">
        <v>2</v>
      </c>
      <c r="B11" s="391" t="s">
        <v>711</v>
      </c>
      <c r="C11" s="52" t="s">
        <v>317</v>
      </c>
      <c r="D11" s="895">
        <v>8</v>
      </c>
      <c r="E11" s="896">
        <v>4966</v>
      </c>
      <c r="F11" s="897">
        <v>1</v>
      </c>
      <c r="G11" s="898">
        <v>6098</v>
      </c>
      <c r="H11" s="895">
        <v>2</v>
      </c>
      <c r="I11" s="896">
        <v>7898</v>
      </c>
      <c r="J11" s="897">
        <v>3</v>
      </c>
      <c r="K11" s="899">
        <v>3535</v>
      </c>
      <c r="L11" s="895">
        <v>2</v>
      </c>
      <c r="M11" s="896">
        <v>7475</v>
      </c>
      <c r="N11" s="897">
        <v>4</v>
      </c>
      <c r="O11" s="899">
        <v>5000</v>
      </c>
      <c r="P11" s="895">
        <v>3</v>
      </c>
      <c r="Q11" s="896">
        <v>4840</v>
      </c>
      <c r="R11" s="897">
        <v>1</v>
      </c>
      <c r="S11" s="899">
        <v>5854</v>
      </c>
      <c r="T11" s="258">
        <f t="shared" si="0"/>
        <v>24</v>
      </c>
      <c r="U11" s="259">
        <f t="shared" si="1"/>
        <v>45666</v>
      </c>
      <c r="V11" s="413">
        <v>2</v>
      </c>
      <c r="W11" s="98">
        <f>IF(ISNUMBER(V11)=TRUE(),1,"")</f>
        <v>1</v>
      </c>
      <c r="X11" s="98">
        <f t="shared" si="2"/>
        <v>24</v>
      </c>
      <c r="Y11" s="98">
        <f t="shared" si="2"/>
        <v>45666</v>
      </c>
      <c r="Z11" s="99">
        <f>MAX(E11,G11,I11,K11,M11,O11,Q11,S11)</f>
        <v>7898</v>
      </c>
      <c r="AA11" s="98">
        <f t="shared" si="3"/>
        <v>23.543332102000001</v>
      </c>
      <c r="AB11" s="98" t="e">
        <f t="shared" si="4"/>
        <v>#REF!</v>
      </c>
    </row>
    <row r="12" spans="1:31" s="98" customFormat="1" ht="15" customHeight="1" x14ac:dyDescent="0.2">
      <c r="A12" s="19">
        <v>3</v>
      </c>
      <c r="B12" s="391" t="s">
        <v>767</v>
      </c>
      <c r="C12" s="52" t="s">
        <v>686</v>
      </c>
      <c r="D12" s="895">
        <v>2</v>
      </c>
      <c r="E12" s="896">
        <v>3618</v>
      </c>
      <c r="F12" s="897">
        <v>4</v>
      </c>
      <c r="G12" s="898">
        <v>5621</v>
      </c>
      <c r="H12" s="895">
        <v>4</v>
      </c>
      <c r="I12" s="896">
        <v>4252</v>
      </c>
      <c r="J12" s="897">
        <v>3</v>
      </c>
      <c r="K12" s="899">
        <v>3735</v>
      </c>
      <c r="L12" s="895">
        <v>5</v>
      </c>
      <c r="M12" s="896">
        <v>1165</v>
      </c>
      <c r="N12" s="897">
        <v>2</v>
      </c>
      <c r="O12" s="899">
        <v>4130</v>
      </c>
      <c r="P12" s="895">
        <v>2</v>
      </c>
      <c r="Q12" s="896">
        <v>8550</v>
      </c>
      <c r="R12" s="897">
        <v>5</v>
      </c>
      <c r="S12" s="899">
        <v>3916</v>
      </c>
      <c r="T12" s="258">
        <f t="shared" si="0"/>
        <v>27</v>
      </c>
      <c r="U12" s="259">
        <f t="shared" si="1"/>
        <v>34987</v>
      </c>
      <c r="V12" s="412">
        <v>3</v>
      </c>
      <c r="W12" s="98">
        <f>IF(ISNUMBER(V12)=TRUE(),1,"")</f>
        <v>1</v>
      </c>
      <c r="X12" s="98">
        <f t="shared" si="2"/>
        <v>27</v>
      </c>
      <c r="Y12" s="98">
        <f t="shared" si="2"/>
        <v>34987</v>
      </c>
      <c r="Z12" s="99">
        <f>MAX(E12,G12,I12,K12,M12,O12,Q12,S12)</f>
        <v>8550</v>
      </c>
      <c r="AA12" s="98">
        <f t="shared" si="3"/>
        <v>26.65012145</v>
      </c>
      <c r="AB12" s="98" t="e">
        <f t="shared" si="4"/>
        <v>#REF!</v>
      </c>
      <c r="AE12" s="100"/>
    </row>
    <row r="13" spans="1:31" s="98" customFormat="1" ht="15" customHeight="1" x14ac:dyDescent="0.2">
      <c r="A13" s="19">
        <v>4</v>
      </c>
      <c r="B13" s="391" t="s">
        <v>695</v>
      </c>
      <c r="C13" s="52" t="s">
        <v>106</v>
      </c>
      <c r="D13" s="895">
        <v>6</v>
      </c>
      <c r="E13" s="896">
        <v>3204</v>
      </c>
      <c r="F13" s="897">
        <v>1</v>
      </c>
      <c r="G13" s="898">
        <v>7288</v>
      </c>
      <c r="H13" s="895">
        <v>3</v>
      </c>
      <c r="I13" s="896">
        <v>4700</v>
      </c>
      <c r="J13" s="897">
        <v>7</v>
      </c>
      <c r="K13" s="899">
        <v>335</v>
      </c>
      <c r="L13" s="895">
        <v>5</v>
      </c>
      <c r="M13" s="896">
        <v>4255</v>
      </c>
      <c r="N13" s="897">
        <v>4</v>
      </c>
      <c r="O13" s="899">
        <v>3725</v>
      </c>
      <c r="P13" s="895">
        <v>3</v>
      </c>
      <c r="Q13" s="896">
        <v>6170</v>
      </c>
      <c r="R13" s="897">
        <v>1</v>
      </c>
      <c r="S13" s="899">
        <v>3823</v>
      </c>
      <c r="T13" s="258">
        <f t="shared" si="0"/>
        <v>30</v>
      </c>
      <c r="U13" s="259">
        <f t="shared" si="1"/>
        <v>33500</v>
      </c>
      <c r="V13" s="412">
        <v>4</v>
      </c>
      <c r="W13" s="98">
        <f>IF(ISNUMBER(V13)=TRUE(),1,"")</f>
        <v>1</v>
      </c>
      <c r="X13" s="98">
        <f t="shared" si="2"/>
        <v>30</v>
      </c>
      <c r="Y13" s="98">
        <f t="shared" si="2"/>
        <v>33500</v>
      </c>
      <c r="Z13" s="99">
        <f>MAX(E13,G13,I13,K13,M13,O13,Q13,S13)</f>
        <v>7288</v>
      </c>
      <c r="AA13" s="98">
        <f t="shared" si="3"/>
        <v>29.664992712</v>
      </c>
      <c r="AB13" s="98" t="e">
        <f t="shared" si="4"/>
        <v>#REF!</v>
      </c>
    </row>
    <row r="14" spans="1:31" s="98" customFormat="1" ht="15" customHeight="1" x14ac:dyDescent="0.2">
      <c r="A14" s="20">
        <v>5</v>
      </c>
      <c r="B14" s="391" t="s">
        <v>688</v>
      </c>
      <c r="C14" s="52" t="s">
        <v>686</v>
      </c>
      <c r="D14" s="895">
        <v>1</v>
      </c>
      <c r="E14" s="896">
        <v>5319</v>
      </c>
      <c r="F14" s="897">
        <v>4</v>
      </c>
      <c r="G14" s="898">
        <v>5880</v>
      </c>
      <c r="H14" s="895">
        <v>5</v>
      </c>
      <c r="I14" s="896">
        <v>4340</v>
      </c>
      <c r="J14" s="897">
        <v>2</v>
      </c>
      <c r="K14" s="899">
        <v>5120</v>
      </c>
      <c r="L14" s="895">
        <v>1</v>
      </c>
      <c r="M14" s="896">
        <v>7495</v>
      </c>
      <c r="N14" s="897">
        <v>3</v>
      </c>
      <c r="O14" s="899">
        <v>4545</v>
      </c>
      <c r="P14" s="895">
        <v>7</v>
      </c>
      <c r="Q14" s="896">
        <v>3025</v>
      </c>
      <c r="R14" s="897">
        <v>8</v>
      </c>
      <c r="S14" s="899">
        <v>1875</v>
      </c>
      <c r="T14" s="258">
        <f t="shared" si="0"/>
        <v>31</v>
      </c>
      <c r="U14" s="259">
        <f t="shared" si="1"/>
        <v>37599</v>
      </c>
      <c r="V14" s="413">
        <v>5</v>
      </c>
      <c r="W14" s="98" t="str">
        <f>IF(ISNUMBER(#REF!)=TRUE(),1,"")</f>
        <v/>
      </c>
      <c r="X14" s="98" t="str">
        <f>IF(ISNUMBER(#REF!)=TRUE(),#REF!,"")</f>
        <v/>
      </c>
      <c r="Y14" s="98" t="str">
        <f>IF(ISNUMBER(#REF!)=TRUE(),#REF!,"")</f>
        <v/>
      </c>
      <c r="Z14" s="99" t="e">
        <f>MAX(#REF!,#REF!,#REF!,#REF!,#REF!,#REF!,#REF!,#REF!)</f>
        <v>#REF!</v>
      </c>
      <c r="AA14" s="98" t="str">
        <f t="shared" si="3"/>
        <v/>
      </c>
      <c r="AB14" s="98" t="str">
        <f t="shared" si="4"/>
        <v/>
      </c>
    </row>
    <row r="15" spans="1:31" s="98" customFormat="1" ht="15" customHeight="1" x14ac:dyDescent="0.2">
      <c r="A15" s="19">
        <v>6</v>
      </c>
      <c r="B15" s="391" t="s">
        <v>713</v>
      </c>
      <c r="C15" s="52" t="s">
        <v>68</v>
      </c>
      <c r="D15" s="895">
        <v>8</v>
      </c>
      <c r="E15" s="896">
        <v>2171</v>
      </c>
      <c r="F15" s="897">
        <v>9</v>
      </c>
      <c r="G15" s="898"/>
      <c r="H15" s="895">
        <v>1</v>
      </c>
      <c r="I15" s="896">
        <v>4947</v>
      </c>
      <c r="J15" s="897">
        <v>1</v>
      </c>
      <c r="K15" s="899">
        <v>5710</v>
      </c>
      <c r="L15" s="895">
        <v>3</v>
      </c>
      <c r="M15" s="896">
        <v>4155</v>
      </c>
      <c r="N15" s="897">
        <v>3</v>
      </c>
      <c r="O15" s="899">
        <v>4045</v>
      </c>
      <c r="P15" s="895">
        <v>1</v>
      </c>
      <c r="Q15" s="896">
        <v>4640</v>
      </c>
      <c r="R15" s="897">
        <v>6</v>
      </c>
      <c r="S15" s="899">
        <v>2761</v>
      </c>
      <c r="T15" s="258">
        <f t="shared" si="0"/>
        <v>32</v>
      </c>
      <c r="U15" s="259">
        <f t="shared" si="1"/>
        <v>28429</v>
      </c>
      <c r="V15" s="412">
        <v>6</v>
      </c>
      <c r="W15" s="98">
        <f>IF(ISNUMBER(V14)=TRUE(),1,"")</f>
        <v>1</v>
      </c>
      <c r="X15" s="98">
        <f>IF(ISNUMBER(T14)=TRUE(),T14,"")</f>
        <v>31</v>
      </c>
      <c r="Y15" s="98">
        <f>IF(ISNUMBER(U14)=TRUE(),U14,"")</f>
        <v>37599</v>
      </c>
      <c r="Z15" s="99" t="e">
        <f>MAX(#REF!,#REF!,#REF!,#REF!,#REF!,#REF!,#REF!,#REF!)</f>
        <v>#REF!</v>
      </c>
      <c r="AA15" s="98" t="e">
        <f t="shared" si="3"/>
        <v>#REF!</v>
      </c>
      <c r="AB15" s="98" t="str">
        <f t="shared" si="4"/>
        <v/>
      </c>
    </row>
    <row r="16" spans="1:31" ht="15" customHeight="1" x14ac:dyDescent="0.2">
      <c r="A16" s="19">
        <v>7</v>
      </c>
      <c r="B16" s="391" t="s">
        <v>689</v>
      </c>
      <c r="C16" s="52" t="s">
        <v>686</v>
      </c>
      <c r="D16" s="895">
        <v>1</v>
      </c>
      <c r="E16" s="896">
        <v>6193</v>
      </c>
      <c r="F16" s="897">
        <v>1</v>
      </c>
      <c r="G16" s="898">
        <v>6765</v>
      </c>
      <c r="H16" s="895">
        <v>5</v>
      </c>
      <c r="I16" s="896">
        <v>7058</v>
      </c>
      <c r="J16" s="897">
        <v>8</v>
      </c>
      <c r="K16" s="899">
        <v>75</v>
      </c>
      <c r="L16" s="895">
        <v>4</v>
      </c>
      <c r="M16" s="896">
        <v>4340</v>
      </c>
      <c r="N16" s="897">
        <v>1</v>
      </c>
      <c r="O16" s="899">
        <v>12230</v>
      </c>
      <c r="P16" s="895">
        <v>5</v>
      </c>
      <c r="Q16" s="896">
        <v>2380</v>
      </c>
      <c r="R16" s="897">
        <v>9</v>
      </c>
      <c r="S16" s="899"/>
      <c r="T16" s="258">
        <f t="shared" si="0"/>
        <v>34</v>
      </c>
      <c r="U16" s="259">
        <f t="shared" si="1"/>
        <v>39041</v>
      </c>
      <c r="V16" s="412">
        <v>7</v>
      </c>
      <c r="W16" s="98">
        <f>IF(ISNUMBER(V15)=TRUE(),1,"")</f>
        <v>1</v>
      </c>
      <c r="X16" s="98">
        <f>IF(ISNUMBER(T15)=TRUE(),T15,"")</f>
        <v>32</v>
      </c>
      <c r="Y16" s="98">
        <f>IF(ISNUMBER(U15)=TRUE(),U15,"")</f>
        <v>28429</v>
      </c>
      <c r="Z16" s="99">
        <f>MAX(E14,G14,I14,K14,M14,O14,Q14,S14)</f>
        <v>7495</v>
      </c>
      <c r="AA16" s="98">
        <f t="shared" si="3"/>
        <v>31.715702505000003</v>
      </c>
      <c r="AB16" s="98" t="e">
        <f t="shared" si="4"/>
        <v>#REF!</v>
      </c>
    </row>
    <row r="17" spans="1:28" ht="15" customHeight="1" x14ac:dyDescent="0.2">
      <c r="A17" s="20">
        <v>8</v>
      </c>
      <c r="B17" s="391" t="s">
        <v>708</v>
      </c>
      <c r="C17" s="52" t="s">
        <v>317</v>
      </c>
      <c r="D17" s="895">
        <v>6</v>
      </c>
      <c r="E17" s="896">
        <v>4537</v>
      </c>
      <c r="F17" s="897">
        <v>4</v>
      </c>
      <c r="G17" s="898">
        <v>6602</v>
      </c>
      <c r="H17" s="895">
        <v>3</v>
      </c>
      <c r="I17" s="896">
        <v>5217</v>
      </c>
      <c r="J17" s="897">
        <v>7</v>
      </c>
      <c r="K17" s="899">
        <v>200</v>
      </c>
      <c r="L17" s="895">
        <v>3</v>
      </c>
      <c r="M17" s="896">
        <v>4830</v>
      </c>
      <c r="N17" s="897">
        <v>6</v>
      </c>
      <c r="O17" s="899">
        <v>4605</v>
      </c>
      <c r="P17" s="895">
        <v>2</v>
      </c>
      <c r="Q17" s="896">
        <v>5175</v>
      </c>
      <c r="R17" s="897">
        <v>3</v>
      </c>
      <c r="S17" s="899">
        <v>3010</v>
      </c>
      <c r="T17" s="258">
        <f t="shared" si="0"/>
        <v>34</v>
      </c>
      <c r="U17" s="259">
        <f t="shared" si="1"/>
        <v>34176</v>
      </c>
      <c r="V17" s="413">
        <v>8</v>
      </c>
      <c r="W17" s="98"/>
      <c r="X17" s="98">
        <f t="shared" ref="X17:X19" si="5">IF(ISNUMBER(T16)=TRUE(),T16,"")</f>
        <v>34</v>
      </c>
      <c r="Y17" s="98"/>
      <c r="Z17" s="99">
        <f>MAX(E15,G15,I15,K15,M15,O15,Q15,S15)</f>
        <v>5710</v>
      </c>
      <c r="AA17" s="98"/>
      <c r="AB17" s="98"/>
    </row>
    <row r="18" spans="1:28" ht="15.75" customHeight="1" x14ac:dyDescent="0.2">
      <c r="A18" s="19">
        <v>9</v>
      </c>
      <c r="B18" s="391" t="s">
        <v>838</v>
      </c>
      <c r="C18" s="52" t="s">
        <v>63</v>
      </c>
      <c r="D18" s="895">
        <v>3</v>
      </c>
      <c r="E18" s="896">
        <v>5251</v>
      </c>
      <c r="F18" s="897">
        <v>3</v>
      </c>
      <c r="G18" s="898">
        <v>6913</v>
      </c>
      <c r="H18" s="895">
        <v>7</v>
      </c>
      <c r="I18" s="896">
        <v>3894</v>
      </c>
      <c r="J18" s="897">
        <v>3</v>
      </c>
      <c r="K18" s="899">
        <v>865</v>
      </c>
      <c r="L18" s="895">
        <v>3</v>
      </c>
      <c r="M18" s="896">
        <v>4520</v>
      </c>
      <c r="N18" s="897">
        <v>7</v>
      </c>
      <c r="O18" s="899">
        <v>2250</v>
      </c>
      <c r="P18" s="895">
        <v>4</v>
      </c>
      <c r="Q18" s="896">
        <v>4730</v>
      </c>
      <c r="R18" s="897">
        <v>4</v>
      </c>
      <c r="S18" s="899">
        <v>3478</v>
      </c>
      <c r="T18" s="258">
        <f t="shared" si="0"/>
        <v>34</v>
      </c>
      <c r="U18" s="259">
        <f t="shared" si="1"/>
        <v>31901</v>
      </c>
      <c r="V18" s="412">
        <v>9</v>
      </c>
      <c r="W18" s="98">
        <f t="shared" ref="W18:W31" si="6">IF(ISNUMBER(V17)=TRUE(),1,"")</f>
        <v>1</v>
      </c>
      <c r="X18" s="98">
        <f t="shared" si="5"/>
        <v>34</v>
      </c>
      <c r="Y18" s="98">
        <f t="shared" ref="Y18:Y19" si="7">IF(ISNUMBER(U17)=TRUE(),U17,"")</f>
        <v>34176</v>
      </c>
      <c r="Z18" s="99">
        <f>MAX(E16,G16,I16,K16,M16,O16,Q16,S16)</f>
        <v>12230</v>
      </c>
      <c r="AA18" s="98">
        <f t="shared" ref="AA18:AA25" si="8">IF(ISNUMBER(X18)=TRUE(),X18-Y18/100000-Z18/1000000000,"")</f>
        <v>33.658227769999996</v>
      </c>
      <c r="AB18" s="98" t="e">
        <f t="shared" ref="AB18:AB25" si="9">IF(ISNUMBER(AA18)=TRUE(),RANK(AA18,$AA$10:$AA$47,1),"")</f>
        <v>#REF!</v>
      </c>
    </row>
    <row r="19" spans="1:28" ht="15.75" customHeight="1" x14ac:dyDescent="0.2">
      <c r="A19" s="19">
        <v>10</v>
      </c>
      <c r="B19" s="391" t="s">
        <v>693</v>
      </c>
      <c r="C19" s="52" t="s">
        <v>319</v>
      </c>
      <c r="D19" s="895">
        <v>2</v>
      </c>
      <c r="E19" s="896">
        <v>5897</v>
      </c>
      <c r="F19" s="897">
        <v>3</v>
      </c>
      <c r="G19" s="898">
        <v>5787</v>
      </c>
      <c r="H19" s="895">
        <v>2</v>
      </c>
      <c r="I19" s="896">
        <v>4807</v>
      </c>
      <c r="J19" s="897">
        <v>4</v>
      </c>
      <c r="K19" s="899">
        <v>1315</v>
      </c>
      <c r="L19" s="895">
        <v>3</v>
      </c>
      <c r="M19" s="896">
        <v>1975</v>
      </c>
      <c r="N19" s="897">
        <v>9</v>
      </c>
      <c r="O19" s="899"/>
      <c r="P19" s="895">
        <v>9</v>
      </c>
      <c r="Q19" s="896"/>
      <c r="R19" s="897">
        <v>2</v>
      </c>
      <c r="S19" s="899">
        <v>3710</v>
      </c>
      <c r="T19" s="258">
        <f t="shared" si="0"/>
        <v>34</v>
      </c>
      <c r="U19" s="259">
        <f t="shared" si="1"/>
        <v>23491</v>
      </c>
      <c r="V19" s="412">
        <v>10</v>
      </c>
      <c r="W19" s="98">
        <f t="shared" si="6"/>
        <v>1</v>
      </c>
      <c r="X19" s="98">
        <f t="shared" si="5"/>
        <v>34</v>
      </c>
      <c r="Y19" s="98">
        <f t="shared" si="7"/>
        <v>31901</v>
      </c>
      <c r="Z19" s="99">
        <f>MAX(E17,G17,I17,K17,M17,O17,Q17,S17)</f>
        <v>6602</v>
      </c>
      <c r="AA19" s="98">
        <f t="shared" si="8"/>
        <v>33.680983398000002</v>
      </c>
      <c r="AB19" s="98" t="e">
        <f t="shared" si="9"/>
        <v>#REF!</v>
      </c>
    </row>
    <row r="20" spans="1:28" ht="15.75" customHeight="1" x14ac:dyDescent="0.2">
      <c r="A20" s="20">
        <v>11</v>
      </c>
      <c r="B20" s="391" t="s">
        <v>696</v>
      </c>
      <c r="C20" s="52" t="s">
        <v>106</v>
      </c>
      <c r="D20" s="895">
        <v>2</v>
      </c>
      <c r="E20" s="896">
        <v>4330</v>
      </c>
      <c r="F20" s="897">
        <v>6</v>
      </c>
      <c r="G20" s="898">
        <v>5232</v>
      </c>
      <c r="H20" s="895">
        <v>8</v>
      </c>
      <c r="I20" s="896">
        <v>3310</v>
      </c>
      <c r="J20" s="897">
        <v>4</v>
      </c>
      <c r="K20" s="899">
        <v>850</v>
      </c>
      <c r="L20" s="895">
        <v>2</v>
      </c>
      <c r="M20" s="896">
        <v>4440</v>
      </c>
      <c r="N20" s="897">
        <v>5</v>
      </c>
      <c r="O20" s="899">
        <v>3290</v>
      </c>
      <c r="P20" s="895">
        <v>6</v>
      </c>
      <c r="Q20" s="896">
        <v>3590</v>
      </c>
      <c r="R20" s="897">
        <v>2</v>
      </c>
      <c r="S20" s="899">
        <v>3415</v>
      </c>
      <c r="T20" s="258">
        <f t="shared" si="0"/>
        <v>35</v>
      </c>
      <c r="U20" s="259">
        <f t="shared" si="1"/>
        <v>28457</v>
      </c>
      <c r="V20" s="413">
        <v>11</v>
      </c>
      <c r="W20" s="98">
        <f t="shared" si="6"/>
        <v>1</v>
      </c>
      <c r="X20" s="98">
        <f t="shared" ref="X20:Y25" si="10">IF(ISNUMBER(T22)=TRUE(),T22,"")</f>
        <v>37</v>
      </c>
      <c r="Y20" s="98">
        <f t="shared" si="10"/>
        <v>39814</v>
      </c>
      <c r="Z20" s="99">
        <f t="shared" ref="Z20:Z34" si="11">MAX(E21,G21,I21,K21,M21,O21,Q21,S21)</f>
        <v>5215</v>
      </c>
      <c r="AA20" s="98">
        <f t="shared" si="8"/>
        <v>36.601854785</v>
      </c>
      <c r="AB20" s="98" t="e">
        <f t="shared" si="9"/>
        <v>#REF!</v>
      </c>
    </row>
    <row r="21" spans="1:28" ht="15.75" x14ac:dyDescent="0.2">
      <c r="A21" s="19">
        <v>12</v>
      </c>
      <c r="B21" s="391" t="s">
        <v>691</v>
      </c>
      <c r="C21" s="52" t="s">
        <v>319</v>
      </c>
      <c r="D21" s="895">
        <v>1</v>
      </c>
      <c r="E21" s="896">
        <v>4138</v>
      </c>
      <c r="F21" s="897">
        <v>7</v>
      </c>
      <c r="G21" s="898">
        <v>4965</v>
      </c>
      <c r="H21" s="895">
        <v>5</v>
      </c>
      <c r="I21" s="896">
        <v>3905</v>
      </c>
      <c r="J21" s="897">
        <v>6</v>
      </c>
      <c r="K21" s="899">
        <v>335</v>
      </c>
      <c r="L21" s="895">
        <v>6</v>
      </c>
      <c r="M21" s="896">
        <v>2640</v>
      </c>
      <c r="N21" s="897">
        <v>6</v>
      </c>
      <c r="O21" s="899">
        <v>4055</v>
      </c>
      <c r="P21" s="895">
        <v>4</v>
      </c>
      <c r="Q21" s="896">
        <v>3875</v>
      </c>
      <c r="R21" s="897">
        <v>1</v>
      </c>
      <c r="S21" s="899">
        <v>5215</v>
      </c>
      <c r="T21" s="258">
        <f t="shared" si="0"/>
        <v>36</v>
      </c>
      <c r="U21" s="259">
        <f t="shared" si="1"/>
        <v>29128</v>
      </c>
      <c r="V21" s="412">
        <v>12</v>
      </c>
      <c r="W21" s="98">
        <f t="shared" si="6"/>
        <v>1</v>
      </c>
      <c r="X21" s="98">
        <f t="shared" si="10"/>
        <v>37</v>
      </c>
      <c r="Y21" s="98">
        <f t="shared" si="10"/>
        <v>28075</v>
      </c>
      <c r="Z21" s="99">
        <f t="shared" si="11"/>
        <v>9110</v>
      </c>
      <c r="AA21" s="98">
        <f t="shared" si="8"/>
        <v>36.719240890000002</v>
      </c>
      <c r="AB21" s="98" t="e">
        <f t="shared" si="9"/>
        <v>#REF!</v>
      </c>
    </row>
    <row r="22" spans="1:28" ht="15.75" customHeight="1" x14ac:dyDescent="0.2">
      <c r="A22" s="19">
        <v>13</v>
      </c>
      <c r="B22" s="391" t="s">
        <v>694</v>
      </c>
      <c r="C22" s="52" t="s">
        <v>106</v>
      </c>
      <c r="D22" s="895">
        <v>4</v>
      </c>
      <c r="E22" s="896">
        <v>5183</v>
      </c>
      <c r="F22" s="897">
        <v>3</v>
      </c>
      <c r="G22" s="898">
        <v>5947</v>
      </c>
      <c r="H22" s="895">
        <v>6</v>
      </c>
      <c r="I22" s="896">
        <v>5034</v>
      </c>
      <c r="J22" s="897">
        <v>2</v>
      </c>
      <c r="K22" s="899">
        <v>8015</v>
      </c>
      <c r="L22" s="895">
        <v>7</v>
      </c>
      <c r="M22" s="896">
        <v>3395</v>
      </c>
      <c r="N22" s="897">
        <v>2</v>
      </c>
      <c r="O22" s="899">
        <v>9110</v>
      </c>
      <c r="P22" s="895">
        <v>4</v>
      </c>
      <c r="Q22" s="896">
        <v>3130</v>
      </c>
      <c r="R22" s="897">
        <v>9</v>
      </c>
      <c r="S22" s="899"/>
      <c r="T22" s="258">
        <f t="shared" si="0"/>
        <v>37</v>
      </c>
      <c r="U22" s="259">
        <f t="shared" si="1"/>
        <v>39814</v>
      </c>
      <c r="V22" s="412">
        <v>13</v>
      </c>
      <c r="W22" s="98">
        <f t="shared" si="6"/>
        <v>1</v>
      </c>
      <c r="X22" s="98">
        <f t="shared" si="10"/>
        <v>38</v>
      </c>
      <c r="Y22" s="98">
        <f t="shared" si="10"/>
        <v>36327</v>
      </c>
      <c r="Z22" s="99">
        <f t="shared" si="11"/>
        <v>5498</v>
      </c>
      <c r="AA22" s="98">
        <f t="shared" si="8"/>
        <v>37.636724502</v>
      </c>
      <c r="AB22" s="98" t="e">
        <f t="shared" si="9"/>
        <v>#REF!</v>
      </c>
    </row>
    <row r="23" spans="1:28" ht="15.75" customHeight="1" x14ac:dyDescent="0.2">
      <c r="A23" s="20">
        <v>14</v>
      </c>
      <c r="B23" s="391" t="s">
        <v>700</v>
      </c>
      <c r="C23" s="52" t="s">
        <v>63</v>
      </c>
      <c r="D23" s="895">
        <v>3</v>
      </c>
      <c r="E23" s="896">
        <v>5281</v>
      </c>
      <c r="F23" s="897">
        <v>5</v>
      </c>
      <c r="G23" s="898">
        <v>5498</v>
      </c>
      <c r="H23" s="895">
        <v>4</v>
      </c>
      <c r="I23" s="896">
        <v>4129</v>
      </c>
      <c r="J23" s="897">
        <v>2</v>
      </c>
      <c r="K23" s="899">
        <v>3895</v>
      </c>
      <c r="L23" s="895">
        <v>7</v>
      </c>
      <c r="M23" s="896">
        <v>675</v>
      </c>
      <c r="N23" s="897">
        <v>7</v>
      </c>
      <c r="O23" s="899">
        <v>1880</v>
      </c>
      <c r="P23" s="895">
        <v>8</v>
      </c>
      <c r="Q23" s="896">
        <v>1750</v>
      </c>
      <c r="R23" s="897">
        <v>1</v>
      </c>
      <c r="S23" s="899">
        <v>4967</v>
      </c>
      <c r="T23" s="258">
        <f t="shared" si="0"/>
        <v>37</v>
      </c>
      <c r="U23" s="259">
        <f t="shared" si="1"/>
        <v>28075</v>
      </c>
      <c r="V23" s="413">
        <v>14</v>
      </c>
      <c r="W23" s="98">
        <f t="shared" si="6"/>
        <v>1</v>
      </c>
      <c r="X23" s="98">
        <f t="shared" si="10"/>
        <v>41</v>
      </c>
      <c r="Y23" s="98">
        <f t="shared" si="10"/>
        <v>25522</v>
      </c>
      <c r="Z23" s="99">
        <f t="shared" si="11"/>
        <v>13240</v>
      </c>
      <c r="AA23" s="98">
        <f t="shared" si="8"/>
        <v>40.744766759999997</v>
      </c>
      <c r="AB23" s="98" t="e">
        <f t="shared" si="9"/>
        <v>#REF!</v>
      </c>
    </row>
    <row r="24" spans="1:28" ht="15.75" customHeight="1" x14ac:dyDescent="0.2">
      <c r="A24" s="19">
        <v>15</v>
      </c>
      <c r="B24" s="391" t="s">
        <v>705</v>
      </c>
      <c r="C24" s="52" t="s">
        <v>39</v>
      </c>
      <c r="D24" s="895">
        <v>3</v>
      </c>
      <c r="E24" s="896">
        <v>3587</v>
      </c>
      <c r="F24" s="897">
        <v>7</v>
      </c>
      <c r="G24" s="898">
        <v>4782</v>
      </c>
      <c r="H24" s="895">
        <v>6</v>
      </c>
      <c r="I24" s="896">
        <v>3911</v>
      </c>
      <c r="J24" s="897">
        <v>4</v>
      </c>
      <c r="K24" s="899">
        <v>3195</v>
      </c>
      <c r="L24" s="895">
        <v>7</v>
      </c>
      <c r="M24" s="896">
        <v>1975</v>
      </c>
      <c r="N24" s="897">
        <v>1</v>
      </c>
      <c r="O24" s="899">
        <v>13240</v>
      </c>
      <c r="P24" s="895">
        <v>2</v>
      </c>
      <c r="Q24" s="896">
        <v>3665</v>
      </c>
      <c r="R24" s="897">
        <v>8</v>
      </c>
      <c r="S24" s="899">
        <v>1972</v>
      </c>
      <c r="T24" s="258">
        <f t="shared" si="0"/>
        <v>38</v>
      </c>
      <c r="U24" s="259">
        <f t="shared" si="1"/>
        <v>36327</v>
      </c>
      <c r="V24" s="412">
        <v>15</v>
      </c>
      <c r="W24" s="98">
        <f t="shared" si="6"/>
        <v>1</v>
      </c>
      <c r="X24" s="98">
        <f t="shared" si="10"/>
        <v>42</v>
      </c>
      <c r="Y24" s="98">
        <f t="shared" si="10"/>
        <v>34563</v>
      </c>
      <c r="Z24" s="99">
        <f t="shared" si="11"/>
        <v>5562</v>
      </c>
      <c r="AA24" s="98">
        <f t="shared" si="8"/>
        <v>41.654364438000002</v>
      </c>
      <c r="AB24" s="98" t="e">
        <f t="shared" si="9"/>
        <v>#REF!</v>
      </c>
    </row>
    <row r="25" spans="1:28" ht="15.75" x14ac:dyDescent="0.2">
      <c r="A25" s="19">
        <v>16</v>
      </c>
      <c r="B25" s="391" t="s">
        <v>710</v>
      </c>
      <c r="C25" s="52" t="s">
        <v>317</v>
      </c>
      <c r="D25" s="895">
        <v>3</v>
      </c>
      <c r="E25" s="896">
        <v>4130</v>
      </c>
      <c r="F25" s="897">
        <v>4</v>
      </c>
      <c r="G25" s="898">
        <v>5562</v>
      </c>
      <c r="H25" s="895">
        <v>5</v>
      </c>
      <c r="I25" s="896">
        <v>3721</v>
      </c>
      <c r="J25" s="897">
        <v>6</v>
      </c>
      <c r="K25" s="899">
        <v>665</v>
      </c>
      <c r="L25" s="895">
        <v>6</v>
      </c>
      <c r="M25" s="896">
        <v>1425</v>
      </c>
      <c r="N25" s="897">
        <v>4</v>
      </c>
      <c r="O25" s="899">
        <v>3420</v>
      </c>
      <c r="P25" s="895">
        <v>6</v>
      </c>
      <c r="Q25" s="896">
        <v>4225</v>
      </c>
      <c r="R25" s="897">
        <v>7</v>
      </c>
      <c r="S25" s="899">
        <v>2374</v>
      </c>
      <c r="T25" s="258">
        <f t="shared" si="0"/>
        <v>41</v>
      </c>
      <c r="U25" s="259">
        <f t="shared" si="1"/>
        <v>25522</v>
      </c>
      <c r="V25" s="412">
        <v>16</v>
      </c>
      <c r="W25" s="98">
        <f t="shared" si="6"/>
        <v>1</v>
      </c>
      <c r="X25" s="98">
        <f t="shared" si="10"/>
        <v>42.5</v>
      </c>
      <c r="Y25" s="98">
        <f t="shared" si="10"/>
        <v>25579</v>
      </c>
      <c r="Z25" s="99">
        <f t="shared" si="11"/>
        <v>11410</v>
      </c>
      <c r="AA25" s="98">
        <f t="shared" si="8"/>
        <v>42.244198590000003</v>
      </c>
      <c r="AB25" s="98" t="e">
        <f t="shared" si="9"/>
        <v>#REF!</v>
      </c>
    </row>
    <row r="26" spans="1:28" ht="15.75" x14ac:dyDescent="0.2">
      <c r="A26" s="20">
        <v>17</v>
      </c>
      <c r="B26" s="391" t="s">
        <v>706</v>
      </c>
      <c r="C26" s="52" t="s">
        <v>39</v>
      </c>
      <c r="D26" s="895">
        <v>7</v>
      </c>
      <c r="E26" s="896">
        <v>3440</v>
      </c>
      <c r="F26" s="897">
        <v>2</v>
      </c>
      <c r="G26" s="898">
        <v>5799</v>
      </c>
      <c r="H26" s="895">
        <v>3</v>
      </c>
      <c r="I26" s="896">
        <v>7349</v>
      </c>
      <c r="J26" s="897">
        <v>9</v>
      </c>
      <c r="K26" s="899"/>
      <c r="L26" s="895">
        <v>9</v>
      </c>
      <c r="M26" s="896"/>
      <c r="N26" s="897">
        <v>2</v>
      </c>
      <c r="O26" s="899">
        <v>6565</v>
      </c>
      <c r="P26" s="895">
        <v>1</v>
      </c>
      <c r="Q26" s="896">
        <v>11410</v>
      </c>
      <c r="R26" s="897">
        <v>9</v>
      </c>
      <c r="S26" s="899"/>
      <c r="T26" s="258">
        <f t="shared" si="0"/>
        <v>42</v>
      </c>
      <c r="U26" s="259">
        <f t="shared" si="1"/>
        <v>34563</v>
      </c>
      <c r="V26" s="413">
        <v>17</v>
      </c>
      <c r="W26" s="98">
        <f t="shared" si="6"/>
        <v>1</v>
      </c>
      <c r="X26" s="98">
        <f t="shared" ref="X26:X33" si="12">IF(ISNUMBER(T28)=TRUE(),T28,"")</f>
        <v>43</v>
      </c>
      <c r="Y26" s="98"/>
      <c r="Z26" s="99">
        <f t="shared" si="11"/>
        <v>5321</v>
      </c>
      <c r="AA26" s="98"/>
      <c r="AB26" s="98"/>
    </row>
    <row r="27" spans="1:28" ht="15.75" customHeight="1" x14ac:dyDescent="0.2">
      <c r="A27" s="19">
        <v>18</v>
      </c>
      <c r="B27" s="391" t="s">
        <v>701</v>
      </c>
      <c r="C27" s="52" t="s">
        <v>318</v>
      </c>
      <c r="D27" s="895">
        <v>2</v>
      </c>
      <c r="E27" s="896">
        <v>5321</v>
      </c>
      <c r="F27" s="897">
        <v>8</v>
      </c>
      <c r="G27" s="898">
        <v>4641</v>
      </c>
      <c r="H27" s="895">
        <v>2</v>
      </c>
      <c r="I27" s="896">
        <v>5102</v>
      </c>
      <c r="J27" s="897">
        <v>5</v>
      </c>
      <c r="K27" s="899">
        <v>2175</v>
      </c>
      <c r="L27" s="895">
        <v>5</v>
      </c>
      <c r="M27" s="896">
        <v>1440</v>
      </c>
      <c r="N27" s="897">
        <v>6</v>
      </c>
      <c r="O27" s="899">
        <v>2210</v>
      </c>
      <c r="P27" s="895">
        <v>8</v>
      </c>
      <c r="Q27" s="896">
        <v>2235</v>
      </c>
      <c r="R27" s="897">
        <v>6.5</v>
      </c>
      <c r="S27" s="899">
        <v>2455</v>
      </c>
      <c r="T27" s="258">
        <f t="shared" si="0"/>
        <v>42.5</v>
      </c>
      <c r="U27" s="259">
        <f t="shared" si="1"/>
        <v>25579</v>
      </c>
      <c r="V27" s="412">
        <v>18</v>
      </c>
      <c r="W27" s="98">
        <f t="shared" si="6"/>
        <v>1</v>
      </c>
      <c r="X27" s="98">
        <f t="shared" si="12"/>
        <v>43</v>
      </c>
      <c r="Y27" s="98">
        <f>IF(ISNUMBER(U29)=TRUE(),U29,"")</f>
        <v>23068</v>
      </c>
      <c r="Z27" s="99">
        <f t="shared" si="11"/>
        <v>7900</v>
      </c>
      <c r="AA27" s="98">
        <f>IF(ISNUMBER(X27)=TRUE(),X27-Y27/100000-Z27/1000000000,"")</f>
        <v>42.7693121</v>
      </c>
      <c r="AB27" s="98" t="e">
        <f>IF(ISNUMBER(AA27)=TRUE(),RANK(AA27,$AA$10:$AA$47,1),"")</f>
        <v>#REF!</v>
      </c>
    </row>
    <row r="28" spans="1:28" ht="15.75" customHeight="1" x14ac:dyDescent="0.2">
      <c r="A28" s="19">
        <v>19</v>
      </c>
      <c r="B28" s="391" t="s">
        <v>698</v>
      </c>
      <c r="C28" s="52" t="s">
        <v>63</v>
      </c>
      <c r="D28" s="93">
        <v>4</v>
      </c>
      <c r="E28" s="94">
        <v>3532</v>
      </c>
      <c r="F28" s="95">
        <v>6</v>
      </c>
      <c r="G28" s="96">
        <v>5303</v>
      </c>
      <c r="H28" s="93">
        <v>1</v>
      </c>
      <c r="I28" s="94">
        <v>7900</v>
      </c>
      <c r="J28" s="95">
        <v>7</v>
      </c>
      <c r="K28" s="97">
        <v>225</v>
      </c>
      <c r="L28" s="93">
        <v>2</v>
      </c>
      <c r="M28" s="94">
        <v>5490</v>
      </c>
      <c r="N28" s="897">
        <v>7</v>
      </c>
      <c r="O28" s="899">
        <v>4180</v>
      </c>
      <c r="P28" s="93">
        <v>9</v>
      </c>
      <c r="Q28" s="94"/>
      <c r="R28" s="95">
        <v>7</v>
      </c>
      <c r="S28" s="97">
        <v>3191</v>
      </c>
      <c r="T28" s="258">
        <f t="shared" si="0"/>
        <v>43</v>
      </c>
      <c r="U28" s="259">
        <f t="shared" si="1"/>
        <v>29821</v>
      </c>
      <c r="V28" s="412">
        <v>19</v>
      </c>
      <c r="W28" s="98">
        <f t="shared" si="6"/>
        <v>1</v>
      </c>
      <c r="X28" s="98">
        <f t="shared" si="12"/>
        <v>44</v>
      </c>
      <c r="Y28" s="98">
        <f>IF(ISNUMBER(U30)=TRUE(),U30,"")</f>
        <v>28339</v>
      </c>
      <c r="Z28" s="99">
        <f t="shared" si="11"/>
        <v>7230</v>
      </c>
      <c r="AA28" s="98">
        <f>IF(ISNUMBER(X28)=TRUE(),X28-Y28/100000-Z28/1000000000,"")</f>
        <v>43.716602770000001</v>
      </c>
      <c r="AB28" s="98" t="e">
        <f>IF(ISNUMBER(AA28)=TRUE(),RANK(AA28,$AA$10:$AA$47,1),"")</f>
        <v>#REF!</v>
      </c>
    </row>
    <row r="29" spans="1:28" ht="15.75" customHeight="1" x14ac:dyDescent="0.2">
      <c r="A29" s="20">
        <v>20</v>
      </c>
      <c r="B29" s="391" t="s">
        <v>687</v>
      </c>
      <c r="C29" s="52" t="s">
        <v>686</v>
      </c>
      <c r="D29" s="895">
        <v>1</v>
      </c>
      <c r="E29" s="896">
        <v>6872</v>
      </c>
      <c r="F29" s="897">
        <v>2</v>
      </c>
      <c r="G29" s="898">
        <v>7230</v>
      </c>
      <c r="H29" s="895">
        <v>2</v>
      </c>
      <c r="I29" s="896">
        <v>5581</v>
      </c>
      <c r="J29" s="897">
        <v>9</v>
      </c>
      <c r="K29" s="899"/>
      <c r="L29" s="895">
        <v>9</v>
      </c>
      <c r="M29" s="896"/>
      <c r="N29" s="897">
        <v>9</v>
      </c>
      <c r="O29" s="899"/>
      <c r="P29" s="895">
        <v>9</v>
      </c>
      <c r="Q29" s="896"/>
      <c r="R29" s="897">
        <v>2</v>
      </c>
      <c r="S29" s="899">
        <v>3385</v>
      </c>
      <c r="T29" s="258">
        <f t="shared" si="0"/>
        <v>43</v>
      </c>
      <c r="U29" s="259">
        <f t="shared" si="1"/>
        <v>23068</v>
      </c>
      <c r="V29" s="413">
        <v>20</v>
      </c>
      <c r="W29" s="98">
        <f t="shared" si="6"/>
        <v>1</v>
      </c>
      <c r="X29" s="98">
        <f t="shared" si="12"/>
        <v>45</v>
      </c>
      <c r="Y29" s="98">
        <f>IF(ISNUMBER(U31)=TRUE(),U31,"")</f>
        <v>32150</v>
      </c>
      <c r="Z29" s="99">
        <f t="shared" si="11"/>
        <v>5862</v>
      </c>
      <c r="AA29" s="98">
        <f>IF(ISNUMBER(X29)=TRUE(),X29-Y29/100000-Z29/1000000000,"")</f>
        <v>44.678494137999998</v>
      </c>
      <c r="AB29" s="98" t="e">
        <f>IF(ISNUMBER(AA29)=TRUE(),RANK(AA29,$AA$10:$AA$47,1),"")</f>
        <v>#REF!</v>
      </c>
    </row>
    <row r="30" spans="1:28" ht="15.75" customHeight="1" x14ac:dyDescent="0.2">
      <c r="A30" s="19">
        <v>21</v>
      </c>
      <c r="B30" s="391" t="s">
        <v>712</v>
      </c>
      <c r="C30" s="52" t="s">
        <v>68</v>
      </c>
      <c r="D30" s="895">
        <v>7</v>
      </c>
      <c r="E30" s="896">
        <v>3276</v>
      </c>
      <c r="F30" s="897">
        <v>7</v>
      </c>
      <c r="G30" s="898">
        <v>4707</v>
      </c>
      <c r="H30" s="895">
        <v>1</v>
      </c>
      <c r="I30" s="896">
        <v>5862</v>
      </c>
      <c r="J30" s="897">
        <v>8</v>
      </c>
      <c r="K30" s="899">
        <v>0</v>
      </c>
      <c r="L30" s="895">
        <v>9</v>
      </c>
      <c r="M30" s="896"/>
      <c r="N30" s="897">
        <v>5</v>
      </c>
      <c r="O30" s="899">
        <v>4650</v>
      </c>
      <c r="P30" s="895">
        <v>3</v>
      </c>
      <c r="Q30" s="896">
        <v>4610</v>
      </c>
      <c r="R30" s="897">
        <v>4</v>
      </c>
      <c r="S30" s="899">
        <v>5234</v>
      </c>
      <c r="T30" s="258">
        <f t="shared" si="0"/>
        <v>44</v>
      </c>
      <c r="U30" s="259">
        <f t="shared" si="1"/>
        <v>28339</v>
      </c>
      <c r="V30" s="412">
        <v>21</v>
      </c>
      <c r="W30" s="98">
        <f t="shared" si="6"/>
        <v>1</v>
      </c>
      <c r="X30" s="98">
        <f t="shared" si="12"/>
        <v>45</v>
      </c>
      <c r="Y30" s="98">
        <f>IF(ISNUMBER(U32)=TRUE(),U32,"")</f>
        <v>29451</v>
      </c>
      <c r="Z30" s="99">
        <f t="shared" si="11"/>
        <v>5605</v>
      </c>
      <c r="AA30" s="98">
        <f>IF(ISNUMBER(X30)=TRUE(),X30-Y30/100000-Z30/1000000000,"")</f>
        <v>44.705484394999999</v>
      </c>
      <c r="AB30" s="98" t="e">
        <f>IF(ISNUMBER(AA30)=TRUE(),RANK(AA30,$AA$10:$AA$47,1),"")</f>
        <v>#REF!</v>
      </c>
    </row>
    <row r="31" spans="1:28" ht="15.75" x14ac:dyDescent="0.2">
      <c r="A31" s="19">
        <v>22</v>
      </c>
      <c r="B31" s="391" t="s">
        <v>707</v>
      </c>
      <c r="C31" s="52" t="s">
        <v>39</v>
      </c>
      <c r="D31" s="895">
        <v>7</v>
      </c>
      <c r="E31" s="896">
        <v>5177</v>
      </c>
      <c r="F31" s="897">
        <v>6</v>
      </c>
      <c r="G31" s="898">
        <v>5265</v>
      </c>
      <c r="H31" s="895">
        <v>8</v>
      </c>
      <c r="I31" s="896">
        <v>2897</v>
      </c>
      <c r="J31" s="897">
        <v>1</v>
      </c>
      <c r="K31" s="899">
        <v>5150</v>
      </c>
      <c r="L31" s="895">
        <v>7</v>
      </c>
      <c r="M31" s="896">
        <v>1245</v>
      </c>
      <c r="N31" s="897">
        <v>3</v>
      </c>
      <c r="O31" s="899">
        <v>5605</v>
      </c>
      <c r="P31" s="895">
        <v>5</v>
      </c>
      <c r="Q31" s="896">
        <v>4680</v>
      </c>
      <c r="R31" s="897">
        <v>8</v>
      </c>
      <c r="S31" s="899">
        <v>2131</v>
      </c>
      <c r="T31" s="258">
        <f t="shared" si="0"/>
        <v>45</v>
      </c>
      <c r="U31" s="259">
        <f t="shared" si="1"/>
        <v>32150</v>
      </c>
      <c r="V31" s="412">
        <v>22</v>
      </c>
      <c r="W31" s="98">
        <f t="shared" si="6"/>
        <v>1</v>
      </c>
      <c r="X31" s="98">
        <f t="shared" si="12"/>
        <v>46</v>
      </c>
      <c r="Y31" s="98">
        <f>IF(ISNUMBER(U33)=TRUE(),U33,"")</f>
        <v>22565</v>
      </c>
      <c r="Z31" s="99">
        <f t="shared" si="11"/>
        <v>8440</v>
      </c>
      <c r="AA31" s="98">
        <f>IF(ISNUMBER(X31)=TRUE(),X31-Y31/100000-Z31/1000000000,"")</f>
        <v>45.774341559999996</v>
      </c>
      <c r="AB31" s="98" t="e">
        <f>IF(ISNUMBER(AA31)=TRUE(),RANK(AA31,$AA$10:$AA$47,1),"")</f>
        <v>#REF!</v>
      </c>
    </row>
    <row r="32" spans="1:28" ht="15.75" customHeight="1" x14ac:dyDescent="0.2">
      <c r="A32" s="20">
        <v>23</v>
      </c>
      <c r="B32" s="391" t="s">
        <v>714</v>
      </c>
      <c r="C32" s="52" t="s">
        <v>68</v>
      </c>
      <c r="D32" s="895">
        <v>8</v>
      </c>
      <c r="E32" s="896">
        <v>3019</v>
      </c>
      <c r="F32" s="897">
        <v>8</v>
      </c>
      <c r="G32" s="898">
        <v>3749</v>
      </c>
      <c r="H32" s="895">
        <v>9</v>
      </c>
      <c r="I32" s="896"/>
      <c r="J32" s="897">
        <v>1</v>
      </c>
      <c r="K32" s="899">
        <v>8440</v>
      </c>
      <c r="L32" s="895">
        <v>4</v>
      </c>
      <c r="M32" s="896">
        <v>1545</v>
      </c>
      <c r="N32" s="897">
        <v>5</v>
      </c>
      <c r="O32" s="899">
        <v>5275</v>
      </c>
      <c r="P32" s="895">
        <v>4</v>
      </c>
      <c r="Q32" s="896">
        <v>4835</v>
      </c>
      <c r="R32" s="897">
        <v>6</v>
      </c>
      <c r="S32" s="899">
        <v>2588</v>
      </c>
      <c r="T32" s="258">
        <f t="shared" si="0"/>
        <v>45</v>
      </c>
      <c r="U32" s="259">
        <f t="shared" si="1"/>
        <v>29451</v>
      </c>
      <c r="V32" s="413">
        <v>23</v>
      </c>
      <c r="W32" s="98"/>
      <c r="X32" s="98">
        <f t="shared" si="12"/>
        <v>47</v>
      </c>
      <c r="Y32" s="98"/>
      <c r="Z32" s="99">
        <f t="shared" si="11"/>
        <v>5750</v>
      </c>
      <c r="AA32" s="98"/>
      <c r="AB32" s="98"/>
    </row>
    <row r="33" spans="1:28" ht="15.75" customHeight="1" x14ac:dyDescent="0.2">
      <c r="A33" s="19">
        <v>24</v>
      </c>
      <c r="B33" s="391" t="s">
        <v>716</v>
      </c>
      <c r="C33" s="52" t="s">
        <v>63</v>
      </c>
      <c r="D33" s="895">
        <v>9</v>
      </c>
      <c r="E33" s="896"/>
      <c r="F33" s="897">
        <v>5</v>
      </c>
      <c r="G33" s="898">
        <v>5468</v>
      </c>
      <c r="H33" s="895">
        <v>1</v>
      </c>
      <c r="I33" s="896">
        <v>5242</v>
      </c>
      <c r="J33" s="897">
        <v>9</v>
      </c>
      <c r="K33" s="899"/>
      <c r="L33" s="895">
        <v>9</v>
      </c>
      <c r="M33" s="896"/>
      <c r="N33" s="897">
        <v>8</v>
      </c>
      <c r="O33" s="899">
        <v>3305</v>
      </c>
      <c r="P33" s="895">
        <v>1</v>
      </c>
      <c r="Q33" s="896">
        <v>5750</v>
      </c>
      <c r="R33" s="897">
        <v>4</v>
      </c>
      <c r="S33" s="899">
        <v>2800</v>
      </c>
      <c r="T33" s="258">
        <f t="shared" si="0"/>
        <v>46</v>
      </c>
      <c r="U33" s="259">
        <f t="shared" si="1"/>
        <v>22565</v>
      </c>
      <c r="V33" s="412">
        <v>24</v>
      </c>
      <c r="W33" s="98"/>
      <c r="X33" s="98">
        <f t="shared" si="12"/>
        <v>47</v>
      </c>
      <c r="Y33" s="98"/>
      <c r="Z33" s="99">
        <f t="shared" si="11"/>
        <v>11000</v>
      </c>
      <c r="AA33" s="98"/>
      <c r="AB33" s="98"/>
    </row>
    <row r="34" spans="1:28" ht="15.75" x14ac:dyDescent="0.2">
      <c r="A34" s="19">
        <v>25</v>
      </c>
      <c r="B34" s="391" t="s">
        <v>697</v>
      </c>
      <c r="C34" s="52" t="s">
        <v>106</v>
      </c>
      <c r="D34" s="895">
        <v>4</v>
      </c>
      <c r="E34" s="896">
        <v>5264</v>
      </c>
      <c r="F34" s="897">
        <v>9</v>
      </c>
      <c r="G34" s="898">
        <v>3583</v>
      </c>
      <c r="H34" s="895">
        <v>7</v>
      </c>
      <c r="I34" s="896">
        <v>3197</v>
      </c>
      <c r="J34" s="897">
        <v>8</v>
      </c>
      <c r="K34" s="899">
        <v>381</v>
      </c>
      <c r="L34" s="895">
        <v>9</v>
      </c>
      <c r="M34" s="896"/>
      <c r="N34" s="897">
        <v>2</v>
      </c>
      <c r="O34" s="899">
        <v>11000</v>
      </c>
      <c r="P34" s="895">
        <v>5</v>
      </c>
      <c r="Q34" s="896">
        <v>2820</v>
      </c>
      <c r="R34" s="897">
        <v>3</v>
      </c>
      <c r="S34" s="899">
        <v>3187</v>
      </c>
      <c r="T34" s="258">
        <f t="shared" si="0"/>
        <v>47</v>
      </c>
      <c r="U34" s="259">
        <f t="shared" si="1"/>
        <v>29432</v>
      </c>
      <c r="V34" s="412">
        <v>25</v>
      </c>
      <c r="W34" s="98"/>
      <c r="X34" s="98"/>
      <c r="Y34" s="98"/>
      <c r="Z34" s="99">
        <f t="shared" si="11"/>
        <v>5263</v>
      </c>
      <c r="AA34" s="98"/>
      <c r="AB34" s="98"/>
    </row>
    <row r="35" spans="1:28" ht="15.75" customHeight="1" x14ac:dyDescent="0.2">
      <c r="A35" s="20">
        <v>26</v>
      </c>
      <c r="B35" s="391" t="s">
        <v>702</v>
      </c>
      <c r="C35" s="52" t="s">
        <v>318</v>
      </c>
      <c r="D35" s="895">
        <v>7</v>
      </c>
      <c r="E35" s="896">
        <v>2722</v>
      </c>
      <c r="F35" s="897">
        <v>6</v>
      </c>
      <c r="G35" s="898">
        <v>5263</v>
      </c>
      <c r="H35" s="895">
        <v>8</v>
      </c>
      <c r="I35" s="896">
        <v>4515</v>
      </c>
      <c r="J35" s="897">
        <v>3</v>
      </c>
      <c r="K35" s="899">
        <v>1495</v>
      </c>
      <c r="L35" s="895">
        <v>5</v>
      </c>
      <c r="M35" s="896">
        <v>3950</v>
      </c>
      <c r="N35" s="897">
        <v>7</v>
      </c>
      <c r="O35" s="899">
        <v>3830</v>
      </c>
      <c r="P35" s="895">
        <v>8</v>
      </c>
      <c r="Q35" s="896">
        <v>1355</v>
      </c>
      <c r="R35" s="897">
        <v>3</v>
      </c>
      <c r="S35" s="899">
        <v>3539</v>
      </c>
      <c r="T35" s="258">
        <f t="shared" si="0"/>
        <v>47</v>
      </c>
      <c r="U35" s="259">
        <f t="shared" si="1"/>
        <v>26669</v>
      </c>
      <c r="V35" s="413">
        <v>26</v>
      </c>
      <c r="W35" s="98"/>
      <c r="X35" s="98"/>
      <c r="Y35" s="98"/>
      <c r="Z35" s="99"/>
      <c r="AA35" s="98"/>
      <c r="AB35" s="98"/>
    </row>
    <row r="36" spans="1:28" ht="15.75" customHeight="1" x14ac:dyDescent="0.2">
      <c r="A36" s="19">
        <v>27</v>
      </c>
      <c r="B36" s="391" t="s">
        <v>692</v>
      </c>
      <c r="C36" s="52" t="s">
        <v>319</v>
      </c>
      <c r="D36" s="895">
        <v>4</v>
      </c>
      <c r="E36" s="896">
        <v>4023</v>
      </c>
      <c r="F36" s="897">
        <v>2</v>
      </c>
      <c r="G36" s="898">
        <v>6366</v>
      </c>
      <c r="H36" s="895">
        <v>4</v>
      </c>
      <c r="I36" s="896">
        <v>7187</v>
      </c>
      <c r="J36" s="897">
        <v>9</v>
      </c>
      <c r="K36" s="899"/>
      <c r="L36" s="895">
        <v>9</v>
      </c>
      <c r="M36" s="896"/>
      <c r="N36" s="897">
        <v>9</v>
      </c>
      <c r="O36" s="899"/>
      <c r="P36" s="895">
        <v>7</v>
      </c>
      <c r="Q36" s="896">
        <v>2595</v>
      </c>
      <c r="R36" s="897">
        <v>5</v>
      </c>
      <c r="S36" s="899">
        <v>2783</v>
      </c>
      <c r="T36" s="258">
        <f t="shared" si="0"/>
        <v>49</v>
      </c>
      <c r="U36" s="259">
        <f t="shared" si="1"/>
        <v>22954</v>
      </c>
      <c r="V36" s="412">
        <v>27</v>
      </c>
      <c r="W36" s="98"/>
      <c r="X36" s="98"/>
      <c r="Y36" s="98"/>
      <c r="Z36" s="99"/>
      <c r="AA36" s="98"/>
      <c r="AB36" s="98"/>
    </row>
    <row r="37" spans="1:28" ht="15.75" customHeight="1" x14ac:dyDescent="0.2">
      <c r="A37" s="19">
        <v>28</v>
      </c>
      <c r="B37" s="391" t="s">
        <v>715</v>
      </c>
      <c r="C37" s="52" t="s">
        <v>68</v>
      </c>
      <c r="D37" s="895">
        <v>6</v>
      </c>
      <c r="E37" s="896">
        <v>5218</v>
      </c>
      <c r="F37" s="897">
        <v>5</v>
      </c>
      <c r="G37" s="898">
        <v>5724</v>
      </c>
      <c r="H37" s="895">
        <v>7</v>
      </c>
      <c r="I37" s="896">
        <v>3582</v>
      </c>
      <c r="J37" s="897">
        <v>9</v>
      </c>
      <c r="K37" s="899"/>
      <c r="L37" s="895">
        <v>1</v>
      </c>
      <c r="M37" s="896">
        <v>5740</v>
      </c>
      <c r="N37" s="897">
        <v>8</v>
      </c>
      <c r="O37" s="899">
        <v>1565</v>
      </c>
      <c r="P37" s="895">
        <v>5</v>
      </c>
      <c r="Q37" s="896">
        <v>3705</v>
      </c>
      <c r="R37" s="897">
        <v>9</v>
      </c>
      <c r="S37" s="899"/>
      <c r="T37" s="258">
        <f t="shared" si="0"/>
        <v>50</v>
      </c>
      <c r="U37" s="259">
        <f t="shared" si="1"/>
        <v>25534</v>
      </c>
      <c r="V37" s="412">
        <v>28</v>
      </c>
      <c r="W37" s="98"/>
      <c r="X37" s="98"/>
      <c r="Y37" s="98"/>
      <c r="Z37" s="99"/>
      <c r="AA37" s="98"/>
      <c r="AB37" s="98"/>
    </row>
    <row r="38" spans="1:28" ht="15.75" customHeight="1" x14ac:dyDescent="0.2">
      <c r="A38" s="20">
        <v>29</v>
      </c>
      <c r="B38" s="391" t="s">
        <v>709</v>
      </c>
      <c r="C38" s="52" t="s">
        <v>317</v>
      </c>
      <c r="D38" s="895">
        <v>5</v>
      </c>
      <c r="E38" s="896">
        <v>3228</v>
      </c>
      <c r="F38" s="897">
        <v>1</v>
      </c>
      <c r="G38" s="898">
        <v>6744</v>
      </c>
      <c r="H38" s="895">
        <v>3</v>
      </c>
      <c r="I38" s="896">
        <v>4649</v>
      </c>
      <c r="J38" s="897">
        <v>9</v>
      </c>
      <c r="K38" s="899"/>
      <c r="L38" s="895">
        <v>9</v>
      </c>
      <c r="M38" s="896"/>
      <c r="N38" s="897">
        <v>9</v>
      </c>
      <c r="O38" s="899"/>
      <c r="P38" s="895">
        <v>9</v>
      </c>
      <c r="Q38" s="896"/>
      <c r="R38" s="897">
        <v>5</v>
      </c>
      <c r="S38" s="899">
        <v>3252</v>
      </c>
      <c r="T38" s="258">
        <f t="shared" si="0"/>
        <v>50</v>
      </c>
      <c r="U38" s="259">
        <f t="shared" si="1"/>
        <v>17873</v>
      </c>
      <c r="V38" s="413">
        <v>29</v>
      </c>
      <c r="W38" s="98"/>
      <c r="X38" s="98"/>
      <c r="Y38" s="98"/>
      <c r="Z38" s="99"/>
      <c r="AA38" s="98"/>
      <c r="AB38" s="98"/>
    </row>
    <row r="39" spans="1:28" ht="15.75" customHeight="1" x14ac:dyDescent="0.2">
      <c r="A39" s="19">
        <v>30</v>
      </c>
      <c r="B39" s="391" t="s">
        <v>832</v>
      </c>
      <c r="C39" s="52" t="s">
        <v>686</v>
      </c>
      <c r="D39" s="895">
        <v>9</v>
      </c>
      <c r="E39" s="896"/>
      <c r="F39" s="897">
        <v>9</v>
      </c>
      <c r="G39" s="898"/>
      <c r="H39" s="895">
        <v>9</v>
      </c>
      <c r="I39" s="896"/>
      <c r="J39" s="897">
        <v>2</v>
      </c>
      <c r="K39" s="899">
        <v>1395</v>
      </c>
      <c r="L39" s="895">
        <v>1</v>
      </c>
      <c r="M39" s="896">
        <v>5630</v>
      </c>
      <c r="N39" s="897">
        <v>3</v>
      </c>
      <c r="O39" s="899">
        <v>6950</v>
      </c>
      <c r="P39" s="895">
        <v>8</v>
      </c>
      <c r="Q39" s="896">
        <v>785</v>
      </c>
      <c r="R39" s="897">
        <v>9</v>
      </c>
      <c r="S39" s="899"/>
      <c r="T39" s="258">
        <f t="shared" si="0"/>
        <v>50</v>
      </c>
      <c r="U39" s="259">
        <f t="shared" si="1"/>
        <v>14760</v>
      </c>
      <c r="V39" s="412">
        <v>30</v>
      </c>
      <c r="W39" s="98"/>
      <c r="X39" s="98"/>
      <c r="Y39" s="98"/>
      <c r="Z39" s="99"/>
      <c r="AA39" s="98"/>
      <c r="AB39" s="98"/>
    </row>
    <row r="40" spans="1:28" ht="15.75" customHeight="1" x14ac:dyDescent="0.2">
      <c r="A40" s="19">
        <v>31</v>
      </c>
      <c r="B40" s="391" t="s">
        <v>703</v>
      </c>
      <c r="C40" s="52" t="s">
        <v>318</v>
      </c>
      <c r="D40" s="895">
        <v>5</v>
      </c>
      <c r="E40" s="896">
        <v>3895</v>
      </c>
      <c r="F40" s="897">
        <v>8</v>
      </c>
      <c r="G40" s="898">
        <v>3903</v>
      </c>
      <c r="H40" s="895">
        <v>6</v>
      </c>
      <c r="I40" s="896">
        <v>3347</v>
      </c>
      <c r="J40" s="897">
        <v>6</v>
      </c>
      <c r="K40" s="899">
        <v>570</v>
      </c>
      <c r="L40" s="895">
        <v>8</v>
      </c>
      <c r="M40" s="896">
        <v>1600</v>
      </c>
      <c r="N40" s="897">
        <v>4</v>
      </c>
      <c r="O40" s="899">
        <v>5290</v>
      </c>
      <c r="P40" s="895">
        <v>6</v>
      </c>
      <c r="Q40" s="896">
        <v>2120</v>
      </c>
      <c r="R40" s="897">
        <v>9</v>
      </c>
      <c r="S40" s="899"/>
      <c r="T40" s="258">
        <f t="shared" si="0"/>
        <v>52</v>
      </c>
      <c r="U40" s="259">
        <f t="shared" si="1"/>
        <v>20725</v>
      </c>
      <c r="V40" s="412">
        <v>31</v>
      </c>
      <c r="W40" s="98"/>
      <c r="X40" s="98"/>
      <c r="Y40" s="98"/>
      <c r="Z40" s="99"/>
      <c r="AA40" s="98"/>
      <c r="AB40" s="98"/>
    </row>
    <row r="41" spans="1:28" ht="15.75" customHeight="1" x14ac:dyDescent="0.2">
      <c r="A41" s="19">
        <v>32</v>
      </c>
      <c r="B41" s="391" t="s">
        <v>717</v>
      </c>
      <c r="C41" s="52" t="s">
        <v>68</v>
      </c>
      <c r="D41" s="895">
        <v>9</v>
      </c>
      <c r="E41" s="896"/>
      <c r="F41" s="897">
        <v>3</v>
      </c>
      <c r="G41" s="898">
        <v>6103</v>
      </c>
      <c r="H41" s="895">
        <v>7</v>
      </c>
      <c r="I41" s="896">
        <v>4753</v>
      </c>
      <c r="J41" s="897">
        <v>5</v>
      </c>
      <c r="K41" s="899">
        <v>1065</v>
      </c>
      <c r="L41" s="895">
        <v>4</v>
      </c>
      <c r="M41" s="896">
        <v>3965</v>
      </c>
      <c r="N41" s="897">
        <v>9</v>
      </c>
      <c r="O41" s="899"/>
      <c r="P41" s="895">
        <v>9</v>
      </c>
      <c r="Q41" s="896"/>
      <c r="R41" s="897">
        <v>6.5</v>
      </c>
      <c r="S41" s="899">
        <v>2455</v>
      </c>
      <c r="T41" s="258">
        <f t="shared" si="0"/>
        <v>52.5</v>
      </c>
      <c r="U41" s="259">
        <f t="shared" si="1"/>
        <v>18341</v>
      </c>
      <c r="V41" s="412">
        <v>32</v>
      </c>
      <c r="W41" s="98"/>
      <c r="X41" s="98"/>
      <c r="Y41" s="98"/>
      <c r="Z41" s="99"/>
      <c r="AA41" s="98"/>
      <c r="AB41" s="98"/>
    </row>
    <row r="42" spans="1:28" ht="15.75" customHeight="1" x14ac:dyDescent="0.2">
      <c r="A42" s="19">
        <v>33</v>
      </c>
      <c r="B42" s="391" t="s">
        <v>834</v>
      </c>
      <c r="C42" s="52" t="s">
        <v>317</v>
      </c>
      <c r="D42" s="895">
        <v>9</v>
      </c>
      <c r="E42" s="896"/>
      <c r="F42" s="897">
        <v>9</v>
      </c>
      <c r="G42" s="898"/>
      <c r="H42" s="895">
        <v>9</v>
      </c>
      <c r="I42" s="896"/>
      <c r="J42" s="897">
        <v>4</v>
      </c>
      <c r="K42" s="899">
        <v>2165</v>
      </c>
      <c r="L42" s="895">
        <v>6</v>
      </c>
      <c r="M42" s="896">
        <v>1135</v>
      </c>
      <c r="N42" s="897">
        <v>1</v>
      </c>
      <c r="O42" s="899">
        <v>6590</v>
      </c>
      <c r="P42" s="895">
        <v>6</v>
      </c>
      <c r="Q42" s="896">
        <v>1860</v>
      </c>
      <c r="R42" s="897">
        <v>9</v>
      </c>
      <c r="S42" s="899"/>
      <c r="T42" s="258">
        <f t="shared" si="0"/>
        <v>53</v>
      </c>
      <c r="U42" s="259">
        <f t="shared" si="1"/>
        <v>11750</v>
      </c>
      <c r="V42" s="412">
        <v>33</v>
      </c>
      <c r="W42" s="98"/>
      <c r="X42" s="98"/>
      <c r="Y42" s="98"/>
      <c r="Z42" s="99"/>
      <c r="AA42" s="98"/>
      <c r="AB42" s="98"/>
    </row>
    <row r="43" spans="1:28" ht="15.75" customHeight="1" x14ac:dyDescent="0.2">
      <c r="A43" s="19">
        <v>34</v>
      </c>
      <c r="B43" s="391" t="s">
        <v>690</v>
      </c>
      <c r="C43" s="52" t="s">
        <v>319</v>
      </c>
      <c r="D43" s="895">
        <v>8</v>
      </c>
      <c r="E43" s="896">
        <v>2898</v>
      </c>
      <c r="F43" s="897">
        <v>2</v>
      </c>
      <c r="G43" s="898">
        <v>6085</v>
      </c>
      <c r="H43" s="895">
        <v>6</v>
      </c>
      <c r="I43" s="896">
        <v>3605</v>
      </c>
      <c r="J43" s="897">
        <v>9</v>
      </c>
      <c r="K43" s="899"/>
      <c r="L43" s="895">
        <v>9</v>
      </c>
      <c r="M43" s="896"/>
      <c r="N43" s="897">
        <v>8</v>
      </c>
      <c r="O43" s="899">
        <v>1565</v>
      </c>
      <c r="P43" s="895">
        <v>3</v>
      </c>
      <c r="Q43" s="896">
        <v>3405</v>
      </c>
      <c r="R43" s="897">
        <v>9</v>
      </c>
      <c r="S43" s="899"/>
      <c r="T43" s="258">
        <f t="shared" si="0"/>
        <v>54</v>
      </c>
      <c r="U43" s="259">
        <f t="shared" si="1"/>
        <v>17558</v>
      </c>
      <c r="V43" s="412">
        <v>34</v>
      </c>
      <c r="W43" s="98"/>
      <c r="X43" s="98"/>
      <c r="Y43" s="98"/>
      <c r="Z43" s="99"/>
      <c r="AA43" s="98"/>
      <c r="AB43" s="98"/>
    </row>
    <row r="44" spans="1:28" ht="15.75" x14ac:dyDescent="0.2">
      <c r="A44" s="19">
        <v>35</v>
      </c>
      <c r="B44" s="391" t="s">
        <v>835</v>
      </c>
      <c r="C44" s="52" t="s">
        <v>319</v>
      </c>
      <c r="D44" s="895">
        <v>9</v>
      </c>
      <c r="E44" s="896"/>
      <c r="F44" s="897">
        <v>9</v>
      </c>
      <c r="G44" s="898"/>
      <c r="H44" s="895">
        <v>9</v>
      </c>
      <c r="I44" s="896"/>
      <c r="J44" s="897">
        <v>8</v>
      </c>
      <c r="K44" s="899">
        <v>235</v>
      </c>
      <c r="L44" s="895">
        <v>6</v>
      </c>
      <c r="M44" s="896">
        <v>3920</v>
      </c>
      <c r="N44" s="897">
        <v>5</v>
      </c>
      <c r="O44" s="899">
        <v>2230</v>
      </c>
      <c r="P44" s="895">
        <v>2</v>
      </c>
      <c r="Q44" s="896">
        <v>7460</v>
      </c>
      <c r="R44" s="897">
        <v>6</v>
      </c>
      <c r="S44" s="899">
        <v>3704</v>
      </c>
      <c r="T44" s="258">
        <f t="shared" si="0"/>
        <v>54</v>
      </c>
      <c r="U44" s="259">
        <f t="shared" si="1"/>
        <v>17549</v>
      </c>
      <c r="V44" s="412">
        <v>35</v>
      </c>
      <c r="W44" s="98"/>
      <c r="X44" s="98"/>
      <c r="Y44" s="98"/>
      <c r="Z44" s="99"/>
      <c r="AA44" s="98"/>
      <c r="AB44" s="98"/>
    </row>
    <row r="45" spans="1:28" ht="15.75" customHeight="1" x14ac:dyDescent="0.2">
      <c r="A45" s="19">
        <v>36</v>
      </c>
      <c r="B45" s="391" t="s">
        <v>718</v>
      </c>
      <c r="C45" s="52" t="s">
        <v>39</v>
      </c>
      <c r="D45" s="895">
        <v>5</v>
      </c>
      <c r="E45" s="896">
        <v>5109</v>
      </c>
      <c r="F45" s="897">
        <v>9</v>
      </c>
      <c r="G45" s="898">
        <v>3106</v>
      </c>
      <c r="H45" s="895">
        <v>9</v>
      </c>
      <c r="I45" s="896"/>
      <c r="J45" s="897">
        <v>5</v>
      </c>
      <c r="K45" s="899">
        <v>620</v>
      </c>
      <c r="L45" s="895">
        <v>8</v>
      </c>
      <c r="M45" s="896">
        <v>2620</v>
      </c>
      <c r="N45" s="897">
        <v>9</v>
      </c>
      <c r="O45" s="899"/>
      <c r="P45" s="895">
        <v>9</v>
      </c>
      <c r="Q45" s="896"/>
      <c r="R45" s="897">
        <v>5</v>
      </c>
      <c r="S45" s="899">
        <v>2725</v>
      </c>
      <c r="T45" s="258">
        <f t="shared" si="0"/>
        <v>59</v>
      </c>
      <c r="U45" s="259">
        <f t="shared" si="1"/>
        <v>14180</v>
      </c>
      <c r="V45" s="412">
        <v>36</v>
      </c>
      <c r="W45" s="98"/>
      <c r="X45" s="98"/>
      <c r="Y45" s="98"/>
      <c r="Z45" s="99"/>
      <c r="AA45" s="98"/>
      <c r="AB45" s="98"/>
    </row>
    <row r="46" spans="1:28" ht="15.75" x14ac:dyDescent="0.2">
      <c r="A46" s="19">
        <v>37</v>
      </c>
      <c r="B46" s="391" t="s">
        <v>833</v>
      </c>
      <c r="C46" s="52" t="s">
        <v>106</v>
      </c>
      <c r="D46" s="895">
        <v>9</v>
      </c>
      <c r="E46" s="896"/>
      <c r="F46" s="897">
        <v>9</v>
      </c>
      <c r="G46" s="898"/>
      <c r="H46" s="895">
        <v>9</v>
      </c>
      <c r="I46" s="896"/>
      <c r="J46" s="897">
        <v>9</v>
      </c>
      <c r="K46" s="899"/>
      <c r="L46" s="895">
        <v>2</v>
      </c>
      <c r="M46" s="896">
        <v>3075</v>
      </c>
      <c r="N46" s="897">
        <v>9</v>
      </c>
      <c r="O46" s="899"/>
      <c r="P46" s="895">
        <v>9</v>
      </c>
      <c r="Q46" s="896"/>
      <c r="R46" s="897">
        <v>3</v>
      </c>
      <c r="S46" s="899">
        <v>5626</v>
      </c>
      <c r="T46" s="258">
        <f t="shared" si="0"/>
        <v>59</v>
      </c>
      <c r="U46" s="259">
        <f t="shared" si="1"/>
        <v>8701</v>
      </c>
      <c r="V46" s="412">
        <v>37</v>
      </c>
      <c r="W46" s="98"/>
      <c r="X46" s="98"/>
      <c r="Y46" s="98"/>
      <c r="Z46" s="99"/>
      <c r="AA46" s="98"/>
      <c r="AB46" s="98"/>
    </row>
    <row r="47" spans="1:28" ht="15.75" x14ac:dyDescent="0.2">
      <c r="A47" s="19">
        <v>38</v>
      </c>
      <c r="B47" s="391" t="s">
        <v>768</v>
      </c>
      <c r="C47" s="52" t="s">
        <v>39</v>
      </c>
      <c r="D47" s="895">
        <v>9</v>
      </c>
      <c r="E47" s="896"/>
      <c r="F47" s="897">
        <v>9</v>
      </c>
      <c r="G47" s="898"/>
      <c r="H47" s="895">
        <v>8</v>
      </c>
      <c r="I47" s="896">
        <v>2547</v>
      </c>
      <c r="J47" s="897">
        <v>5</v>
      </c>
      <c r="K47" s="899">
        <v>770</v>
      </c>
      <c r="L47" s="895">
        <v>8</v>
      </c>
      <c r="M47" s="896">
        <v>410</v>
      </c>
      <c r="N47" s="897">
        <v>6</v>
      </c>
      <c r="O47" s="899">
        <v>2965</v>
      </c>
      <c r="P47" s="895">
        <v>7</v>
      </c>
      <c r="Q47" s="896">
        <v>1650</v>
      </c>
      <c r="R47" s="897">
        <v>8</v>
      </c>
      <c r="S47" s="899">
        <v>2475</v>
      </c>
      <c r="T47" s="258">
        <f t="shared" si="0"/>
        <v>60</v>
      </c>
      <c r="U47" s="259">
        <f t="shared" si="1"/>
        <v>10817</v>
      </c>
      <c r="V47" s="412">
        <v>38</v>
      </c>
      <c r="W47" s="98"/>
      <c r="X47" s="98"/>
      <c r="Y47" s="98"/>
      <c r="Z47" s="99"/>
      <c r="AA47" s="98"/>
      <c r="AB47" s="98"/>
    </row>
    <row r="48" spans="1:28" ht="15.75" x14ac:dyDescent="0.2">
      <c r="A48" s="894">
        <v>39</v>
      </c>
      <c r="B48" s="391" t="s">
        <v>836</v>
      </c>
      <c r="C48" s="52" t="s">
        <v>319</v>
      </c>
      <c r="D48" s="895">
        <v>9</v>
      </c>
      <c r="E48" s="896"/>
      <c r="F48" s="897">
        <v>9</v>
      </c>
      <c r="G48" s="898"/>
      <c r="H48" s="895">
        <v>9</v>
      </c>
      <c r="I48" s="896"/>
      <c r="J48" s="897">
        <v>6</v>
      </c>
      <c r="K48" s="899">
        <v>1040</v>
      </c>
      <c r="L48" s="895">
        <v>4</v>
      </c>
      <c r="M48" s="896">
        <v>1745</v>
      </c>
      <c r="N48" s="897">
        <v>8</v>
      </c>
      <c r="O48" s="899">
        <v>1070</v>
      </c>
      <c r="P48" s="895">
        <v>9</v>
      </c>
      <c r="Q48" s="896"/>
      <c r="R48" s="897">
        <v>9</v>
      </c>
      <c r="S48" s="899"/>
      <c r="T48" s="258">
        <f t="shared" si="0"/>
        <v>63</v>
      </c>
      <c r="U48" s="259">
        <f t="shared" si="1"/>
        <v>3855</v>
      </c>
      <c r="V48" s="412">
        <v>39</v>
      </c>
    </row>
    <row r="49" spans="1:22" ht="15.75" x14ac:dyDescent="0.2">
      <c r="A49" s="894">
        <v>40</v>
      </c>
      <c r="B49" s="391" t="s">
        <v>928</v>
      </c>
      <c r="C49" s="52" t="s">
        <v>318</v>
      </c>
      <c r="D49" s="895">
        <v>9</v>
      </c>
      <c r="E49" s="896"/>
      <c r="F49" s="897">
        <v>9</v>
      </c>
      <c r="G49" s="898"/>
      <c r="H49" s="895">
        <v>9</v>
      </c>
      <c r="I49" s="896"/>
      <c r="J49" s="897">
        <v>9</v>
      </c>
      <c r="K49" s="899"/>
      <c r="L49" s="895">
        <v>9</v>
      </c>
      <c r="M49" s="896"/>
      <c r="N49" s="897">
        <v>9</v>
      </c>
      <c r="O49" s="899"/>
      <c r="P49" s="895">
        <v>9</v>
      </c>
      <c r="Q49" s="896"/>
      <c r="R49" s="897">
        <v>4</v>
      </c>
      <c r="S49" s="899">
        <v>2996</v>
      </c>
      <c r="T49" s="258">
        <f t="shared" si="0"/>
        <v>67</v>
      </c>
      <c r="U49" s="259">
        <f t="shared" si="1"/>
        <v>2996</v>
      </c>
      <c r="V49" s="412">
        <v>40</v>
      </c>
    </row>
    <row r="50" spans="1:22" ht="15.75" x14ac:dyDescent="0.2">
      <c r="A50" s="894">
        <v>41</v>
      </c>
      <c r="B50" s="391" t="s">
        <v>837</v>
      </c>
      <c r="C50" s="52" t="s">
        <v>63</v>
      </c>
      <c r="D50" s="895">
        <v>9</v>
      </c>
      <c r="E50" s="896"/>
      <c r="F50" s="897">
        <v>9</v>
      </c>
      <c r="G50" s="898"/>
      <c r="H50" s="895">
        <v>9</v>
      </c>
      <c r="I50" s="896"/>
      <c r="J50" s="897">
        <v>8</v>
      </c>
      <c r="K50" s="899">
        <v>265</v>
      </c>
      <c r="L50" s="895">
        <v>8</v>
      </c>
      <c r="M50" s="896">
        <v>750</v>
      </c>
      <c r="N50" s="897">
        <v>9</v>
      </c>
      <c r="O50" s="899"/>
      <c r="P50" s="895">
        <v>7</v>
      </c>
      <c r="Q50" s="896">
        <v>1640</v>
      </c>
      <c r="R50" s="897">
        <v>9</v>
      </c>
      <c r="S50" s="899"/>
      <c r="T50" s="258">
        <f t="shared" si="0"/>
        <v>68</v>
      </c>
      <c r="U50" s="259">
        <f t="shared" si="1"/>
        <v>2655</v>
      </c>
      <c r="V50" s="412">
        <v>41</v>
      </c>
    </row>
    <row r="51" spans="1:22" ht="15.75" x14ac:dyDescent="0.2">
      <c r="A51" s="894">
        <v>42</v>
      </c>
      <c r="B51" s="391" t="s">
        <v>699</v>
      </c>
      <c r="C51" s="52" t="s">
        <v>63</v>
      </c>
      <c r="D51" s="895">
        <v>6</v>
      </c>
      <c r="E51" s="896">
        <v>3475</v>
      </c>
      <c r="F51" s="897">
        <v>9</v>
      </c>
      <c r="G51" s="898"/>
      <c r="H51" s="895">
        <v>9</v>
      </c>
      <c r="I51" s="896"/>
      <c r="J51" s="897">
        <v>9</v>
      </c>
      <c r="K51" s="899"/>
      <c r="L51" s="895">
        <v>9</v>
      </c>
      <c r="M51" s="896"/>
      <c r="N51" s="897">
        <v>9</v>
      </c>
      <c r="O51" s="899"/>
      <c r="P51" s="895">
        <v>9</v>
      </c>
      <c r="Q51" s="896"/>
      <c r="R51" s="897">
        <v>9</v>
      </c>
      <c r="S51" s="899"/>
      <c r="T51" s="258">
        <f t="shared" si="0"/>
        <v>69</v>
      </c>
      <c r="U51" s="259">
        <f t="shared" si="1"/>
        <v>3475</v>
      </c>
      <c r="V51" s="412">
        <v>42</v>
      </c>
    </row>
    <row r="52" spans="1:22" ht="16.5" thickBot="1" x14ac:dyDescent="0.25">
      <c r="A52" s="1223">
        <v>43</v>
      </c>
      <c r="B52" s="1224" t="s">
        <v>929</v>
      </c>
      <c r="C52" s="55" t="s">
        <v>686</v>
      </c>
      <c r="D52" s="104">
        <v>9</v>
      </c>
      <c r="E52" s="105"/>
      <c r="F52" s="106">
        <v>9</v>
      </c>
      <c r="G52" s="107"/>
      <c r="H52" s="104">
        <v>9</v>
      </c>
      <c r="I52" s="105"/>
      <c r="J52" s="106">
        <v>9</v>
      </c>
      <c r="K52" s="107"/>
      <c r="L52" s="104">
        <v>9</v>
      </c>
      <c r="M52" s="105"/>
      <c r="N52" s="106">
        <v>9</v>
      </c>
      <c r="O52" s="107"/>
      <c r="P52" s="106">
        <v>9</v>
      </c>
      <c r="Q52" s="107"/>
      <c r="R52" s="106">
        <v>7</v>
      </c>
      <c r="S52" s="107">
        <v>2489</v>
      </c>
      <c r="T52" s="1227">
        <f t="shared" si="0"/>
        <v>70</v>
      </c>
      <c r="U52" s="1225">
        <f t="shared" si="1"/>
        <v>2489</v>
      </c>
      <c r="V52" s="1226">
        <v>43</v>
      </c>
    </row>
    <row r="53" spans="1:22" ht="15.75" thickTop="1" x14ac:dyDescent="0.2"/>
  </sheetData>
  <sortState xmlns:xlrd2="http://schemas.microsoft.com/office/spreadsheetml/2017/richdata2" ref="B10:U52">
    <sortCondition ref="T10:T52"/>
    <sortCondition descending="1" ref="U10:U52"/>
  </sortState>
  <mergeCells count="22">
    <mergeCell ref="N5:O5"/>
    <mergeCell ref="P5:Q5"/>
    <mergeCell ref="R5:S5"/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D5:E5"/>
    <mergeCell ref="F5:G5"/>
    <mergeCell ref="H5:I5"/>
    <mergeCell ref="J5:K5"/>
    <mergeCell ref="L5:M5"/>
    <mergeCell ref="B1:C1"/>
    <mergeCell ref="B2:C2"/>
    <mergeCell ref="A5:A7"/>
    <mergeCell ref="B5:B7"/>
    <mergeCell ref="C5:C7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0:T52" xr:uid="{DC822857-78AD-4BEB-880C-4CFC8066C2A6}">
      <formula1>IF(ISNUMBER(IZ10)=TRUE(),SUM(IZ10,JB10,JD10,JF10,JH10,JJ10,JL10,JN10),"")</formula1>
      <formula2>0</formula2>
    </dataValidation>
  </dataValidations>
  <printOptions horizontalCentered="1"/>
  <pageMargins left="0.39374999999999999" right="0.39374999999999999" top="0.39374999999999999" bottom="0.39374999999999999" header="0.51180555555555496" footer="0.23611111111111099"/>
  <pageSetup paperSize="9" scale="50" firstPageNumber="0" orientation="portrait" horizontalDpi="4294967293" verticalDpi="4294967293" r:id="rId1"/>
  <headerFooter>
    <oddFooter>&amp;L&amp;YPojedinačni plasman lige&amp;R&amp;YStranica &amp;P</oddFooter>
  </headerFooter>
  <rowBreaks count="1" manualBreakCount="1">
    <brk id="33" max="16383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43C3B-8917-49E0-BC20-19509FE2E3EA}">
  <dimension ref="A1:AC24"/>
  <sheetViews>
    <sheetView workbookViewId="0">
      <selection activeCell="Y1" sqref="Y1"/>
    </sheetView>
  </sheetViews>
  <sheetFormatPr defaultRowHeight="12.75" x14ac:dyDescent="0.2"/>
  <cols>
    <col min="1" max="1" width="5.140625" customWidth="1"/>
    <col min="2" max="2" width="21.28515625" customWidth="1"/>
    <col min="3" max="3" width="4.85546875" customWidth="1"/>
    <col min="4" max="4" width="7.7109375" customWidth="1"/>
    <col min="5" max="5" width="4.7109375" customWidth="1"/>
    <col min="6" max="6" width="7.85546875" customWidth="1"/>
    <col min="7" max="7" width="4.85546875" customWidth="1"/>
    <col min="8" max="8" width="8" customWidth="1"/>
    <col min="9" max="9" width="4.7109375" customWidth="1"/>
    <col min="10" max="10" width="7.85546875" customWidth="1"/>
    <col min="11" max="11" width="4.85546875" customWidth="1"/>
    <col min="12" max="12" width="7.7109375" customWidth="1"/>
    <col min="13" max="13" width="4.85546875" customWidth="1"/>
    <col min="14" max="14" width="7.7109375" customWidth="1"/>
    <col min="15" max="15" width="4.85546875" customWidth="1"/>
    <col min="16" max="16" width="7.7109375" customWidth="1"/>
    <col min="17" max="17" width="4.85546875" customWidth="1"/>
    <col min="18" max="18" width="8" customWidth="1"/>
    <col min="19" max="19" width="7.140625" customWidth="1"/>
  </cols>
  <sheetData>
    <row r="1" spans="1:29" x14ac:dyDescent="0.2">
      <c r="A1" s="120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</row>
    <row r="2" spans="1:29" x14ac:dyDescent="0.2">
      <c r="A2" s="120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</row>
    <row r="3" spans="1:29" x14ac:dyDescent="0.2">
      <c r="A3" s="120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</row>
    <row r="4" spans="1:29" ht="20.25" x14ac:dyDescent="0.3">
      <c r="A4" s="120"/>
      <c r="B4" s="121"/>
      <c r="C4" s="3"/>
      <c r="D4" s="124"/>
      <c r="E4" s="121"/>
      <c r="F4" s="121"/>
      <c r="G4" s="579"/>
      <c r="H4" s="579"/>
      <c r="I4" s="579"/>
      <c r="J4" s="579"/>
      <c r="K4" s="580" t="s">
        <v>1</v>
      </c>
      <c r="L4" s="579"/>
      <c r="M4" s="579"/>
      <c r="N4" s="579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</row>
    <row r="5" spans="1:29" ht="20.25" x14ac:dyDescent="0.3">
      <c r="A5" s="120"/>
      <c r="B5" s="121"/>
      <c r="C5" s="5"/>
      <c r="D5" s="121"/>
      <c r="E5" s="121"/>
      <c r="F5" s="121"/>
      <c r="G5" s="579"/>
      <c r="H5" s="579"/>
      <c r="I5" s="579"/>
      <c r="J5" s="579"/>
      <c r="K5" s="581" t="s">
        <v>336</v>
      </c>
      <c r="L5" s="579"/>
      <c r="M5" s="579"/>
      <c r="N5" s="579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</row>
    <row r="6" spans="1:29" ht="20.25" x14ac:dyDescent="0.3">
      <c r="A6" s="61" t="s">
        <v>228</v>
      </c>
      <c r="B6" s="121"/>
      <c r="C6" s="121"/>
      <c r="D6" s="121"/>
      <c r="E6" s="121"/>
      <c r="F6" s="121"/>
      <c r="G6" s="579"/>
      <c r="H6" s="579"/>
      <c r="I6" s="579"/>
      <c r="J6" s="579"/>
      <c r="K6" s="582" t="s">
        <v>3</v>
      </c>
      <c r="L6" s="579"/>
      <c r="M6" s="579"/>
      <c r="N6" s="579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</row>
    <row r="7" spans="1:29" x14ac:dyDescent="0.2">
      <c r="A7" t="s">
        <v>229</v>
      </c>
    </row>
    <row r="8" spans="1:29" ht="13.5" thickBot="1" x14ac:dyDescent="0.25"/>
    <row r="9" spans="1:29" ht="18.75" thickBot="1" x14ac:dyDescent="0.25">
      <c r="A9" s="1401" t="s">
        <v>4</v>
      </c>
      <c r="B9" s="1403" t="s">
        <v>5</v>
      </c>
      <c r="C9" s="1405" t="s">
        <v>6</v>
      </c>
      <c r="D9" s="1405"/>
      <c r="E9" s="1406" t="s">
        <v>7</v>
      </c>
      <c r="F9" s="1406"/>
      <c r="G9" s="1405" t="s">
        <v>8</v>
      </c>
      <c r="H9" s="1405"/>
      <c r="I9" s="1406" t="s">
        <v>9</v>
      </c>
      <c r="J9" s="1406"/>
      <c r="K9" s="1405" t="s">
        <v>10</v>
      </c>
      <c r="L9" s="1405"/>
      <c r="M9" s="1406" t="s">
        <v>11</v>
      </c>
      <c r="N9" s="1406"/>
      <c r="O9" s="1405" t="s">
        <v>12</v>
      </c>
      <c r="P9" s="1405"/>
      <c r="Q9" s="1412" t="s">
        <v>13</v>
      </c>
      <c r="R9" s="1412"/>
      <c r="S9" s="1407" t="s">
        <v>18</v>
      </c>
      <c r="T9" s="1407"/>
      <c r="U9" s="1408"/>
    </row>
    <row r="10" spans="1:29" ht="28.5" customHeight="1" thickTop="1" thickBot="1" x14ac:dyDescent="0.25">
      <c r="A10" s="1402"/>
      <c r="B10" s="1404"/>
      <c r="C10" s="1388" t="s">
        <v>328</v>
      </c>
      <c r="D10" s="1388"/>
      <c r="E10" s="1421" t="s">
        <v>329</v>
      </c>
      <c r="F10" s="1422"/>
      <c r="G10" s="1388" t="s">
        <v>330</v>
      </c>
      <c r="H10" s="1388"/>
      <c r="I10" s="1388" t="s">
        <v>331</v>
      </c>
      <c r="J10" s="1388"/>
      <c r="K10" s="1388" t="s">
        <v>332</v>
      </c>
      <c r="L10" s="1388"/>
      <c r="M10" s="1388" t="s">
        <v>333</v>
      </c>
      <c r="N10" s="1388"/>
      <c r="O10" s="1423" t="s">
        <v>334</v>
      </c>
      <c r="P10" s="1423"/>
      <c r="Q10" s="1423" t="s">
        <v>335</v>
      </c>
      <c r="R10" s="1423"/>
      <c r="S10" s="1409"/>
      <c r="T10" s="1409"/>
      <c r="U10" s="1410"/>
    </row>
    <row r="11" spans="1:29" ht="9.75" customHeight="1" thickTop="1" x14ac:dyDescent="0.2">
      <c r="A11" s="1402"/>
      <c r="B11" s="1404"/>
      <c r="C11" s="165"/>
      <c r="D11" s="166"/>
      <c r="E11" s="167"/>
      <c r="F11" s="168"/>
      <c r="G11" s="169"/>
      <c r="H11" s="170"/>
      <c r="I11" s="167"/>
      <c r="J11" s="168"/>
      <c r="K11" s="169"/>
      <c r="L11" s="170"/>
      <c r="M11" s="167"/>
      <c r="N11" s="168"/>
      <c r="O11" s="169"/>
      <c r="P11" s="170"/>
      <c r="Q11" s="167"/>
      <c r="R11" s="170"/>
      <c r="S11" s="169"/>
      <c r="T11" s="171"/>
      <c r="U11" s="172"/>
    </row>
    <row r="12" spans="1:29" ht="13.5" customHeight="1" x14ac:dyDescent="0.2">
      <c r="A12" s="173"/>
      <c r="B12" s="174"/>
      <c r="C12" s="765" t="s">
        <v>19</v>
      </c>
      <c r="D12" s="766" t="s">
        <v>20</v>
      </c>
      <c r="E12" s="767" t="s">
        <v>19</v>
      </c>
      <c r="F12" s="768" t="s">
        <v>20</v>
      </c>
      <c r="G12" s="765" t="s">
        <v>19</v>
      </c>
      <c r="H12" s="766" t="s">
        <v>20</v>
      </c>
      <c r="I12" s="767" t="s">
        <v>19</v>
      </c>
      <c r="J12" s="768" t="s">
        <v>20</v>
      </c>
      <c r="K12" s="765" t="s">
        <v>19</v>
      </c>
      <c r="L12" s="766" t="s">
        <v>20</v>
      </c>
      <c r="M12" s="767" t="s">
        <v>19</v>
      </c>
      <c r="N12" s="768" t="s">
        <v>20</v>
      </c>
      <c r="O12" s="765" t="s">
        <v>19</v>
      </c>
      <c r="P12" s="766" t="s">
        <v>20</v>
      </c>
      <c r="Q12" s="767" t="s">
        <v>19</v>
      </c>
      <c r="R12" s="766" t="s">
        <v>20</v>
      </c>
      <c r="S12" s="765" t="s">
        <v>19</v>
      </c>
      <c r="T12" s="769" t="s">
        <v>21</v>
      </c>
      <c r="U12" s="770" t="s">
        <v>22</v>
      </c>
    </row>
    <row r="13" spans="1:29" ht="9.75" customHeight="1" thickBot="1" x14ac:dyDescent="0.25">
      <c r="A13" s="179"/>
      <c r="B13" s="180"/>
      <c r="C13" s="181"/>
      <c r="D13" s="182"/>
      <c r="E13" s="181"/>
      <c r="F13" s="183"/>
      <c r="G13" s="181"/>
      <c r="H13" s="182"/>
      <c r="I13" s="181"/>
      <c r="J13" s="183"/>
      <c r="K13" s="181"/>
      <c r="L13" s="182"/>
      <c r="M13" s="181"/>
      <c r="N13" s="183"/>
      <c r="O13" s="181"/>
      <c r="P13" s="182"/>
      <c r="Q13" s="181"/>
      <c r="R13" s="182"/>
      <c r="S13" s="181"/>
      <c r="T13" s="184"/>
      <c r="U13" s="185"/>
    </row>
    <row r="14" spans="1:29" ht="30.75" customHeight="1" thickTop="1" x14ac:dyDescent="0.2">
      <c r="A14" s="126">
        <v>1</v>
      </c>
      <c r="B14" s="575" t="s">
        <v>23</v>
      </c>
      <c r="C14" s="127">
        <v>3</v>
      </c>
      <c r="D14" s="491">
        <v>15439</v>
      </c>
      <c r="E14" s="128">
        <v>2</v>
      </c>
      <c r="F14" s="493">
        <v>9061</v>
      </c>
      <c r="G14" s="127">
        <v>1</v>
      </c>
      <c r="H14" s="491">
        <v>6755</v>
      </c>
      <c r="I14" s="128">
        <v>1</v>
      </c>
      <c r="J14" s="493">
        <v>7650</v>
      </c>
      <c r="K14" s="127">
        <v>1</v>
      </c>
      <c r="L14" s="491">
        <v>22582</v>
      </c>
      <c r="M14" s="128">
        <v>1</v>
      </c>
      <c r="N14" s="493">
        <v>2872</v>
      </c>
      <c r="O14" s="127">
        <v>1</v>
      </c>
      <c r="P14" s="491">
        <v>36810</v>
      </c>
      <c r="Q14" s="128">
        <v>2</v>
      </c>
      <c r="R14" s="493">
        <v>27077</v>
      </c>
      <c r="S14" s="260">
        <f t="shared" ref="S14:T21" si="0">IF(ISNUMBER(C14)=TRUE(),SUM(C14,E14,G14,I14,K14,M14,O14,Q14),"")</f>
        <v>12</v>
      </c>
      <c r="T14" s="261">
        <f t="shared" si="0"/>
        <v>128246</v>
      </c>
      <c r="U14" s="255">
        <v>1</v>
      </c>
    </row>
    <row r="15" spans="1:29" ht="32.25" customHeight="1" x14ac:dyDescent="0.2">
      <c r="A15" s="131">
        <v>2</v>
      </c>
      <c r="B15" s="575" t="s">
        <v>41</v>
      </c>
      <c r="C15" s="127">
        <v>2</v>
      </c>
      <c r="D15" s="491">
        <v>13053</v>
      </c>
      <c r="E15" s="128">
        <v>6</v>
      </c>
      <c r="F15" s="493">
        <v>8077</v>
      </c>
      <c r="G15" s="127">
        <v>2</v>
      </c>
      <c r="H15" s="491">
        <v>4851</v>
      </c>
      <c r="I15" s="128">
        <v>2</v>
      </c>
      <c r="J15" s="493">
        <v>5073</v>
      </c>
      <c r="K15" s="127">
        <v>2</v>
      </c>
      <c r="L15" s="491">
        <v>15589</v>
      </c>
      <c r="M15" s="128">
        <v>6</v>
      </c>
      <c r="N15" s="493">
        <v>1473</v>
      </c>
      <c r="O15" s="127">
        <v>6</v>
      </c>
      <c r="P15" s="491">
        <v>16046</v>
      </c>
      <c r="Q15" s="128">
        <v>4</v>
      </c>
      <c r="R15" s="493">
        <v>18242</v>
      </c>
      <c r="S15" s="262">
        <f t="shared" si="0"/>
        <v>30</v>
      </c>
      <c r="T15" s="263">
        <f t="shared" si="0"/>
        <v>82404</v>
      </c>
      <c r="U15" s="256">
        <v>2</v>
      </c>
    </row>
    <row r="16" spans="1:29" ht="31.5" customHeight="1" x14ac:dyDescent="0.2">
      <c r="A16" s="131">
        <v>3</v>
      </c>
      <c r="B16" s="575" t="s">
        <v>196</v>
      </c>
      <c r="C16" s="127">
        <v>6</v>
      </c>
      <c r="D16" s="491">
        <v>7989</v>
      </c>
      <c r="E16" s="128">
        <v>1</v>
      </c>
      <c r="F16" s="493">
        <v>10096</v>
      </c>
      <c r="G16" s="127">
        <v>5</v>
      </c>
      <c r="H16" s="491">
        <v>3620</v>
      </c>
      <c r="I16" s="128">
        <v>4</v>
      </c>
      <c r="J16" s="493">
        <v>4758</v>
      </c>
      <c r="K16" s="127">
        <v>8</v>
      </c>
      <c r="L16" s="491">
        <v>9874</v>
      </c>
      <c r="M16" s="128">
        <v>2</v>
      </c>
      <c r="N16" s="493">
        <v>2394</v>
      </c>
      <c r="O16" s="127">
        <v>2</v>
      </c>
      <c r="P16" s="491">
        <v>27389</v>
      </c>
      <c r="Q16" s="128">
        <v>3</v>
      </c>
      <c r="R16" s="493">
        <v>22540</v>
      </c>
      <c r="S16" s="262">
        <f t="shared" si="0"/>
        <v>31</v>
      </c>
      <c r="T16" s="263">
        <f t="shared" si="0"/>
        <v>88660</v>
      </c>
      <c r="U16" s="256">
        <v>3</v>
      </c>
    </row>
    <row r="17" spans="1:21" ht="31.5" customHeight="1" x14ac:dyDescent="0.2">
      <c r="A17" s="131">
        <v>4</v>
      </c>
      <c r="B17" s="575" t="s">
        <v>233</v>
      </c>
      <c r="C17" s="127">
        <v>4</v>
      </c>
      <c r="D17" s="491">
        <v>10497</v>
      </c>
      <c r="E17" s="128">
        <v>4</v>
      </c>
      <c r="F17" s="493">
        <v>12478</v>
      </c>
      <c r="G17" s="127">
        <v>4</v>
      </c>
      <c r="H17" s="491">
        <v>3572</v>
      </c>
      <c r="I17" s="128">
        <v>6</v>
      </c>
      <c r="J17" s="493">
        <v>4617</v>
      </c>
      <c r="K17" s="127">
        <v>3</v>
      </c>
      <c r="L17" s="491">
        <v>13493</v>
      </c>
      <c r="M17" s="128">
        <v>4</v>
      </c>
      <c r="N17" s="493">
        <v>1664</v>
      </c>
      <c r="O17" s="127">
        <v>3</v>
      </c>
      <c r="P17" s="491">
        <v>23637</v>
      </c>
      <c r="Q17" s="128">
        <v>5</v>
      </c>
      <c r="R17" s="493">
        <v>9830</v>
      </c>
      <c r="S17" s="262">
        <f t="shared" si="0"/>
        <v>33</v>
      </c>
      <c r="T17" s="263">
        <f t="shared" si="0"/>
        <v>79788</v>
      </c>
      <c r="U17" s="256">
        <v>4</v>
      </c>
    </row>
    <row r="18" spans="1:21" ht="30.75" customHeight="1" x14ac:dyDescent="0.2">
      <c r="A18" s="131">
        <v>5</v>
      </c>
      <c r="B18" s="575" t="s">
        <v>231</v>
      </c>
      <c r="C18" s="127">
        <v>1</v>
      </c>
      <c r="D18" s="491">
        <v>17996</v>
      </c>
      <c r="E18" s="128">
        <v>5</v>
      </c>
      <c r="F18" s="493">
        <v>8494</v>
      </c>
      <c r="G18" s="127">
        <v>7</v>
      </c>
      <c r="H18" s="491">
        <v>3378</v>
      </c>
      <c r="I18" s="128">
        <v>3</v>
      </c>
      <c r="J18" s="493">
        <v>5716</v>
      </c>
      <c r="K18" s="127">
        <v>7</v>
      </c>
      <c r="L18" s="491">
        <v>10851</v>
      </c>
      <c r="M18" s="128">
        <v>3</v>
      </c>
      <c r="N18" s="493">
        <v>1558</v>
      </c>
      <c r="O18" s="127">
        <v>5</v>
      </c>
      <c r="P18" s="491">
        <v>17954</v>
      </c>
      <c r="Q18" s="128">
        <v>7</v>
      </c>
      <c r="R18" s="493">
        <v>11320</v>
      </c>
      <c r="S18" s="262">
        <f t="shared" si="0"/>
        <v>38</v>
      </c>
      <c r="T18" s="263">
        <f t="shared" si="0"/>
        <v>77267</v>
      </c>
      <c r="U18" s="256">
        <v>5</v>
      </c>
    </row>
    <row r="19" spans="1:21" ht="33" customHeight="1" x14ac:dyDescent="0.2">
      <c r="A19" s="131">
        <v>6</v>
      </c>
      <c r="B19" s="575" t="s">
        <v>225</v>
      </c>
      <c r="C19" s="127">
        <v>8</v>
      </c>
      <c r="D19" s="491">
        <v>7538</v>
      </c>
      <c r="E19" s="128">
        <v>3</v>
      </c>
      <c r="F19" s="493">
        <v>8281</v>
      </c>
      <c r="G19" s="127">
        <v>8</v>
      </c>
      <c r="H19" s="491">
        <v>3112</v>
      </c>
      <c r="I19" s="128">
        <v>8</v>
      </c>
      <c r="J19" s="493">
        <v>3587</v>
      </c>
      <c r="K19" s="127">
        <v>4</v>
      </c>
      <c r="L19" s="491">
        <v>14498</v>
      </c>
      <c r="M19" s="128">
        <v>8</v>
      </c>
      <c r="N19" s="493">
        <v>644</v>
      </c>
      <c r="O19" s="127">
        <v>4</v>
      </c>
      <c r="P19" s="491">
        <v>35056</v>
      </c>
      <c r="Q19" s="128">
        <v>1</v>
      </c>
      <c r="R19" s="493">
        <v>29956</v>
      </c>
      <c r="S19" s="262">
        <f t="shared" si="0"/>
        <v>44</v>
      </c>
      <c r="T19" s="263">
        <f t="shared" si="0"/>
        <v>102672</v>
      </c>
      <c r="U19" s="256">
        <v>6</v>
      </c>
    </row>
    <row r="20" spans="1:21" ht="32.25" customHeight="1" x14ac:dyDescent="0.2">
      <c r="A20" s="131">
        <v>7</v>
      </c>
      <c r="B20" s="575" t="s">
        <v>78</v>
      </c>
      <c r="C20" s="127">
        <v>7</v>
      </c>
      <c r="D20" s="491">
        <v>8677</v>
      </c>
      <c r="E20" s="128">
        <v>8</v>
      </c>
      <c r="F20" s="493">
        <v>6589</v>
      </c>
      <c r="G20" s="127">
        <v>3</v>
      </c>
      <c r="H20" s="491">
        <v>4179</v>
      </c>
      <c r="I20" s="128">
        <v>5</v>
      </c>
      <c r="J20" s="493">
        <v>4953</v>
      </c>
      <c r="K20" s="127">
        <v>5</v>
      </c>
      <c r="L20" s="491">
        <v>18843</v>
      </c>
      <c r="M20" s="128">
        <v>5</v>
      </c>
      <c r="N20" s="493">
        <v>1635</v>
      </c>
      <c r="O20" s="127">
        <v>7</v>
      </c>
      <c r="P20" s="491">
        <v>14746</v>
      </c>
      <c r="Q20" s="128">
        <v>8</v>
      </c>
      <c r="R20" s="493">
        <v>9086</v>
      </c>
      <c r="S20" s="262">
        <f t="shared" si="0"/>
        <v>48</v>
      </c>
      <c r="T20" s="263">
        <f t="shared" si="0"/>
        <v>68708</v>
      </c>
      <c r="U20" s="256">
        <v>7</v>
      </c>
    </row>
    <row r="21" spans="1:21" ht="32.25" customHeight="1" thickBot="1" x14ac:dyDescent="0.25">
      <c r="A21" s="132">
        <v>8</v>
      </c>
      <c r="B21" s="576" t="s">
        <v>230</v>
      </c>
      <c r="C21" s="483">
        <v>5</v>
      </c>
      <c r="D21" s="492">
        <v>10132</v>
      </c>
      <c r="E21" s="484">
        <v>7</v>
      </c>
      <c r="F21" s="494">
        <v>6274</v>
      </c>
      <c r="G21" s="483">
        <v>6</v>
      </c>
      <c r="H21" s="492">
        <v>3209</v>
      </c>
      <c r="I21" s="484">
        <v>7</v>
      </c>
      <c r="J21" s="494">
        <v>3472</v>
      </c>
      <c r="K21" s="483">
        <v>6</v>
      </c>
      <c r="L21" s="492">
        <v>14432</v>
      </c>
      <c r="M21" s="484">
        <v>7</v>
      </c>
      <c r="N21" s="494">
        <v>2062</v>
      </c>
      <c r="O21" s="483">
        <v>8</v>
      </c>
      <c r="P21" s="492">
        <v>9392</v>
      </c>
      <c r="Q21" s="484">
        <v>6</v>
      </c>
      <c r="R21" s="492">
        <v>8712</v>
      </c>
      <c r="S21" s="264">
        <f t="shared" si="0"/>
        <v>52</v>
      </c>
      <c r="T21" s="265">
        <f t="shared" si="0"/>
        <v>57685</v>
      </c>
      <c r="U21" s="257">
        <v>8</v>
      </c>
    </row>
    <row r="24" spans="1:21" s="734" customFormat="1" ht="18" x14ac:dyDescent="0.25">
      <c r="A24" s="933" t="s">
        <v>99</v>
      </c>
      <c r="B24" s="933" t="s">
        <v>102</v>
      </c>
      <c r="C24" s="933"/>
      <c r="D24" s="933" t="s">
        <v>922</v>
      </c>
      <c r="E24" s="933"/>
      <c r="F24" s="933"/>
      <c r="G24" s="933"/>
      <c r="H24" s="933"/>
      <c r="I24" s="933"/>
      <c r="J24" s="933"/>
      <c r="K24" s="933"/>
      <c r="L24" s="933" t="s">
        <v>103</v>
      </c>
      <c r="M24" s="933"/>
      <c r="N24" s="933"/>
      <c r="O24" s="933"/>
      <c r="P24" s="933" t="s">
        <v>230</v>
      </c>
      <c r="Q24" s="933"/>
    </row>
  </sheetData>
  <sortState xmlns:xlrd2="http://schemas.microsoft.com/office/spreadsheetml/2017/richdata2" ref="B14:T21">
    <sortCondition ref="S14:S21"/>
    <sortCondition descending="1" ref="T14:T21"/>
  </sortState>
  <mergeCells count="19">
    <mergeCell ref="S9:U10"/>
    <mergeCell ref="C10:D10"/>
    <mergeCell ref="E10:F10"/>
    <mergeCell ref="G10:H10"/>
    <mergeCell ref="I10:J10"/>
    <mergeCell ref="K10:L10"/>
    <mergeCell ref="I9:J9"/>
    <mergeCell ref="M10:N10"/>
    <mergeCell ref="O10:P10"/>
    <mergeCell ref="Q10:R10"/>
    <mergeCell ref="K9:L9"/>
    <mergeCell ref="M9:N9"/>
    <mergeCell ref="O9:P9"/>
    <mergeCell ref="Q9:R9"/>
    <mergeCell ref="A9:A11"/>
    <mergeCell ref="B9:B11"/>
    <mergeCell ref="C9:D9"/>
    <mergeCell ref="E9:F9"/>
    <mergeCell ref="G9:H9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050DE-9285-4ED2-A27B-390415A6B34A}">
  <dimension ref="A1:V64"/>
  <sheetViews>
    <sheetView workbookViewId="0">
      <selection activeCell="Y1" sqref="Y1"/>
    </sheetView>
  </sheetViews>
  <sheetFormatPr defaultRowHeight="12.75" x14ac:dyDescent="0.2"/>
  <cols>
    <col min="1" max="1" width="4.5703125" customWidth="1"/>
    <col min="2" max="2" width="20.5703125" customWidth="1"/>
    <col min="3" max="3" width="21.28515625" customWidth="1"/>
    <col min="4" max="4" width="4.7109375" customWidth="1"/>
    <col min="5" max="5" width="7.85546875" customWidth="1"/>
    <col min="6" max="6" width="4.85546875" customWidth="1"/>
    <col min="7" max="7" width="8" customWidth="1"/>
    <col min="8" max="8" width="4.85546875" customWidth="1"/>
    <col min="9" max="9" width="7.7109375" customWidth="1"/>
    <col min="10" max="10" width="5" customWidth="1"/>
    <col min="11" max="11" width="7.85546875" customWidth="1"/>
    <col min="12" max="12" width="4.85546875" customWidth="1"/>
    <col min="13" max="13" width="7.7109375" customWidth="1"/>
    <col min="14" max="14" width="4.85546875" customWidth="1"/>
    <col min="15" max="15" width="7.85546875" customWidth="1"/>
    <col min="16" max="16" width="5" customWidth="1"/>
    <col min="17" max="17" width="8" customWidth="1"/>
    <col min="18" max="18" width="4.7109375" customWidth="1"/>
    <col min="19" max="19" width="7.7109375" customWidth="1"/>
    <col min="20" max="20" width="4.85546875" customWidth="1"/>
    <col min="21" max="21" width="8.42578125" customWidth="1"/>
    <col min="22" max="22" width="5.85546875" customWidth="1"/>
  </cols>
  <sheetData>
    <row r="1" spans="1:22" x14ac:dyDescent="0.2">
      <c r="A1" s="120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</row>
    <row r="2" spans="1:22" x14ac:dyDescent="0.2">
      <c r="A2" s="120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2" x14ac:dyDescent="0.2">
      <c r="A3" s="120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</row>
    <row r="4" spans="1:22" ht="20.25" x14ac:dyDescent="0.3">
      <c r="A4" s="120"/>
      <c r="B4" s="121"/>
      <c r="C4" s="3" t="s">
        <v>337</v>
      </c>
      <c r="D4" s="124"/>
      <c r="E4" s="121"/>
      <c r="F4" s="121"/>
      <c r="G4" s="579"/>
      <c r="H4" s="579"/>
      <c r="I4" s="579"/>
      <c r="J4" s="579"/>
      <c r="K4" s="580" t="s">
        <v>1</v>
      </c>
      <c r="L4" s="579"/>
      <c r="M4" s="579"/>
      <c r="N4" s="579"/>
      <c r="O4" s="121"/>
      <c r="P4" s="121"/>
      <c r="Q4" s="121"/>
      <c r="R4" s="121"/>
      <c r="S4" s="121"/>
      <c r="T4" s="121"/>
    </row>
    <row r="5" spans="1:22" ht="20.25" x14ac:dyDescent="0.3">
      <c r="A5" s="120"/>
      <c r="B5" s="121"/>
      <c r="C5" s="5" t="s">
        <v>2</v>
      </c>
      <c r="D5" s="121"/>
      <c r="E5" s="121"/>
      <c r="F5" s="121"/>
      <c r="G5" s="579"/>
      <c r="H5" s="579"/>
      <c r="I5" s="579"/>
      <c r="J5" s="579"/>
      <c r="K5" s="581" t="s">
        <v>336</v>
      </c>
      <c r="L5" s="579"/>
      <c r="M5" s="579"/>
      <c r="N5" s="579"/>
      <c r="O5" s="121"/>
      <c r="P5" s="121"/>
      <c r="Q5" s="121"/>
      <c r="R5" s="121"/>
      <c r="S5" s="121"/>
      <c r="T5" s="121"/>
    </row>
    <row r="6" spans="1:22" ht="20.25" x14ac:dyDescent="0.3">
      <c r="A6" s="120"/>
      <c r="B6" s="121"/>
      <c r="C6" s="121"/>
      <c r="D6" s="121"/>
      <c r="E6" s="121"/>
      <c r="F6" s="121"/>
      <c r="G6" s="579"/>
      <c r="H6" s="579"/>
      <c r="I6" s="579"/>
      <c r="J6" s="579"/>
      <c r="K6" s="582" t="s">
        <v>24</v>
      </c>
      <c r="L6" s="579"/>
      <c r="M6" s="579"/>
      <c r="N6" s="579"/>
      <c r="O6" s="121"/>
      <c r="P6" s="121"/>
      <c r="Q6" s="121"/>
      <c r="R6" s="121"/>
      <c r="S6" s="121"/>
      <c r="T6" s="121"/>
    </row>
    <row r="7" spans="1:22" ht="13.5" thickBot="1" x14ac:dyDescent="0.25"/>
    <row r="8" spans="1:22" ht="18.75" thickBot="1" x14ac:dyDescent="0.25">
      <c r="A8" s="1416" t="s">
        <v>4</v>
      </c>
      <c r="B8" s="1417" t="s">
        <v>25</v>
      </c>
      <c r="C8" s="1418" t="s">
        <v>5</v>
      </c>
      <c r="D8" s="1413" t="s">
        <v>6</v>
      </c>
      <c r="E8" s="1413"/>
      <c r="F8" s="1419" t="s">
        <v>7</v>
      </c>
      <c r="G8" s="1419"/>
      <c r="H8" s="1413" t="s">
        <v>8</v>
      </c>
      <c r="I8" s="1413"/>
      <c r="J8" s="1419" t="s">
        <v>9</v>
      </c>
      <c r="K8" s="1419"/>
      <c r="L8" s="1413" t="s">
        <v>10</v>
      </c>
      <c r="M8" s="1413"/>
      <c r="N8" s="1419" t="s">
        <v>11</v>
      </c>
      <c r="O8" s="1419"/>
      <c r="P8" s="1413" t="s">
        <v>12</v>
      </c>
      <c r="Q8" s="1413"/>
      <c r="R8" s="1419" t="s">
        <v>13</v>
      </c>
      <c r="S8" s="1419"/>
      <c r="T8" s="1420" t="s">
        <v>18</v>
      </c>
      <c r="U8" s="1420"/>
      <c r="V8" s="1420"/>
    </row>
    <row r="9" spans="1:22" ht="36.75" customHeight="1" thickBot="1" x14ac:dyDescent="0.25">
      <c r="A9" s="1416"/>
      <c r="B9" s="1417"/>
      <c r="C9" s="1418"/>
      <c r="D9" s="1388" t="s">
        <v>328</v>
      </c>
      <c r="E9" s="1388"/>
      <c r="F9" s="1388" t="s">
        <v>329</v>
      </c>
      <c r="G9" s="1388"/>
      <c r="H9" s="1388" t="s">
        <v>330</v>
      </c>
      <c r="I9" s="1388"/>
      <c r="J9" s="1388" t="s">
        <v>331</v>
      </c>
      <c r="K9" s="1388"/>
      <c r="L9" s="1388" t="s">
        <v>332</v>
      </c>
      <c r="M9" s="1388"/>
      <c r="N9" s="1388" t="s">
        <v>333</v>
      </c>
      <c r="O9" s="1388"/>
      <c r="P9" s="1388" t="s">
        <v>334</v>
      </c>
      <c r="Q9" s="1388"/>
      <c r="R9" s="1388" t="s">
        <v>335</v>
      </c>
      <c r="S9" s="1388"/>
      <c r="T9" s="1420"/>
      <c r="U9" s="1420"/>
      <c r="V9" s="1420"/>
    </row>
    <row r="10" spans="1:22" ht="5.25" customHeight="1" x14ac:dyDescent="0.2">
      <c r="A10" s="1416"/>
      <c r="B10" s="1417"/>
      <c r="C10" s="1418"/>
      <c r="D10" s="186"/>
      <c r="E10" s="187"/>
      <c r="F10" s="186"/>
      <c r="G10" s="188"/>
      <c r="H10" s="189"/>
      <c r="I10" s="187"/>
      <c r="J10" s="186"/>
      <c r="K10" s="188"/>
      <c r="L10" s="189"/>
      <c r="M10" s="187"/>
      <c r="N10" s="186"/>
      <c r="O10" s="190"/>
      <c r="P10" s="189"/>
      <c r="Q10" s="187"/>
      <c r="R10" s="186"/>
      <c r="S10" s="188"/>
      <c r="T10" s="189"/>
      <c r="U10" s="191"/>
      <c r="V10" s="192"/>
    </row>
    <row r="11" spans="1:22" ht="15.75" x14ac:dyDescent="0.2">
      <c r="A11" s="193"/>
      <c r="B11" s="194"/>
      <c r="C11" s="195"/>
      <c r="D11" s="196" t="s">
        <v>19</v>
      </c>
      <c r="E11" s="197" t="s">
        <v>20</v>
      </c>
      <c r="F11" s="196" t="s">
        <v>19</v>
      </c>
      <c r="G11" s="198" t="s">
        <v>20</v>
      </c>
      <c r="H11" s="199" t="s">
        <v>19</v>
      </c>
      <c r="I11" s="197" t="s">
        <v>20</v>
      </c>
      <c r="J11" s="196" t="s">
        <v>19</v>
      </c>
      <c r="K11" s="198" t="s">
        <v>20</v>
      </c>
      <c r="L11" s="199" t="s">
        <v>19</v>
      </c>
      <c r="M11" s="197" t="s">
        <v>20</v>
      </c>
      <c r="N11" s="196" t="s">
        <v>19</v>
      </c>
      <c r="O11" s="200" t="s">
        <v>20</v>
      </c>
      <c r="P11" s="199" t="s">
        <v>19</v>
      </c>
      <c r="Q11" s="197" t="s">
        <v>20</v>
      </c>
      <c r="R11" s="196" t="s">
        <v>19</v>
      </c>
      <c r="S11" s="198" t="s">
        <v>20</v>
      </c>
      <c r="T11" s="199" t="s">
        <v>19</v>
      </c>
      <c r="U11" s="201" t="s">
        <v>21</v>
      </c>
      <c r="V11" s="771" t="s">
        <v>22</v>
      </c>
    </row>
    <row r="12" spans="1:22" ht="5.25" customHeight="1" thickBot="1" x14ac:dyDescent="0.25">
      <c r="A12" s="203"/>
      <c r="B12" s="204"/>
      <c r="C12" s="205"/>
      <c r="D12" s="206"/>
      <c r="E12" s="207"/>
      <c r="F12" s="206"/>
      <c r="G12" s="208"/>
      <c r="H12" s="209"/>
      <c r="I12" s="207"/>
      <c r="J12" s="206"/>
      <c r="K12" s="208"/>
      <c r="L12" s="209"/>
      <c r="M12" s="207"/>
      <c r="N12" s="206"/>
      <c r="O12" s="208"/>
      <c r="P12" s="209"/>
      <c r="Q12" s="207"/>
      <c r="R12" s="206"/>
      <c r="S12" s="208"/>
      <c r="T12" s="209"/>
      <c r="U12" s="210"/>
      <c r="V12" s="211"/>
    </row>
    <row r="13" spans="1:22" ht="15.75" x14ac:dyDescent="0.2">
      <c r="A13" s="19">
        <v>1</v>
      </c>
      <c r="B13" s="1054" t="s">
        <v>779</v>
      </c>
      <c r="C13" s="52" t="s">
        <v>23</v>
      </c>
      <c r="D13" s="93">
        <v>1</v>
      </c>
      <c r="E13" s="94">
        <v>5362</v>
      </c>
      <c r="F13" s="95">
        <v>1</v>
      </c>
      <c r="G13" s="96">
        <v>3261</v>
      </c>
      <c r="H13" s="93">
        <v>1</v>
      </c>
      <c r="I13" s="94">
        <v>1908</v>
      </c>
      <c r="J13" s="95">
        <v>2</v>
      </c>
      <c r="K13" s="97">
        <v>2199</v>
      </c>
      <c r="L13" s="93">
        <v>3</v>
      </c>
      <c r="M13" s="94">
        <v>4017</v>
      </c>
      <c r="N13" s="95">
        <v>1</v>
      </c>
      <c r="O13" s="97">
        <v>1673</v>
      </c>
      <c r="P13" s="93">
        <v>4</v>
      </c>
      <c r="Q13" s="94">
        <v>8780</v>
      </c>
      <c r="R13" s="95">
        <v>1</v>
      </c>
      <c r="S13" s="97">
        <v>10620</v>
      </c>
      <c r="T13" s="258">
        <f t="shared" ref="T13:T54" si="0">IF(ISNUMBER(D13)=TRUE(),SUM(D13,F13,H13,J13,L13,N13,P13,R13),"")</f>
        <v>14</v>
      </c>
      <c r="U13" s="259">
        <f t="shared" ref="U13:U54" si="1">E13+G13+I13+K13+M13+O13+Q13+S13</f>
        <v>37820</v>
      </c>
      <c r="V13" s="412">
        <v>1</v>
      </c>
    </row>
    <row r="14" spans="1:22" ht="15.75" x14ac:dyDescent="0.2">
      <c r="A14" s="20">
        <v>2</v>
      </c>
      <c r="B14" s="1054" t="s">
        <v>777</v>
      </c>
      <c r="C14" s="52" t="s">
        <v>23</v>
      </c>
      <c r="D14" s="93">
        <v>2</v>
      </c>
      <c r="E14" s="94">
        <v>6483</v>
      </c>
      <c r="F14" s="95">
        <v>3</v>
      </c>
      <c r="G14" s="96">
        <v>1638</v>
      </c>
      <c r="H14" s="93">
        <v>1</v>
      </c>
      <c r="I14" s="94">
        <v>2545</v>
      </c>
      <c r="J14" s="95">
        <v>1</v>
      </c>
      <c r="K14" s="97">
        <v>2402</v>
      </c>
      <c r="L14" s="93">
        <v>1</v>
      </c>
      <c r="M14" s="94">
        <v>5193</v>
      </c>
      <c r="N14" s="95">
        <v>4</v>
      </c>
      <c r="O14" s="97">
        <v>306</v>
      </c>
      <c r="P14" s="93">
        <v>3</v>
      </c>
      <c r="Q14" s="94">
        <v>4252</v>
      </c>
      <c r="R14" s="95">
        <v>3</v>
      </c>
      <c r="S14" s="97">
        <v>5310</v>
      </c>
      <c r="T14" s="258">
        <f t="shared" si="0"/>
        <v>18</v>
      </c>
      <c r="U14" s="259">
        <f t="shared" si="1"/>
        <v>28129</v>
      </c>
      <c r="V14" s="413">
        <v>2</v>
      </c>
    </row>
    <row r="15" spans="1:22" ht="15.75" x14ac:dyDescent="0.2">
      <c r="A15" s="19">
        <v>3</v>
      </c>
      <c r="B15" s="1054" t="s">
        <v>780</v>
      </c>
      <c r="C15" s="52" t="s">
        <v>23</v>
      </c>
      <c r="D15" s="93">
        <v>8</v>
      </c>
      <c r="E15" s="94">
        <v>987</v>
      </c>
      <c r="F15" s="95">
        <v>6</v>
      </c>
      <c r="G15" s="96">
        <v>2626</v>
      </c>
      <c r="H15" s="93">
        <v>1</v>
      </c>
      <c r="I15" s="94">
        <v>1216</v>
      </c>
      <c r="J15" s="95">
        <v>1</v>
      </c>
      <c r="K15" s="97">
        <v>1859</v>
      </c>
      <c r="L15" s="93">
        <v>2</v>
      </c>
      <c r="M15" s="94">
        <v>11731</v>
      </c>
      <c r="N15" s="95">
        <v>2</v>
      </c>
      <c r="O15" s="97">
        <v>457</v>
      </c>
      <c r="P15" s="93">
        <v>1</v>
      </c>
      <c r="Q15" s="94">
        <v>16961</v>
      </c>
      <c r="R15" s="95">
        <v>3</v>
      </c>
      <c r="S15" s="97">
        <v>4233</v>
      </c>
      <c r="T15" s="258">
        <f t="shared" si="0"/>
        <v>24</v>
      </c>
      <c r="U15" s="259">
        <f t="shared" si="1"/>
        <v>40070</v>
      </c>
      <c r="V15" s="412">
        <v>3</v>
      </c>
    </row>
    <row r="16" spans="1:22" ht="15.75" x14ac:dyDescent="0.2">
      <c r="A16" s="19">
        <v>4</v>
      </c>
      <c r="B16" s="1054" t="s">
        <v>775</v>
      </c>
      <c r="C16" s="52" t="s">
        <v>41</v>
      </c>
      <c r="D16" s="93">
        <v>4</v>
      </c>
      <c r="E16" s="94">
        <v>3402</v>
      </c>
      <c r="F16" s="95">
        <v>2</v>
      </c>
      <c r="G16" s="96">
        <v>2555</v>
      </c>
      <c r="H16" s="93">
        <v>3</v>
      </c>
      <c r="I16" s="94">
        <v>1183</v>
      </c>
      <c r="J16" s="95">
        <v>2</v>
      </c>
      <c r="K16" s="97">
        <v>1642</v>
      </c>
      <c r="L16" s="93">
        <v>4</v>
      </c>
      <c r="M16" s="94">
        <v>2776</v>
      </c>
      <c r="N16" s="95">
        <v>3</v>
      </c>
      <c r="O16" s="97">
        <v>425</v>
      </c>
      <c r="P16" s="93">
        <v>4</v>
      </c>
      <c r="Q16" s="94">
        <v>3479</v>
      </c>
      <c r="R16" s="95">
        <v>2</v>
      </c>
      <c r="S16" s="97">
        <v>9356</v>
      </c>
      <c r="T16" s="258">
        <f t="shared" si="0"/>
        <v>24</v>
      </c>
      <c r="U16" s="259">
        <f t="shared" si="1"/>
        <v>24818</v>
      </c>
      <c r="V16" s="412">
        <v>4</v>
      </c>
    </row>
    <row r="17" spans="1:22" ht="15.75" x14ac:dyDescent="0.2">
      <c r="A17" s="20">
        <v>5</v>
      </c>
      <c r="B17" s="1054" t="s">
        <v>30</v>
      </c>
      <c r="C17" s="52" t="s">
        <v>196</v>
      </c>
      <c r="D17" s="93">
        <v>5</v>
      </c>
      <c r="E17" s="94">
        <v>1390</v>
      </c>
      <c r="F17" s="95">
        <v>2</v>
      </c>
      <c r="G17" s="96">
        <v>2322</v>
      </c>
      <c r="H17" s="93">
        <v>5</v>
      </c>
      <c r="I17" s="94">
        <v>899</v>
      </c>
      <c r="J17" s="95">
        <v>4</v>
      </c>
      <c r="K17" s="97">
        <v>1199</v>
      </c>
      <c r="L17" s="93">
        <v>7</v>
      </c>
      <c r="M17" s="94">
        <v>2851</v>
      </c>
      <c r="N17" s="95">
        <v>2</v>
      </c>
      <c r="O17" s="97">
        <v>1052</v>
      </c>
      <c r="P17" s="93">
        <v>2</v>
      </c>
      <c r="Q17" s="94">
        <v>7755</v>
      </c>
      <c r="R17" s="95">
        <v>1</v>
      </c>
      <c r="S17" s="97">
        <v>15339</v>
      </c>
      <c r="T17" s="258">
        <f t="shared" si="0"/>
        <v>28</v>
      </c>
      <c r="U17" s="259">
        <f t="shared" si="1"/>
        <v>32807</v>
      </c>
      <c r="V17" s="413">
        <v>5</v>
      </c>
    </row>
    <row r="18" spans="1:22" ht="15.75" x14ac:dyDescent="0.2">
      <c r="A18" s="19">
        <v>6</v>
      </c>
      <c r="B18" s="1054" t="s">
        <v>769</v>
      </c>
      <c r="C18" s="52" t="s">
        <v>225</v>
      </c>
      <c r="D18" s="93">
        <v>5</v>
      </c>
      <c r="E18" s="94">
        <v>2951</v>
      </c>
      <c r="F18" s="95">
        <v>3</v>
      </c>
      <c r="G18" s="96">
        <v>2119</v>
      </c>
      <c r="H18" s="93">
        <v>3</v>
      </c>
      <c r="I18" s="94">
        <v>1393</v>
      </c>
      <c r="J18" s="95">
        <v>5</v>
      </c>
      <c r="K18" s="97">
        <v>1173</v>
      </c>
      <c r="L18" s="93">
        <v>3</v>
      </c>
      <c r="M18" s="94">
        <v>3614</v>
      </c>
      <c r="N18" s="95">
        <v>7</v>
      </c>
      <c r="O18" s="97">
        <v>120</v>
      </c>
      <c r="P18" s="93">
        <v>2</v>
      </c>
      <c r="Q18" s="94">
        <v>12661</v>
      </c>
      <c r="R18" s="95">
        <v>1</v>
      </c>
      <c r="S18" s="97">
        <v>7700</v>
      </c>
      <c r="T18" s="258">
        <f t="shared" si="0"/>
        <v>29</v>
      </c>
      <c r="U18" s="259">
        <f t="shared" si="1"/>
        <v>31731</v>
      </c>
      <c r="V18" s="412">
        <v>6</v>
      </c>
    </row>
    <row r="19" spans="1:22" ht="15.75" x14ac:dyDescent="0.2">
      <c r="A19" s="19">
        <v>7</v>
      </c>
      <c r="B19" s="1054" t="s">
        <v>774</v>
      </c>
      <c r="C19" s="52" t="s">
        <v>41</v>
      </c>
      <c r="D19" s="93">
        <v>2</v>
      </c>
      <c r="E19" s="94">
        <v>3113</v>
      </c>
      <c r="F19" s="95">
        <v>9</v>
      </c>
      <c r="G19" s="96"/>
      <c r="H19" s="93">
        <v>2</v>
      </c>
      <c r="I19" s="94">
        <v>1117</v>
      </c>
      <c r="J19" s="95">
        <v>4</v>
      </c>
      <c r="K19" s="97">
        <v>1209</v>
      </c>
      <c r="L19" s="93">
        <v>1</v>
      </c>
      <c r="M19" s="94">
        <v>4491</v>
      </c>
      <c r="N19" s="95">
        <v>6</v>
      </c>
      <c r="O19" s="97">
        <v>164</v>
      </c>
      <c r="P19" s="93">
        <v>3</v>
      </c>
      <c r="Q19" s="94">
        <v>9107</v>
      </c>
      <c r="R19" s="95">
        <v>2</v>
      </c>
      <c r="S19" s="97">
        <v>5510</v>
      </c>
      <c r="T19" s="258">
        <f t="shared" si="0"/>
        <v>29</v>
      </c>
      <c r="U19" s="259">
        <f t="shared" si="1"/>
        <v>24711</v>
      </c>
      <c r="V19" s="413">
        <v>7</v>
      </c>
    </row>
    <row r="20" spans="1:22" ht="15.75" x14ac:dyDescent="0.2">
      <c r="A20" s="20">
        <v>8</v>
      </c>
      <c r="B20" s="1054" t="s">
        <v>778</v>
      </c>
      <c r="C20" s="52" t="s">
        <v>23</v>
      </c>
      <c r="D20" s="93">
        <v>3</v>
      </c>
      <c r="E20" s="94">
        <v>2607</v>
      </c>
      <c r="F20" s="95">
        <v>5</v>
      </c>
      <c r="G20" s="96">
        <v>1536</v>
      </c>
      <c r="H20" s="93">
        <v>2</v>
      </c>
      <c r="I20" s="94">
        <v>1086</v>
      </c>
      <c r="J20" s="95">
        <v>5</v>
      </c>
      <c r="K20" s="97">
        <v>1190</v>
      </c>
      <c r="L20" s="93">
        <v>6</v>
      </c>
      <c r="M20" s="94">
        <v>1641</v>
      </c>
      <c r="N20" s="95">
        <v>4</v>
      </c>
      <c r="O20" s="97">
        <v>436</v>
      </c>
      <c r="P20" s="93">
        <v>3</v>
      </c>
      <c r="Q20" s="94">
        <v>6817</v>
      </c>
      <c r="R20" s="95">
        <v>2</v>
      </c>
      <c r="S20" s="97">
        <v>6914</v>
      </c>
      <c r="T20" s="258">
        <f t="shared" si="0"/>
        <v>30</v>
      </c>
      <c r="U20" s="259">
        <f t="shared" si="1"/>
        <v>22227</v>
      </c>
      <c r="V20" s="412">
        <v>8</v>
      </c>
    </row>
    <row r="21" spans="1:22" ht="15.75" x14ac:dyDescent="0.2">
      <c r="A21" s="19">
        <v>9</v>
      </c>
      <c r="B21" s="1054" t="s">
        <v>773</v>
      </c>
      <c r="C21" s="52" t="s">
        <v>41</v>
      </c>
      <c r="D21" s="93">
        <v>3</v>
      </c>
      <c r="E21" s="94">
        <v>4536</v>
      </c>
      <c r="F21" s="95">
        <v>4</v>
      </c>
      <c r="G21" s="96">
        <v>1656</v>
      </c>
      <c r="H21" s="93">
        <v>1</v>
      </c>
      <c r="I21" s="94">
        <v>1326</v>
      </c>
      <c r="J21" s="95">
        <v>4</v>
      </c>
      <c r="K21" s="97">
        <v>1326</v>
      </c>
      <c r="L21" s="93">
        <v>3</v>
      </c>
      <c r="M21" s="94">
        <v>7323</v>
      </c>
      <c r="N21" s="95">
        <v>3</v>
      </c>
      <c r="O21" s="97">
        <v>507</v>
      </c>
      <c r="P21" s="93">
        <v>6</v>
      </c>
      <c r="Q21" s="94">
        <v>2810</v>
      </c>
      <c r="R21" s="95">
        <v>7</v>
      </c>
      <c r="S21" s="97">
        <v>692</v>
      </c>
      <c r="T21" s="258">
        <f t="shared" si="0"/>
        <v>31</v>
      </c>
      <c r="U21" s="259">
        <f t="shared" si="1"/>
        <v>20176</v>
      </c>
      <c r="V21" s="412">
        <v>9</v>
      </c>
    </row>
    <row r="22" spans="1:22" ht="15.75" x14ac:dyDescent="0.2">
      <c r="A22" s="19">
        <v>10</v>
      </c>
      <c r="B22" s="1054" t="s">
        <v>784</v>
      </c>
      <c r="C22" s="52" t="s">
        <v>233</v>
      </c>
      <c r="D22" s="93">
        <v>3</v>
      </c>
      <c r="E22" s="94">
        <v>2113</v>
      </c>
      <c r="F22" s="95">
        <v>1</v>
      </c>
      <c r="G22" s="96">
        <v>7335</v>
      </c>
      <c r="H22" s="93">
        <v>4</v>
      </c>
      <c r="I22" s="94">
        <v>666</v>
      </c>
      <c r="J22" s="95">
        <v>8</v>
      </c>
      <c r="K22" s="97">
        <v>763</v>
      </c>
      <c r="L22" s="93">
        <v>2</v>
      </c>
      <c r="M22" s="94">
        <v>4289</v>
      </c>
      <c r="N22" s="95">
        <v>7</v>
      </c>
      <c r="O22" s="97">
        <v>99</v>
      </c>
      <c r="P22" s="93">
        <v>1</v>
      </c>
      <c r="Q22" s="94">
        <v>10957</v>
      </c>
      <c r="R22" s="95">
        <v>7</v>
      </c>
      <c r="S22" s="97">
        <v>1478</v>
      </c>
      <c r="T22" s="258">
        <f t="shared" si="0"/>
        <v>33</v>
      </c>
      <c r="U22" s="259">
        <f t="shared" si="1"/>
        <v>27700</v>
      </c>
      <c r="V22" s="413">
        <v>10</v>
      </c>
    </row>
    <row r="23" spans="1:22" ht="15.75" x14ac:dyDescent="0.2">
      <c r="A23" s="20">
        <v>11</v>
      </c>
      <c r="B23" s="1054" t="s">
        <v>795</v>
      </c>
      <c r="C23" s="52" t="s">
        <v>196</v>
      </c>
      <c r="D23" s="93">
        <v>7</v>
      </c>
      <c r="E23" s="94">
        <v>1690</v>
      </c>
      <c r="F23" s="95">
        <v>1</v>
      </c>
      <c r="G23" s="96">
        <v>4838</v>
      </c>
      <c r="H23" s="93">
        <v>5</v>
      </c>
      <c r="I23" s="94">
        <v>1183</v>
      </c>
      <c r="J23" s="95">
        <v>3</v>
      </c>
      <c r="K23" s="97">
        <v>918</v>
      </c>
      <c r="L23" s="93">
        <v>4</v>
      </c>
      <c r="M23" s="94">
        <v>3444</v>
      </c>
      <c r="N23" s="95">
        <v>3</v>
      </c>
      <c r="O23" s="97">
        <v>421</v>
      </c>
      <c r="P23" s="93">
        <v>2</v>
      </c>
      <c r="Q23" s="94">
        <v>10084</v>
      </c>
      <c r="R23" s="95">
        <v>8</v>
      </c>
      <c r="S23" s="97">
        <v>155</v>
      </c>
      <c r="T23" s="258">
        <f t="shared" si="0"/>
        <v>33</v>
      </c>
      <c r="U23" s="259">
        <f t="shared" si="1"/>
        <v>22733</v>
      </c>
      <c r="V23" s="412">
        <v>11</v>
      </c>
    </row>
    <row r="24" spans="1:22" ht="15.75" x14ac:dyDescent="0.2">
      <c r="A24" s="19">
        <v>12</v>
      </c>
      <c r="B24" s="1054" t="s">
        <v>782</v>
      </c>
      <c r="C24" s="52" t="s">
        <v>233</v>
      </c>
      <c r="D24" s="93">
        <v>1</v>
      </c>
      <c r="E24" s="94">
        <v>3202</v>
      </c>
      <c r="F24" s="95">
        <v>3</v>
      </c>
      <c r="G24" s="96">
        <v>3564</v>
      </c>
      <c r="H24" s="93">
        <v>4</v>
      </c>
      <c r="I24" s="94">
        <v>1012</v>
      </c>
      <c r="J24" s="95">
        <v>2</v>
      </c>
      <c r="K24" s="97">
        <v>1374</v>
      </c>
      <c r="L24" s="93">
        <v>9</v>
      </c>
      <c r="M24" s="94"/>
      <c r="N24" s="95">
        <v>9</v>
      </c>
      <c r="O24" s="97"/>
      <c r="P24" s="93">
        <v>4</v>
      </c>
      <c r="Q24" s="94">
        <v>3108</v>
      </c>
      <c r="R24" s="95">
        <v>3</v>
      </c>
      <c r="S24" s="97">
        <v>4624</v>
      </c>
      <c r="T24" s="258">
        <f t="shared" si="0"/>
        <v>35</v>
      </c>
      <c r="U24" s="259">
        <f t="shared" si="1"/>
        <v>16884</v>
      </c>
      <c r="V24" s="413">
        <v>12</v>
      </c>
    </row>
    <row r="25" spans="1:22" ht="15.75" x14ac:dyDescent="0.2">
      <c r="A25" s="19">
        <v>13</v>
      </c>
      <c r="B25" s="1054" t="s">
        <v>790</v>
      </c>
      <c r="C25" s="52" t="s">
        <v>230</v>
      </c>
      <c r="D25" s="93">
        <v>2</v>
      </c>
      <c r="E25" s="94">
        <v>2271</v>
      </c>
      <c r="F25" s="95">
        <v>3</v>
      </c>
      <c r="G25" s="96">
        <v>2142</v>
      </c>
      <c r="H25" s="93">
        <v>6</v>
      </c>
      <c r="I25" s="94">
        <v>873</v>
      </c>
      <c r="J25" s="95">
        <v>5</v>
      </c>
      <c r="K25" s="97">
        <v>857</v>
      </c>
      <c r="L25" s="93">
        <v>5</v>
      </c>
      <c r="M25" s="94">
        <v>5708</v>
      </c>
      <c r="N25" s="95">
        <v>5</v>
      </c>
      <c r="O25" s="97">
        <v>263</v>
      </c>
      <c r="P25" s="93">
        <v>5</v>
      </c>
      <c r="Q25" s="94">
        <v>5758</v>
      </c>
      <c r="R25" s="95">
        <v>6</v>
      </c>
      <c r="S25" s="97">
        <v>1830</v>
      </c>
      <c r="T25" s="258">
        <f t="shared" si="0"/>
        <v>37</v>
      </c>
      <c r="U25" s="259">
        <f t="shared" si="1"/>
        <v>19702</v>
      </c>
      <c r="V25" s="412">
        <v>13</v>
      </c>
    </row>
    <row r="26" spans="1:22" ht="15.75" x14ac:dyDescent="0.2">
      <c r="A26" s="20">
        <v>14</v>
      </c>
      <c r="B26" s="1054" t="s">
        <v>794</v>
      </c>
      <c r="C26" s="52" t="s">
        <v>78</v>
      </c>
      <c r="D26" s="93">
        <v>6</v>
      </c>
      <c r="E26" s="94">
        <v>1066</v>
      </c>
      <c r="F26" s="95">
        <v>1</v>
      </c>
      <c r="G26" s="96">
        <v>3357</v>
      </c>
      <c r="H26" s="93">
        <v>3</v>
      </c>
      <c r="I26" s="94">
        <v>1021</v>
      </c>
      <c r="J26" s="95">
        <v>1</v>
      </c>
      <c r="K26" s="97">
        <v>2331</v>
      </c>
      <c r="L26" s="93">
        <v>8</v>
      </c>
      <c r="M26" s="94">
        <v>1467</v>
      </c>
      <c r="N26" s="95">
        <v>6</v>
      </c>
      <c r="O26" s="97">
        <v>234</v>
      </c>
      <c r="P26" s="93">
        <v>9</v>
      </c>
      <c r="Q26" s="94"/>
      <c r="R26" s="95">
        <v>5</v>
      </c>
      <c r="S26" s="97">
        <v>3166</v>
      </c>
      <c r="T26" s="258">
        <f t="shared" si="0"/>
        <v>39</v>
      </c>
      <c r="U26" s="259">
        <f t="shared" si="1"/>
        <v>12642</v>
      </c>
      <c r="V26" s="412">
        <v>14</v>
      </c>
    </row>
    <row r="27" spans="1:22" ht="15.75" x14ac:dyDescent="0.2">
      <c r="A27" s="19">
        <v>15</v>
      </c>
      <c r="B27" s="1054" t="s">
        <v>781</v>
      </c>
      <c r="C27" s="52" t="s">
        <v>233</v>
      </c>
      <c r="D27" s="93">
        <v>6</v>
      </c>
      <c r="E27" s="94">
        <v>2096</v>
      </c>
      <c r="F27" s="95">
        <v>8</v>
      </c>
      <c r="G27" s="96">
        <v>242</v>
      </c>
      <c r="H27" s="93">
        <v>2</v>
      </c>
      <c r="I27" s="94">
        <v>1241</v>
      </c>
      <c r="J27" s="95">
        <v>7</v>
      </c>
      <c r="K27" s="97">
        <v>1064</v>
      </c>
      <c r="L27" s="93">
        <v>2</v>
      </c>
      <c r="M27" s="94">
        <v>3996</v>
      </c>
      <c r="N27" s="95">
        <v>7</v>
      </c>
      <c r="O27" s="97">
        <v>79</v>
      </c>
      <c r="P27" s="93">
        <v>1</v>
      </c>
      <c r="Q27" s="94">
        <v>8127</v>
      </c>
      <c r="R27" s="95">
        <v>7</v>
      </c>
      <c r="S27" s="97">
        <v>692</v>
      </c>
      <c r="T27" s="258">
        <f t="shared" si="0"/>
        <v>40</v>
      </c>
      <c r="U27" s="259">
        <f t="shared" si="1"/>
        <v>17537</v>
      </c>
      <c r="V27" s="413">
        <v>15</v>
      </c>
    </row>
    <row r="28" spans="1:22" ht="15.75" x14ac:dyDescent="0.2">
      <c r="A28" s="19">
        <v>16</v>
      </c>
      <c r="B28" s="1054" t="s">
        <v>787</v>
      </c>
      <c r="C28" s="52" t="s">
        <v>231</v>
      </c>
      <c r="D28" s="93">
        <v>2</v>
      </c>
      <c r="E28" s="94">
        <v>4253</v>
      </c>
      <c r="F28" s="95">
        <v>2</v>
      </c>
      <c r="G28" s="96">
        <v>4207</v>
      </c>
      <c r="H28" s="93">
        <v>5</v>
      </c>
      <c r="I28" s="94">
        <v>1086</v>
      </c>
      <c r="J28" s="95">
        <v>3</v>
      </c>
      <c r="K28" s="97">
        <v>1733</v>
      </c>
      <c r="L28" s="93">
        <v>6</v>
      </c>
      <c r="M28" s="94">
        <v>5322</v>
      </c>
      <c r="N28" s="95">
        <v>9</v>
      </c>
      <c r="O28" s="97"/>
      <c r="P28" s="93">
        <v>6</v>
      </c>
      <c r="Q28" s="94">
        <v>3030</v>
      </c>
      <c r="R28" s="95">
        <v>8</v>
      </c>
      <c r="S28" s="97">
        <v>1675</v>
      </c>
      <c r="T28" s="258">
        <f t="shared" si="0"/>
        <v>41</v>
      </c>
      <c r="U28" s="259">
        <f t="shared" si="1"/>
        <v>21306</v>
      </c>
      <c r="V28" s="412">
        <v>16</v>
      </c>
    </row>
    <row r="29" spans="1:22" ht="15.75" x14ac:dyDescent="0.2">
      <c r="A29" s="20">
        <v>17</v>
      </c>
      <c r="B29" s="1054" t="s">
        <v>31</v>
      </c>
      <c r="C29" s="52" t="s">
        <v>196</v>
      </c>
      <c r="D29" s="93">
        <v>6</v>
      </c>
      <c r="E29" s="94">
        <v>1811</v>
      </c>
      <c r="F29" s="95">
        <v>2</v>
      </c>
      <c r="G29" s="96">
        <v>1945</v>
      </c>
      <c r="H29" s="93">
        <v>3</v>
      </c>
      <c r="I29" s="94">
        <v>740</v>
      </c>
      <c r="J29" s="95">
        <v>8</v>
      </c>
      <c r="K29" s="97">
        <v>601</v>
      </c>
      <c r="L29" s="93">
        <v>8</v>
      </c>
      <c r="M29" s="94">
        <v>329</v>
      </c>
      <c r="N29" s="95">
        <v>5</v>
      </c>
      <c r="O29" s="97">
        <v>407</v>
      </c>
      <c r="P29" s="93">
        <v>5</v>
      </c>
      <c r="Q29" s="94">
        <v>2946</v>
      </c>
      <c r="R29" s="95">
        <v>4</v>
      </c>
      <c r="S29" s="97">
        <v>3693</v>
      </c>
      <c r="T29" s="258">
        <f t="shared" si="0"/>
        <v>41</v>
      </c>
      <c r="U29" s="259">
        <f t="shared" si="1"/>
        <v>12472</v>
      </c>
      <c r="V29" s="413">
        <v>17</v>
      </c>
    </row>
    <row r="30" spans="1:22" ht="15.75" x14ac:dyDescent="0.2">
      <c r="A30" s="19">
        <v>18</v>
      </c>
      <c r="B30" s="1054" t="s">
        <v>796</v>
      </c>
      <c r="C30" s="52" t="s">
        <v>196</v>
      </c>
      <c r="D30" s="93">
        <v>5</v>
      </c>
      <c r="E30" s="94">
        <v>3098</v>
      </c>
      <c r="F30" s="95">
        <v>7</v>
      </c>
      <c r="G30" s="96">
        <v>991</v>
      </c>
      <c r="H30" s="93">
        <v>9</v>
      </c>
      <c r="I30" s="94"/>
      <c r="J30" s="95">
        <v>9</v>
      </c>
      <c r="K30" s="97"/>
      <c r="L30" s="93">
        <v>3</v>
      </c>
      <c r="M30" s="94">
        <v>3250</v>
      </c>
      <c r="N30" s="95">
        <v>1</v>
      </c>
      <c r="O30" s="97">
        <v>514</v>
      </c>
      <c r="P30" s="93">
        <v>4</v>
      </c>
      <c r="Q30" s="94">
        <v>6604</v>
      </c>
      <c r="R30" s="95">
        <v>4</v>
      </c>
      <c r="S30" s="97">
        <v>3353</v>
      </c>
      <c r="T30" s="258">
        <f t="shared" si="0"/>
        <v>42</v>
      </c>
      <c r="U30" s="259">
        <f t="shared" si="1"/>
        <v>17810</v>
      </c>
      <c r="V30" s="412">
        <v>18</v>
      </c>
    </row>
    <row r="31" spans="1:22" ht="15.75" x14ac:dyDescent="0.2">
      <c r="A31" s="19">
        <v>19</v>
      </c>
      <c r="B31" s="1054" t="s">
        <v>840</v>
      </c>
      <c r="C31" s="1056" t="s">
        <v>231</v>
      </c>
      <c r="D31" s="895">
        <v>9</v>
      </c>
      <c r="E31" s="896"/>
      <c r="F31" s="897">
        <v>9</v>
      </c>
      <c r="G31" s="898"/>
      <c r="H31" s="895">
        <v>6</v>
      </c>
      <c r="I31" s="896">
        <v>1122</v>
      </c>
      <c r="J31" s="897">
        <v>1</v>
      </c>
      <c r="K31" s="899">
        <v>2273</v>
      </c>
      <c r="L31" s="895">
        <v>5</v>
      </c>
      <c r="M31" s="896">
        <v>1706</v>
      </c>
      <c r="N31" s="897">
        <v>4</v>
      </c>
      <c r="O31" s="899">
        <v>413</v>
      </c>
      <c r="P31" s="895">
        <v>6</v>
      </c>
      <c r="Q31" s="896">
        <v>3748</v>
      </c>
      <c r="R31" s="897">
        <v>2</v>
      </c>
      <c r="S31" s="899">
        <v>7192</v>
      </c>
      <c r="T31" s="258">
        <f t="shared" si="0"/>
        <v>42</v>
      </c>
      <c r="U31" s="259">
        <f t="shared" si="1"/>
        <v>16454</v>
      </c>
      <c r="V31" s="412">
        <v>19</v>
      </c>
    </row>
    <row r="32" spans="1:22" ht="15.75" x14ac:dyDescent="0.2">
      <c r="A32" s="20">
        <v>20</v>
      </c>
      <c r="B32" s="1054" t="s">
        <v>771</v>
      </c>
      <c r="C32" s="52" t="s">
        <v>225</v>
      </c>
      <c r="D32" s="93">
        <v>8</v>
      </c>
      <c r="E32" s="94">
        <v>2443</v>
      </c>
      <c r="F32" s="95">
        <v>4</v>
      </c>
      <c r="G32" s="96">
        <v>3483</v>
      </c>
      <c r="H32" s="93">
        <v>7</v>
      </c>
      <c r="I32" s="94">
        <v>633</v>
      </c>
      <c r="J32" s="95">
        <v>7</v>
      </c>
      <c r="K32" s="97">
        <v>1102</v>
      </c>
      <c r="L32" s="93">
        <v>4</v>
      </c>
      <c r="M32" s="94">
        <v>6393</v>
      </c>
      <c r="N32" s="95">
        <v>8</v>
      </c>
      <c r="O32" s="97">
        <v>60</v>
      </c>
      <c r="P32" s="93">
        <v>1</v>
      </c>
      <c r="Q32" s="94">
        <v>14508</v>
      </c>
      <c r="R32" s="95">
        <v>4</v>
      </c>
      <c r="S32" s="97">
        <v>4220</v>
      </c>
      <c r="T32" s="258">
        <f t="shared" si="0"/>
        <v>43</v>
      </c>
      <c r="U32" s="259">
        <f t="shared" si="1"/>
        <v>32842</v>
      </c>
      <c r="V32" s="413">
        <v>20</v>
      </c>
    </row>
    <row r="33" spans="1:22" ht="15.75" x14ac:dyDescent="0.2">
      <c r="A33" s="19">
        <v>21</v>
      </c>
      <c r="B33" s="1054" t="s">
        <v>791</v>
      </c>
      <c r="C33" s="52" t="s">
        <v>78</v>
      </c>
      <c r="D33" s="93">
        <v>4</v>
      </c>
      <c r="E33" s="94">
        <v>4110</v>
      </c>
      <c r="F33" s="95">
        <v>9</v>
      </c>
      <c r="G33" s="96"/>
      <c r="H33" s="93">
        <v>6</v>
      </c>
      <c r="I33" s="94">
        <v>821</v>
      </c>
      <c r="J33" s="95">
        <v>3</v>
      </c>
      <c r="K33" s="97">
        <v>1452</v>
      </c>
      <c r="L33" s="93">
        <v>1</v>
      </c>
      <c r="M33" s="94">
        <v>14139</v>
      </c>
      <c r="N33" s="95">
        <v>5</v>
      </c>
      <c r="O33" s="97">
        <v>229</v>
      </c>
      <c r="P33" s="93">
        <v>7</v>
      </c>
      <c r="Q33" s="94">
        <v>2474</v>
      </c>
      <c r="R33" s="95">
        <v>9</v>
      </c>
      <c r="S33" s="97"/>
      <c r="T33" s="258">
        <f t="shared" si="0"/>
        <v>44</v>
      </c>
      <c r="U33" s="259">
        <f t="shared" si="1"/>
        <v>23225</v>
      </c>
      <c r="V33" s="412">
        <v>21</v>
      </c>
    </row>
    <row r="34" spans="1:22" ht="15.75" x14ac:dyDescent="0.2">
      <c r="A34" s="19">
        <v>22</v>
      </c>
      <c r="B34" s="1054" t="s">
        <v>783</v>
      </c>
      <c r="C34" s="52" t="s">
        <v>233</v>
      </c>
      <c r="D34" s="93">
        <v>6</v>
      </c>
      <c r="E34" s="94">
        <v>3086</v>
      </c>
      <c r="F34" s="95">
        <v>6</v>
      </c>
      <c r="G34" s="96">
        <v>1337</v>
      </c>
      <c r="H34" s="93">
        <v>7</v>
      </c>
      <c r="I34" s="94">
        <v>653</v>
      </c>
      <c r="J34" s="95">
        <v>3</v>
      </c>
      <c r="K34" s="97">
        <v>1416</v>
      </c>
      <c r="L34" s="93">
        <v>8</v>
      </c>
      <c r="M34" s="94">
        <v>1218</v>
      </c>
      <c r="N34" s="95">
        <v>2</v>
      </c>
      <c r="O34" s="97">
        <v>1058</v>
      </c>
      <c r="P34" s="93">
        <v>7</v>
      </c>
      <c r="Q34" s="94">
        <v>1445</v>
      </c>
      <c r="R34" s="95">
        <v>5</v>
      </c>
      <c r="S34" s="97">
        <v>3036</v>
      </c>
      <c r="T34" s="258">
        <f t="shared" si="0"/>
        <v>44</v>
      </c>
      <c r="U34" s="259">
        <f t="shared" si="1"/>
        <v>13249</v>
      </c>
      <c r="V34" s="413">
        <v>22</v>
      </c>
    </row>
    <row r="35" spans="1:22" ht="15.75" x14ac:dyDescent="0.2">
      <c r="A35" s="20">
        <v>23</v>
      </c>
      <c r="B35" s="1054" t="s">
        <v>793</v>
      </c>
      <c r="C35" s="52" t="s">
        <v>78</v>
      </c>
      <c r="D35" s="93">
        <v>7</v>
      </c>
      <c r="E35" s="94">
        <v>2534</v>
      </c>
      <c r="F35" s="95">
        <v>8</v>
      </c>
      <c r="G35" s="96">
        <v>399</v>
      </c>
      <c r="H35" s="93">
        <v>2</v>
      </c>
      <c r="I35" s="94">
        <v>1681</v>
      </c>
      <c r="J35" s="95">
        <v>8</v>
      </c>
      <c r="K35" s="97">
        <v>465</v>
      </c>
      <c r="L35" s="93">
        <v>5</v>
      </c>
      <c r="M35" s="94">
        <v>1125</v>
      </c>
      <c r="N35" s="95">
        <v>3</v>
      </c>
      <c r="O35" s="97">
        <v>954</v>
      </c>
      <c r="P35" s="93">
        <v>7</v>
      </c>
      <c r="Q35" s="94">
        <v>1762</v>
      </c>
      <c r="R35" s="95">
        <v>4</v>
      </c>
      <c r="S35" s="97">
        <v>3599</v>
      </c>
      <c r="T35" s="258">
        <f t="shared" si="0"/>
        <v>44</v>
      </c>
      <c r="U35" s="259">
        <f t="shared" si="1"/>
        <v>12519</v>
      </c>
      <c r="V35" s="412">
        <v>23</v>
      </c>
    </row>
    <row r="36" spans="1:22" ht="15.75" x14ac:dyDescent="0.2">
      <c r="A36" s="19">
        <v>24</v>
      </c>
      <c r="B36" s="1054" t="s">
        <v>770</v>
      </c>
      <c r="C36" s="52" t="s">
        <v>225</v>
      </c>
      <c r="D36" s="93">
        <v>7</v>
      </c>
      <c r="E36" s="94">
        <v>1148</v>
      </c>
      <c r="F36" s="95">
        <v>4</v>
      </c>
      <c r="G36" s="96">
        <v>1578</v>
      </c>
      <c r="H36" s="93">
        <v>8</v>
      </c>
      <c r="I36" s="94">
        <v>740</v>
      </c>
      <c r="J36" s="95">
        <v>7</v>
      </c>
      <c r="K36" s="97">
        <v>653</v>
      </c>
      <c r="L36" s="93">
        <v>5</v>
      </c>
      <c r="M36" s="94">
        <v>2851</v>
      </c>
      <c r="N36" s="95">
        <v>6</v>
      </c>
      <c r="O36" s="97">
        <v>141</v>
      </c>
      <c r="P36" s="93">
        <v>5</v>
      </c>
      <c r="Q36" s="94">
        <v>6164</v>
      </c>
      <c r="R36" s="95">
        <v>3</v>
      </c>
      <c r="S36" s="97">
        <v>5326</v>
      </c>
      <c r="T36" s="258">
        <f t="shared" si="0"/>
        <v>45</v>
      </c>
      <c r="U36" s="259">
        <f t="shared" si="1"/>
        <v>18601</v>
      </c>
      <c r="V36" s="412">
        <v>24</v>
      </c>
    </row>
    <row r="37" spans="1:22" ht="15.75" x14ac:dyDescent="0.2">
      <c r="A37" s="19">
        <v>25</v>
      </c>
      <c r="B37" s="1054" t="s">
        <v>842</v>
      </c>
      <c r="C37" s="52" t="s">
        <v>230</v>
      </c>
      <c r="D37" s="93">
        <v>3</v>
      </c>
      <c r="E37" s="94">
        <v>3759</v>
      </c>
      <c r="F37" s="95">
        <v>5</v>
      </c>
      <c r="G37" s="96">
        <v>1380</v>
      </c>
      <c r="H37" s="93">
        <v>9</v>
      </c>
      <c r="I37" s="94"/>
      <c r="J37" s="95">
        <v>6</v>
      </c>
      <c r="K37" s="97">
        <v>1138</v>
      </c>
      <c r="L37" s="93">
        <v>8</v>
      </c>
      <c r="M37" s="94">
        <v>1632</v>
      </c>
      <c r="N37" s="95">
        <v>1</v>
      </c>
      <c r="O37" s="97">
        <v>1657</v>
      </c>
      <c r="P37" s="93">
        <v>8</v>
      </c>
      <c r="Q37" s="94">
        <v>1393</v>
      </c>
      <c r="R37" s="95">
        <v>5</v>
      </c>
      <c r="S37" s="97">
        <v>3163</v>
      </c>
      <c r="T37" s="258">
        <f t="shared" si="0"/>
        <v>45</v>
      </c>
      <c r="U37" s="259">
        <f t="shared" si="1"/>
        <v>14122</v>
      </c>
      <c r="V37" s="413">
        <v>25</v>
      </c>
    </row>
    <row r="38" spans="1:22" ht="15.75" x14ac:dyDescent="0.2">
      <c r="A38" s="20">
        <v>26</v>
      </c>
      <c r="B38" s="1054" t="s">
        <v>792</v>
      </c>
      <c r="C38" s="52" t="s">
        <v>78</v>
      </c>
      <c r="D38" s="93">
        <v>8</v>
      </c>
      <c r="E38" s="94">
        <v>967</v>
      </c>
      <c r="F38" s="95">
        <v>7</v>
      </c>
      <c r="G38" s="96">
        <v>411</v>
      </c>
      <c r="H38" s="93">
        <v>5</v>
      </c>
      <c r="I38" s="94">
        <v>656</v>
      </c>
      <c r="J38" s="95">
        <v>6</v>
      </c>
      <c r="K38" s="97">
        <v>705</v>
      </c>
      <c r="L38" s="93">
        <v>6</v>
      </c>
      <c r="M38" s="94">
        <v>2112</v>
      </c>
      <c r="N38" s="95">
        <v>5</v>
      </c>
      <c r="O38" s="97">
        <v>218</v>
      </c>
      <c r="P38" s="93">
        <v>3</v>
      </c>
      <c r="Q38" s="94">
        <v>9618</v>
      </c>
      <c r="R38" s="95">
        <v>7</v>
      </c>
      <c r="S38" s="97">
        <v>2189</v>
      </c>
      <c r="T38" s="258">
        <f t="shared" si="0"/>
        <v>47</v>
      </c>
      <c r="U38" s="259">
        <f t="shared" si="1"/>
        <v>16876</v>
      </c>
      <c r="V38" s="412">
        <v>26</v>
      </c>
    </row>
    <row r="39" spans="1:22" ht="15.75" x14ac:dyDescent="0.2">
      <c r="A39" s="19">
        <v>27</v>
      </c>
      <c r="B39" s="1054" t="s">
        <v>786</v>
      </c>
      <c r="C39" s="52" t="s">
        <v>231</v>
      </c>
      <c r="D39" s="93">
        <v>5</v>
      </c>
      <c r="E39" s="94">
        <v>2538</v>
      </c>
      <c r="F39" s="95">
        <v>9</v>
      </c>
      <c r="G39" s="96"/>
      <c r="H39" s="93">
        <v>9</v>
      </c>
      <c r="I39" s="94"/>
      <c r="J39" s="95">
        <v>9</v>
      </c>
      <c r="K39" s="97"/>
      <c r="L39" s="93">
        <v>4</v>
      </c>
      <c r="M39" s="94">
        <v>1712</v>
      </c>
      <c r="N39" s="95">
        <v>4</v>
      </c>
      <c r="O39" s="97">
        <v>271</v>
      </c>
      <c r="P39" s="93">
        <v>2</v>
      </c>
      <c r="Q39" s="94">
        <v>8945</v>
      </c>
      <c r="R39" s="95">
        <v>6</v>
      </c>
      <c r="S39" s="97">
        <v>1558</v>
      </c>
      <c r="T39" s="258">
        <f t="shared" si="0"/>
        <v>48</v>
      </c>
      <c r="U39" s="259">
        <f t="shared" si="1"/>
        <v>15024</v>
      </c>
      <c r="V39" s="413">
        <v>27</v>
      </c>
    </row>
    <row r="40" spans="1:22" ht="15.75" x14ac:dyDescent="0.2">
      <c r="A40" s="19">
        <v>28</v>
      </c>
      <c r="B40" s="1054" t="s">
        <v>788</v>
      </c>
      <c r="C40" s="52" t="s">
        <v>230</v>
      </c>
      <c r="D40" s="93">
        <v>8</v>
      </c>
      <c r="E40" s="94">
        <v>1530</v>
      </c>
      <c r="F40" s="95">
        <v>6</v>
      </c>
      <c r="G40" s="96">
        <v>745</v>
      </c>
      <c r="H40" s="93">
        <v>4</v>
      </c>
      <c r="I40" s="94">
        <v>1115</v>
      </c>
      <c r="J40" s="95">
        <v>5</v>
      </c>
      <c r="K40" s="97">
        <v>740</v>
      </c>
      <c r="L40" s="93">
        <v>7</v>
      </c>
      <c r="M40" s="94">
        <v>484</v>
      </c>
      <c r="N40" s="95">
        <v>8</v>
      </c>
      <c r="O40" s="97">
        <v>69</v>
      </c>
      <c r="P40" s="93">
        <v>8</v>
      </c>
      <c r="Q40" s="94">
        <v>853</v>
      </c>
      <c r="R40" s="95">
        <v>5</v>
      </c>
      <c r="S40" s="97">
        <v>2901</v>
      </c>
      <c r="T40" s="258">
        <f t="shared" si="0"/>
        <v>51</v>
      </c>
      <c r="U40" s="259">
        <f t="shared" si="1"/>
        <v>8437</v>
      </c>
      <c r="V40" s="412">
        <v>28</v>
      </c>
    </row>
    <row r="41" spans="1:22" ht="15.75" x14ac:dyDescent="0.2">
      <c r="A41" s="20">
        <v>29</v>
      </c>
      <c r="B41" s="1054" t="s">
        <v>797</v>
      </c>
      <c r="C41" s="52" t="s">
        <v>231</v>
      </c>
      <c r="D41" s="93">
        <v>9</v>
      </c>
      <c r="E41" s="94"/>
      <c r="F41" s="95">
        <v>4</v>
      </c>
      <c r="G41" s="96">
        <v>1586</v>
      </c>
      <c r="H41" s="93">
        <v>9</v>
      </c>
      <c r="I41" s="94"/>
      <c r="J41" s="95">
        <v>6</v>
      </c>
      <c r="K41" s="97">
        <v>659</v>
      </c>
      <c r="L41" s="93">
        <v>9</v>
      </c>
      <c r="M41" s="94"/>
      <c r="N41" s="95">
        <v>1</v>
      </c>
      <c r="O41" s="97">
        <v>487</v>
      </c>
      <c r="P41" s="93">
        <v>5</v>
      </c>
      <c r="Q41" s="94">
        <v>2231</v>
      </c>
      <c r="R41" s="95">
        <v>8</v>
      </c>
      <c r="S41" s="97">
        <v>895</v>
      </c>
      <c r="T41" s="258">
        <f t="shared" si="0"/>
        <v>51</v>
      </c>
      <c r="U41" s="259">
        <f t="shared" si="1"/>
        <v>5858</v>
      </c>
      <c r="V41" s="412">
        <v>29</v>
      </c>
    </row>
    <row r="42" spans="1:22" ht="15.75" x14ac:dyDescent="0.2">
      <c r="A42" s="19">
        <v>30</v>
      </c>
      <c r="B42" s="1054" t="s">
        <v>785</v>
      </c>
      <c r="C42" s="52" t="s">
        <v>231</v>
      </c>
      <c r="D42" s="93">
        <v>1</v>
      </c>
      <c r="E42" s="94">
        <v>8117</v>
      </c>
      <c r="F42" s="95">
        <v>5</v>
      </c>
      <c r="G42" s="96">
        <v>1481</v>
      </c>
      <c r="H42" s="93">
        <v>7</v>
      </c>
      <c r="I42" s="94">
        <v>543</v>
      </c>
      <c r="J42" s="95">
        <v>6</v>
      </c>
      <c r="K42" s="97">
        <v>1151</v>
      </c>
      <c r="L42" s="93">
        <v>9</v>
      </c>
      <c r="M42" s="94"/>
      <c r="N42" s="95">
        <v>6</v>
      </c>
      <c r="O42" s="97">
        <v>387</v>
      </c>
      <c r="P42" s="93">
        <v>9</v>
      </c>
      <c r="Q42" s="94"/>
      <c r="R42" s="95">
        <v>9</v>
      </c>
      <c r="S42" s="97"/>
      <c r="T42" s="258">
        <f t="shared" si="0"/>
        <v>52</v>
      </c>
      <c r="U42" s="259">
        <f t="shared" si="1"/>
        <v>11679</v>
      </c>
      <c r="V42" s="413">
        <v>30</v>
      </c>
    </row>
    <row r="43" spans="1:22" ht="15.75" x14ac:dyDescent="0.2">
      <c r="A43" s="19">
        <v>31</v>
      </c>
      <c r="B43" s="1054" t="s">
        <v>789</v>
      </c>
      <c r="C43" s="52" t="s">
        <v>230</v>
      </c>
      <c r="D43" s="93">
        <v>4</v>
      </c>
      <c r="E43" s="94">
        <v>2572</v>
      </c>
      <c r="F43" s="95">
        <v>8</v>
      </c>
      <c r="G43" s="96">
        <v>2007</v>
      </c>
      <c r="H43" s="93">
        <v>8</v>
      </c>
      <c r="I43" s="94">
        <v>578</v>
      </c>
      <c r="J43" s="95">
        <v>9</v>
      </c>
      <c r="K43" s="97"/>
      <c r="L43" s="93">
        <v>1</v>
      </c>
      <c r="M43" s="94">
        <v>6608</v>
      </c>
      <c r="N43" s="95">
        <v>9</v>
      </c>
      <c r="O43" s="97"/>
      <c r="P43" s="93">
        <v>8</v>
      </c>
      <c r="Q43" s="94">
        <v>1390</v>
      </c>
      <c r="R43" s="95">
        <v>6</v>
      </c>
      <c r="S43" s="97">
        <v>818</v>
      </c>
      <c r="T43" s="258">
        <f t="shared" si="0"/>
        <v>53</v>
      </c>
      <c r="U43" s="259">
        <f t="shared" si="1"/>
        <v>13973</v>
      </c>
      <c r="V43" s="412">
        <v>31</v>
      </c>
    </row>
    <row r="44" spans="1:22" ht="15.75" x14ac:dyDescent="0.2">
      <c r="A44" s="19">
        <v>32</v>
      </c>
      <c r="B44" s="1054" t="s">
        <v>800</v>
      </c>
      <c r="C44" s="52" t="s">
        <v>41</v>
      </c>
      <c r="D44" s="93">
        <v>9</v>
      </c>
      <c r="E44" s="94"/>
      <c r="F44" s="95">
        <v>5</v>
      </c>
      <c r="G44" s="96">
        <v>2969</v>
      </c>
      <c r="H44" s="93">
        <v>4</v>
      </c>
      <c r="I44" s="94">
        <v>1225</v>
      </c>
      <c r="J44" s="95">
        <v>4</v>
      </c>
      <c r="K44" s="97">
        <v>889</v>
      </c>
      <c r="L44" s="93">
        <v>6</v>
      </c>
      <c r="M44" s="94">
        <v>999</v>
      </c>
      <c r="N44" s="95">
        <v>8</v>
      </c>
      <c r="O44" s="97">
        <v>377</v>
      </c>
      <c r="P44" s="93">
        <v>8</v>
      </c>
      <c r="Q44" s="94">
        <v>650</v>
      </c>
      <c r="R44" s="95">
        <v>9</v>
      </c>
      <c r="S44" s="97"/>
      <c r="T44" s="258">
        <f t="shared" si="0"/>
        <v>53</v>
      </c>
      <c r="U44" s="259">
        <f t="shared" si="1"/>
        <v>7109</v>
      </c>
      <c r="V44" s="413">
        <v>32</v>
      </c>
    </row>
    <row r="45" spans="1:22" ht="15.75" x14ac:dyDescent="0.2">
      <c r="A45" s="19">
        <v>33</v>
      </c>
      <c r="B45" s="1054" t="s">
        <v>855</v>
      </c>
      <c r="C45" s="1056" t="s">
        <v>225</v>
      </c>
      <c r="D45" s="895">
        <v>9</v>
      </c>
      <c r="E45" s="896"/>
      <c r="F45" s="897">
        <v>9</v>
      </c>
      <c r="G45" s="898"/>
      <c r="H45" s="895">
        <v>9</v>
      </c>
      <c r="I45" s="896"/>
      <c r="J45" s="897">
        <v>9</v>
      </c>
      <c r="K45" s="899"/>
      <c r="L45" s="895">
        <v>7</v>
      </c>
      <c r="M45" s="896">
        <v>1640</v>
      </c>
      <c r="N45" s="897">
        <v>8</v>
      </c>
      <c r="O45" s="899">
        <v>323</v>
      </c>
      <c r="P45" s="895">
        <v>6</v>
      </c>
      <c r="Q45" s="896">
        <v>1723</v>
      </c>
      <c r="R45" s="897">
        <v>1</v>
      </c>
      <c r="S45" s="899">
        <v>12710</v>
      </c>
      <c r="T45" s="258">
        <f t="shared" si="0"/>
        <v>58</v>
      </c>
      <c r="U45" s="259">
        <f t="shared" si="1"/>
        <v>16396</v>
      </c>
      <c r="V45" s="412">
        <v>33</v>
      </c>
    </row>
    <row r="46" spans="1:22" ht="15.75" x14ac:dyDescent="0.2">
      <c r="A46" s="19">
        <v>34</v>
      </c>
      <c r="B46" s="1054" t="s">
        <v>854</v>
      </c>
      <c r="C46" s="1056" t="s">
        <v>233</v>
      </c>
      <c r="D46" s="895">
        <v>9</v>
      </c>
      <c r="E46" s="896"/>
      <c r="F46" s="897">
        <v>9</v>
      </c>
      <c r="G46" s="898"/>
      <c r="H46" s="895">
        <v>9</v>
      </c>
      <c r="I46" s="896"/>
      <c r="J46" s="897">
        <v>9</v>
      </c>
      <c r="K46" s="899"/>
      <c r="L46" s="895">
        <v>2</v>
      </c>
      <c r="M46" s="896">
        <v>3990</v>
      </c>
      <c r="N46" s="897">
        <v>2</v>
      </c>
      <c r="O46" s="899">
        <v>428</v>
      </c>
      <c r="P46" s="895">
        <v>9</v>
      </c>
      <c r="Q46" s="896"/>
      <c r="R46" s="897">
        <v>9</v>
      </c>
      <c r="S46" s="899"/>
      <c r="T46" s="258">
        <f t="shared" si="0"/>
        <v>58</v>
      </c>
      <c r="U46" s="259">
        <f t="shared" si="1"/>
        <v>4418</v>
      </c>
      <c r="V46" s="412">
        <v>34</v>
      </c>
    </row>
    <row r="47" spans="1:22" ht="15.75" x14ac:dyDescent="0.2">
      <c r="A47" s="19">
        <v>35</v>
      </c>
      <c r="B47" s="1054" t="s">
        <v>798</v>
      </c>
      <c r="C47" s="52" t="s">
        <v>231</v>
      </c>
      <c r="D47" s="93">
        <v>1</v>
      </c>
      <c r="E47" s="94">
        <v>3088</v>
      </c>
      <c r="F47" s="95">
        <v>7</v>
      </c>
      <c r="G47" s="96">
        <v>1220</v>
      </c>
      <c r="H47" s="93">
        <v>8</v>
      </c>
      <c r="I47" s="94">
        <v>627</v>
      </c>
      <c r="J47" s="95">
        <v>9</v>
      </c>
      <c r="K47" s="97"/>
      <c r="L47" s="93">
        <v>7</v>
      </c>
      <c r="M47" s="94">
        <v>2111</v>
      </c>
      <c r="N47" s="95">
        <v>9</v>
      </c>
      <c r="O47" s="97"/>
      <c r="P47" s="93">
        <v>9</v>
      </c>
      <c r="Q47" s="94"/>
      <c r="R47" s="95">
        <v>9</v>
      </c>
      <c r="S47" s="97"/>
      <c r="T47" s="258">
        <f t="shared" si="0"/>
        <v>59</v>
      </c>
      <c r="U47" s="259">
        <f t="shared" si="1"/>
        <v>7046</v>
      </c>
      <c r="V47" s="413">
        <v>35</v>
      </c>
    </row>
    <row r="48" spans="1:22" ht="15.75" x14ac:dyDescent="0.2">
      <c r="A48" s="19">
        <v>36</v>
      </c>
      <c r="B48" s="1054" t="s">
        <v>776</v>
      </c>
      <c r="C48" s="52" t="s">
        <v>41</v>
      </c>
      <c r="D48" s="93">
        <v>4</v>
      </c>
      <c r="E48" s="94">
        <v>2002</v>
      </c>
      <c r="F48" s="95">
        <v>8</v>
      </c>
      <c r="G48" s="96">
        <v>897</v>
      </c>
      <c r="H48" s="93">
        <v>9</v>
      </c>
      <c r="I48" s="94"/>
      <c r="J48" s="95">
        <v>9</v>
      </c>
      <c r="K48" s="97"/>
      <c r="L48" s="93">
        <v>9</v>
      </c>
      <c r="M48" s="94"/>
      <c r="N48" s="95">
        <v>9</v>
      </c>
      <c r="O48" s="97"/>
      <c r="P48" s="93">
        <v>9</v>
      </c>
      <c r="Q48" s="94"/>
      <c r="R48" s="95">
        <v>6</v>
      </c>
      <c r="S48" s="97">
        <v>2684</v>
      </c>
      <c r="T48" s="258">
        <f t="shared" si="0"/>
        <v>63</v>
      </c>
      <c r="U48" s="259">
        <f t="shared" si="1"/>
        <v>5583</v>
      </c>
      <c r="V48" s="412">
        <v>36</v>
      </c>
    </row>
    <row r="49" spans="1:22" ht="15.75" x14ac:dyDescent="0.2">
      <c r="A49" s="19">
        <v>37</v>
      </c>
      <c r="B49" s="1054" t="s">
        <v>841</v>
      </c>
      <c r="C49" s="1056" t="s">
        <v>196</v>
      </c>
      <c r="D49" s="895">
        <v>9</v>
      </c>
      <c r="E49" s="896"/>
      <c r="F49" s="897">
        <v>9</v>
      </c>
      <c r="G49" s="898"/>
      <c r="H49" s="895">
        <v>7</v>
      </c>
      <c r="I49" s="896">
        <v>798</v>
      </c>
      <c r="J49" s="897">
        <v>2</v>
      </c>
      <c r="K49" s="899">
        <v>2040</v>
      </c>
      <c r="L49" s="895">
        <v>9</v>
      </c>
      <c r="M49" s="896"/>
      <c r="N49" s="897">
        <v>9</v>
      </c>
      <c r="O49" s="899"/>
      <c r="P49" s="895">
        <v>9</v>
      </c>
      <c r="Q49" s="896"/>
      <c r="R49" s="897">
        <v>9</v>
      </c>
      <c r="S49" s="899"/>
      <c r="T49" s="258">
        <f t="shared" si="0"/>
        <v>63</v>
      </c>
      <c r="U49" s="259">
        <f t="shared" si="1"/>
        <v>2838</v>
      </c>
      <c r="V49" s="413">
        <v>37</v>
      </c>
    </row>
    <row r="50" spans="1:22" ht="15.75" x14ac:dyDescent="0.2">
      <c r="A50" s="19">
        <v>38</v>
      </c>
      <c r="B50" s="1054" t="s">
        <v>772</v>
      </c>
      <c r="C50" s="52" t="s">
        <v>225</v>
      </c>
      <c r="D50" s="93">
        <v>7</v>
      </c>
      <c r="E50" s="94">
        <v>996</v>
      </c>
      <c r="F50" s="95">
        <v>6</v>
      </c>
      <c r="G50" s="96">
        <v>1101</v>
      </c>
      <c r="H50" s="93">
        <v>8</v>
      </c>
      <c r="I50" s="94">
        <v>346</v>
      </c>
      <c r="J50" s="95">
        <v>7</v>
      </c>
      <c r="K50" s="97">
        <v>659</v>
      </c>
      <c r="L50" s="93">
        <v>9</v>
      </c>
      <c r="M50" s="94"/>
      <c r="N50" s="95">
        <v>9</v>
      </c>
      <c r="O50" s="97"/>
      <c r="P50" s="93">
        <v>9</v>
      </c>
      <c r="Q50" s="94"/>
      <c r="R50" s="95">
        <v>9</v>
      </c>
      <c r="S50" s="97"/>
      <c r="T50" s="258">
        <f t="shared" si="0"/>
        <v>64</v>
      </c>
      <c r="U50" s="259">
        <f t="shared" si="1"/>
        <v>3102</v>
      </c>
      <c r="V50" s="412">
        <v>38</v>
      </c>
    </row>
    <row r="51" spans="1:22" ht="15.75" x14ac:dyDescent="0.2">
      <c r="A51" s="19">
        <v>39</v>
      </c>
      <c r="B51" s="1054" t="s">
        <v>839</v>
      </c>
      <c r="C51" s="1056" t="s">
        <v>230</v>
      </c>
      <c r="D51" s="895">
        <v>9</v>
      </c>
      <c r="E51" s="896"/>
      <c r="F51" s="897">
        <v>9</v>
      </c>
      <c r="G51" s="898"/>
      <c r="H51" s="895">
        <v>6</v>
      </c>
      <c r="I51" s="896">
        <v>643</v>
      </c>
      <c r="J51" s="897">
        <v>8</v>
      </c>
      <c r="K51" s="899">
        <v>737</v>
      </c>
      <c r="L51" s="895">
        <v>9</v>
      </c>
      <c r="M51" s="896"/>
      <c r="N51" s="897">
        <v>9</v>
      </c>
      <c r="O51" s="899"/>
      <c r="P51" s="895">
        <v>9</v>
      </c>
      <c r="Q51" s="896"/>
      <c r="R51" s="897">
        <v>9</v>
      </c>
      <c r="S51" s="899"/>
      <c r="T51" s="258">
        <f t="shared" si="0"/>
        <v>68</v>
      </c>
      <c r="U51" s="259">
        <f t="shared" si="1"/>
        <v>1380</v>
      </c>
      <c r="V51" s="413">
        <v>39</v>
      </c>
    </row>
    <row r="52" spans="1:22" ht="15.75" x14ac:dyDescent="0.2">
      <c r="A52" s="19">
        <v>40</v>
      </c>
      <c r="B52" s="1054" t="s">
        <v>923</v>
      </c>
      <c r="C52" s="1056" t="s">
        <v>78</v>
      </c>
      <c r="D52" s="895">
        <v>9</v>
      </c>
      <c r="E52" s="896"/>
      <c r="F52" s="897">
        <v>9</v>
      </c>
      <c r="G52" s="898"/>
      <c r="H52" s="895">
        <v>9</v>
      </c>
      <c r="I52" s="896"/>
      <c r="J52" s="897">
        <v>9</v>
      </c>
      <c r="K52" s="899"/>
      <c r="L52" s="895">
        <v>9</v>
      </c>
      <c r="M52" s="896"/>
      <c r="N52" s="897">
        <v>9</v>
      </c>
      <c r="O52" s="899"/>
      <c r="P52" s="895">
        <v>7</v>
      </c>
      <c r="Q52" s="896">
        <v>892</v>
      </c>
      <c r="R52" s="897">
        <v>8</v>
      </c>
      <c r="S52" s="899">
        <v>132</v>
      </c>
      <c r="T52" s="258">
        <f t="shared" si="0"/>
        <v>69</v>
      </c>
      <c r="U52" s="259">
        <f t="shared" si="1"/>
        <v>1024</v>
      </c>
      <c r="V52" s="412">
        <v>40</v>
      </c>
    </row>
    <row r="53" spans="1:22" ht="15.75" x14ac:dyDescent="0.2">
      <c r="A53" s="19">
        <v>41</v>
      </c>
      <c r="B53" s="1054" t="s">
        <v>799</v>
      </c>
      <c r="C53" s="52" t="s">
        <v>78</v>
      </c>
      <c r="D53" s="93">
        <v>9</v>
      </c>
      <c r="E53" s="94"/>
      <c r="F53" s="95">
        <v>7</v>
      </c>
      <c r="G53" s="96">
        <v>2422</v>
      </c>
      <c r="H53" s="93">
        <v>9</v>
      </c>
      <c r="I53" s="94"/>
      <c r="J53" s="95">
        <v>9</v>
      </c>
      <c r="K53" s="97"/>
      <c r="L53" s="93">
        <v>9</v>
      </c>
      <c r="M53" s="94"/>
      <c r="N53" s="95">
        <v>9</v>
      </c>
      <c r="O53" s="97"/>
      <c r="P53" s="93">
        <v>9</v>
      </c>
      <c r="Q53" s="94"/>
      <c r="R53" s="95">
        <v>9</v>
      </c>
      <c r="S53" s="97"/>
      <c r="T53" s="258">
        <f t="shared" si="0"/>
        <v>70</v>
      </c>
      <c r="U53" s="259">
        <f t="shared" si="1"/>
        <v>2422</v>
      </c>
      <c r="V53" s="413">
        <v>41</v>
      </c>
    </row>
    <row r="54" spans="1:22" ht="15.75" x14ac:dyDescent="0.2">
      <c r="A54" s="894">
        <v>42</v>
      </c>
      <c r="B54" s="1054" t="s">
        <v>856</v>
      </c>
      <c r="C54" s="1056" t="s">
        <v>230</v>
      </c>
      <c r="D54" s="895">
        <v>9</v>
      </c>
      <c r="E54" s="896"/>
      <c r="F54" s="897">
        <v>9</v>
      </c>
      <c r="G54" s="898"/>
      <c r="H54" s="895">
        <v>9</v>
      </c>
      <c r="I54" s="896"/>
      <c r="J54" s="897">
        <v>9</v>
      </c>
      <c r="K54" s="899"/>
      <c r="L54" s="895">
        <v>9</v>
      </c>
      <c r="M54" s="896"/>
      <c r="N54" s="897">
        <v>8</v>
      </c>
      <c r="O54" s="899">
        <v>73</v>
      </c>
      <c r="P54" s="895">
        <v>9</v>
      </c>
      <c r="Q54" s="896"/>
      <c r="R54" s="897">
        <v>9</v>
      </c>
      <c r="S54" s="899"/>
      <c r="T54" s="258">
        <f t="shared" si="0"/>
        <v>71</v>
      </c>
      <c r="U54" s="259">
        <f t="shared" si="1"/>
        <v>73</v>
      </c>
      <c r="V54" s="412">
        <v>42</v>
      </c>
    </row>
    <row r="55" spans="1:22" ht="15.75" x14ac:dyDescent="0.2">
      <c r="A55" s="894"/>
      <c r="B55" s="1055"/>
      <c r="C55" s="1056"/>
      <c r="D55" s="895"/>
      <c r="E55" s="896"/>
      <c r="F55" s="897"/>
      <c r="G55" s="898"/>
      <c r="H55" s="895"/>
      <c r="I55" s="896"/>
      <c r="J55" s="897"/>
      <c r="K55" s="899"/>
      <c r="L55" s="895"/>
      <c r="M55" s="896"/>
      <c r="N55" s="897"/>
      <c r="O55" s="899"/>
      <c r="P55" s="895"/>
      <c r="Q55" s="896"/>
      <c r="R55" s="897"/>
      <c r="S55" s="899"/>
      <c r="T55" s="1057" t="str">
        <f t="shared" ref="T55:T62" si="2">IF(ISNUMBER(D55)=TRUE(),SUM(D55,F55,H55,J55,L55,N55,P55,R55),"")</f>
        <v/>
      </c>
      <c r="U55" s="1058"/>
      <c r="V55" s="1059"/>
    </row>
    <row r="56" spans="1:22" ht="15.75" x14ac:dyDescent="0.2">
      <c r="A56" s="894"/>
      <c r="B56" s="1055"/>
      <c r="C56" s="1056"/>
      <c r="D56" s="895"/>
      <c r="E56" s="896"/>
      <c r="F56" s="897"/>
      <c r="G56" s="898"/>
      <c r="H56" s="895"/>
      <c r="I56" s="896"/>
      <c r="J56" s="897"/>
      <c r="K56" s="899"/>
      <c r="L56" s="895"/>
      <c r="M56" s="896"/>
      <c r="N56" s="897"/>
      <c r="O56" s="899"/>
      <c r="P56" s="895"/>
      <c r="Q56" s="896"/>
      <c r="R56" s="897"/>
      <c r="S56" s="899"/>
      <c r="T56" s="1057" t="str">
        <f t="shared" si="2"/>
        <v/>
      </c>
      <c r="U56" s="1058"/>
      <c r="V56" s="1059"/>
    </row>
    <row r="57" spans="1:22" ht="15.75" x14ac:dyDescent="0.2">
      <c r="A57" s="894"/>
      <c r="B57" s="1055"/>
      <c r="C57" s="1056"/>
      <c r="D57" s="895"/>
      <c r="E57" s="896"/>
      <c r="F57" s="897"/>
      <c r="G57" s="898"/>
      <c r="H57" s="895"/>
      <c r="I57" s="896"/>
      <c r="J57" s="897"/>
      <c r="K57" s="899"/>
      <c r="L57" s="895"/>
      <c r="M57" s="896"/>
      <c r="N57" s="897"/>
      <c r="O57" s="899"/>
      <c r="P57" s="895"/>
      <c r="Q57" s="896"/>
      <c r="R57" s="897"/>
      <c r="S57" s="899"/>
      <c r="T57" s="1057" t="str">
        <f t="shared" si="2"/>
        <v/>
      </c>
      <c r="U57" s="1058"/>
      <c r="V57" s="1059"/>
    </row>
    <row r="58" spans="1:22" ht="15.75" x14ac:dyDescent="0.2">
      <c r="A58" s="894"/>
      <c r="B58" s="1055"/>
      <c r="C58" s="1056"/>
      <c r="D58" s="895"/>
      <c r="E58" s="896"/>
      <c r="F58" s="897"/>
      <c r="G58" s="898"/>
      <c r="H58" s="895"/>
      <c r="I58" s="896"/>
      <c r="J58" s="897"/>
      <c r="K58" s="899"/>
      <c r="L58" s="895"/>
      <c r="M58" s="896"/>
      <c r="N58" s="897"/>
      <c r="O58" s="899"/>
      <c r="P58" s="895"/>
      <c r="Q58" s="896"/>
      <c r="R58" s="897"/>
      <c r="S58" s="899"/>
      <c r="T58" s="1057" t="str">
        <f t="shared" si="2"/>
        <v/>
      </c>
      <c r="U58" s="1058"/>
      <c r="V58" s="1059"/>
    </row>
    <row r="59" spans="1:22" ht="15.75" x14ac:dyDescent="0.2">
      <c r="A59" s="894"/>
      <c r="B59" s="1055"/>
      <c r="C59" s="1056"/>
      <c r="D59" s="895"/>
      <c r="E59" s="896"/>
      <c r="F59" s="897"/>
      <c r="G59" s="898"/>
      <c r="H59" s="895"/>
      <c r="I59" s="896"/>
      <c r="J59" s="897"/>
      <c r="K59" s="899"/>
      <c r="L59" s="895"/>
      <c r="M59" s="896"/>
      <c r="N59" s="897"/>
      <c r="O59" s="899"/>
      <c r="P59" s="895"/>
      <c r="Q59" s="896"/>
      <c r="R59" s="897"/>
      <c r="S59" s="899"/>
      <c r="T59" s="1057" t="str">
        <f t="shared" si="2"/>
        <v/>
      </c>
      <c r="U59" s="1058"/>
      <c r="V59" s="1059"/>
    </row>
    <row r="60" spans="1:22" ht="15.75" x14ac:dyDescent="0.2">
      <c r="A60" s="894"/>
      <c r="B60" s="1055"/>
      <c r="C60" s="1056"/>
      <c r="D60" s="895"/>
      <c r="E60" s="896"/>
      <c r="F60" s="897"/>
      <c r="G60" s="898"/>
      <c r="H60" s="895"/>
      <c r="I60" s="896"/>
      <c r="J60" s="897"/>
      <c r="K60" s="899"/>
      <c r="L60" s="895"/>
      <c r="M60" s="896"/>
      <c r="N60" s="897"/>
      <c r="O60" s="899"/>
      <c r="P60" s="895"/>
      <c r="Q60" s="896"/>
      <c r="R60" s="897"/>
      <c r="S60" s="899"/>
      <c r="T60" s="1057" t="str">
        <f t="shared" si="2"/>
        <v/>
      </c>
      <c r="U60" s="1058"/>
      <c r="V60" s="1059"/>
    </row>
    <row r="61" spans="1:22" ht="15.75" x14ac:dyDescent="0.2">
      <c r="A61" s="894"/>
      <c r="B61" s="1055"/>
      <c r="C61" s="1056"/>
      <c r="D61" s="895"/>
      <c r="E61" s="896"/>
      <c r="F61" s="897"/>
      <c r="G61" s="898"/>
      <c r="H61" s="895"/>
      <c r="I61" s="896"/>
      <c r="J61" s="897"/>
      <c r="K61" s="899"/>
      <c r="L61" s="895"/>
      <c r="M61" s="896"/>
      <c r="N61" s="897"/>
      <c r="O61" s="899"/>
      <c r="P61" s="895"/>
      <c r="Q61" s="896"/>
      <c r="R61" s="897"/>
      <c r="S61" s="899"/>
      <c r="T61" s="1057" t="str">
        <f t="shared" si="2"/>
        <v/>
      </c>
      <c r="U61" s="1058"/>
      <c r="V61" s="1059"/>
    </row>
    <row r="62" spans="1:22" ht="15.75" x14ac:dyDescent="0.2">
      <c r="A62" s="894"/>
      <c r="B62" s="1055"/>
      <c r="C62" s="1056"/>
      <c r="D62" s="895"/>
      <c r="E62" s="896"/>
      <c r="F62" s="897"/>
      <c r="G62" s="898"/>
      <c r="H62" s="895"/>
      <c r="I62" s="896"/>
      <c r="J62" s="897"/>
      <c r="K62" s="899"/>
      <c r="L62" s="895"/>
      <c r="M62" s="896"/>
      <c r="N62" s="897"/>
      <c r="O62" s="899"/>
      <c r="P62" s="895"/>
      <c r="Q62" s="896"/>
      <c r="R62" s="897"/>
      <c r="S62" s="899"/>
      <c r="T62" s="1057" t="str">
        <f t="shared" si="2"/>
        <v/>
      </c>
      <c r="U62" s="1058"/>
      <c r="V62" s="1059"/>
    </row>
    <row r="63" spans="1:22" ht="16.5" thickBot="1" x14ac:dyDescent="0.25">
      <c r="A63" s="101"/>
      <c r="B63" s="102"/>
      <c r="C63" s="103"/>
      <c r="D63" s="104"/>
      <c r="E63" s="105"/>
      <c r="F63" s="106"/>
      <c r="G63" s="107"/>
      <c r="H63" s="104"/>
      <c r="I63" s="105"/>
      <c r="J63" s="106"/>
      <c r="K63" s="107"/>
      <c r="L63" s="104"/>
      <c r="M63" s="105"/>
      <c r="N63" s="106"/>
      <c r="O63" s="107"/>
      <c r="P63" s="106"/>
      <c r="Q63" s="107"/>
      <c r="R63" s="104"/>
      <c r="S63" s="107"/>
      <c r="T63" s="104"/>
      <c r="U63" s="107"/>
      <c r="V63" s="107"/>
    </row>
    <row r="64" spans="1:22" ht="13.5" thickTop="1" x14ac:dyDescent="0.2"/>
  </sheetData>
  <sortState xmlns:xlrd2="http://schemas.microsoft.com/office/spreadsheetml/2017/richdata2" ref="B13:U54">
    <sortCondition ref="T13:T54"/>
    <sortCondition descending="1" ref="U13:U54"/>
  </sortState>
  <mergeCells count="20">
    <mergeCell ref="T8:V9"/>
    <mergeCell ref="J9:K9"/>
    <mergeCell ref="L9:M9"/>
    <mergeCell ref="N9:O9"/>
    <mergeCell ref="P9:Q9"/>
    <mergeCell ref="R9:S9"/>
    <mergeCell ref="J8:K8"/>
    <mergeCell ref="L8:M8"/>
    <mergeCell ref="N8:O8"/>
    <mergeCell ref="P8:Q8"/>
    <mergeCell ref="R8:S8"/>
    <mergeCell ref="H8:I8"/>
    <mergeCell ref="D9:E9"/>
    <mergeCell ref="F9:G9"/>
    <mergeCell ref="H9:I9"/>
    <mergeCell ref="A8:A10"/>
    <mergeCell ref="B8:B10"/>
    <mergeCell ref="C8:C10"/>
    <mergeCell ref="D8:E8"/>
    <mergeCell ref="F8:G8"/>
  </mergeCells>
  <dataValidations xWindow="1078" yWindow="514" count="1">
    <dataValidation type="custom" allowBlank="1" showInputMessage="1" showErrorMessage="1" errorTitle="Stani!" error="Polje sa formulom i nije dopušteno ništa mjenjati!" promptTitle="POZOR!" prompt="Polje sa formulom, ne upisuj ništa!" sqref="T13:T62" xr:uid="{4D147C1C-7F26-4D81-9460-79E4AD064900}">
      <formula1>IF(ISNUMBER(IZ13)=TRUE(),SUM(IZ13,JB13,JD13,JF13,JH13,JJ13,JL13,JN13),"")</formula1>
      <formula2>0</formula2>
    </dataValidation>
  </dataValidation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D007D-0824-494E-9B68-7CAE5AD5239D}">
  <dimension ref="A1:U22"/>
  <sheetViews>
    <sheetView workbookViewId="0">
      <selection activeCell="Y1" sqref="Y1"/>
    </sheetView>
  </sheetViews>
  <sheetFormatPr defaultRowHeight="12.75" x14ac:dyDescent="0.2"/>
  <cols>
    <col min="1" max="1" width="4.5703125" customWidth="1"/>
    <col min="2" max="2" width="20.7109375" customWidth="1"/>
    <col min="3" max="3" width="5" customWidth="1"/>
    <col min="4" max="4" width="8.140625" customWidth="1"/>
    <col min="5" max="5" width="4.7109375" customWidth="1"/>
    <col min="6" max="6" width="8" customWidth="1"/>
    <col min="7" max="7" width="4.85546875" customWidth="1"/>
    <col min="8" max="8" width="8" customWidth="1"/>
    <col min="9" max="9" width="5" customWidth="1"/>
    <col min="10" max="10" width="8.140625" customWidth="1"/>
    <col min="11" max="11" width="4.7109375" customWidth="1"/>
    <col min="12" max="12" width="8" customWidth="1"/>
    <col min="13" max="13" width="4.7109375" customWidth="1"/>
    <col min="14" max="14" width="7.7109375" customWidth="1"/>
    <col min="15" max="15" width="4.85546875" customWidth="1"/>
    <col min="16" max="16" width="7.7109375" customWidth="1"/>
    <col min="17" max="17" width="4.7109375" customWidth="1"/>
    <col min="18" max="18" width="7.85546875" customWidth="1"/>
    <col min="19" max="19" width="6.28515625" customWidth="1"/>
  </cols>
  <sheetData>
    <row r="1" spans="1:21" x14ac:dyDescent="0.2">
      <c r="A1" s="120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</row>
    <row r="2" spans="1:21" x14ac:dyDescent="0.2">
      <c r="A2" s="120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</row>
    <row r="3" spans="1:21" x14ac:dyDescent="0.2">
      <c r="A3" s="120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</row>
    <row r="4" spans="1:21" ht="20.25" x14ac:dyDescent="0.3">
      <c r="A4" s="120"/>
      <c r="B4" s="578" t="s">
        <v>238</v>
      </c>
      <c r="C4" s="3"/>
      <c r="D4" s="124"/>
      <c r="E4" s="121"/>
      <c r="F4" s="121"/>
      <c r="G4" s="579"/>
      <c r="H4" s="579"/>
      <c r="I4" s="579"/>
      <c r="J4" s="579"/>
      <c r="K4" s="580" t="s">
        <v>1</v>
      </c>
      <c r="L4" s="579"/>
      <c r="M4" s="579"/>
      <c r="N4" s="579"/>
      <c r="O4" s="121"/>
      <c r="P4" s="121"/>
      <c r="Q4" s="121"/>
      <c r="R4" s="121"/>
      <c r="S4" s="121"/>
      <c r="T4" s="121"/>
      <c r="U4" s="121"/>
    </row>
    <row r="5" spans="1:21" ht="20.25" x14ac:dyDescent="0.3">
      <c r="A5" s="120"/>
      <c r="B5" s="578" t="s">
        <v>239</v>
      </c>
      <c r="C5" s="5"/>
      <c r="D5" s="121"/>
      <c r="E5" s="121"/>
      <c r="F5" s="121"/>
      <c r="G5" s="579"/>
      <c r="H5" s="579"/>
      <c r="I5" s="579"/>
      <c r="J5" s="579"/>
      <c r="K5" s="581" t="s">
        <v>342</v>
      </c>
      <c r="L5" s="579"/>
      <c r="M5" s="579"/>
      <c r="N5" s="579"/>
      <c r="O5" s="121"/>
      <c r="P5" s="121"/>
      <c r="Q5" s="121"/>
      <c r="R5" s="121"/>
      <c r="S5" s="121"/>
      <c r="T5" s="121"/>
      <c r="U5" s="121"/>
    </row>
    <row r="6" spans="1:21" ht="20.25" x14ac:dyDescent="0.3">
      <c r="A6" s="120"/>
      <c r="B6" s="121"/>
      <c r="C6" s="121"/>
      <c r="D6" s="121"/>
      <c r="E6" s="121"/>
      <c r="F6" s="121"/>
      <c r="G6" s="579"/>
      <c r="H6" s="579"/>
      <c r="I6" s="579"/>
      <c r="J6" s="579"/>
      <c r="K6" s="582" t="s">
        <v>3</v>
      </c>
      <c r="L6" s="579"/>
      <c r="M6" s="579"/>
      <c r="N6" s="579"/>
      <c r="O6" s="121"/>
      <c r="P6" s="121"/>
      <c r="Q6" s="121"/>
      <c r="R6" s="121"/>
      <c r="S6" s="121"/>
      <c r="T6" s="121"/>
      <c r="U6" s="121"/>
    </row>
    <row r="7" spans="1:21" ht="13.5" thickBot="1" x14ac:dyDescent="0.25"/>
    <row r="8" spans="1:21" ht="15" customHeight="1" thickTop="1" thickBot="1" x14ac:dyDescent="0.25">
      <c r="A8" s="1392" t="s">
        <v>4</v>
      </c>
      <c r="B8" s="1430" t="s">
        <v>5</v>
      </c>
      <c r="C8" s="1428" t="s">
        <v>6</v>
      </c>
      <c r="D8" s="1428"/>
      <c r="E8" s="1427" t="s">
        <v>7</v>
      </c>
      <c r="F8" s="1427"/>
      <c r="G8" s="1428" t="s">
        <v>8</v>
      </c>
      <c r="H8" s="1428"/>
      <c r="I8" s="1427" t="s">
        <v>9</v>
      </c>
      <c r="J8" s="1427"/>
      <c r="K8" s="1428" t="s">
        <v>10</v>
      </c>
      <c r="L8" s="1428"/>
      <c r="M8" s="1427" t="s">
        <v>11</v>
      </c>
      <c r="N8" s="1427"/>
      <c r="O8" s="1428" t="s">
        <v>12</v>
      </c>
      <c r="P8" s="1428"/>
      <c r="Q8" s="1429" t="s">
        <v>13</v>
      </c>
      <c r="R8" s="1429"/>
      <c r="S8" s="1396" t="s">
        <v>18</v>
      </c>
      <c r="T8" s="1396"/>
      <c r="U8" s="1396"/>
    </row>
    <row r="9" spans="1:21" ht="32.25" customHeight="1" thickTop="1" thickBot="1" x14ac:dyDescent="0.25">
      <c r="A9" s="1392"/>
      <c r="B9" s="1430"/>
      <c r="C9" s="1424" t="s">
        <v>345</v>
      </c>
      <c r="D9" s="1424"/>
      <c r="E9" s="1425" t="s">
        <v>345</v>
      </c>
      <c r="F9" s="1426"/>
      <c r="G9" s="1424" t="s">
        <v>346</v>
      </c>
      <c r="H9" s="1424"/>
      <c r="I9" s="1424" t="s">
        <v>347</v>
      </c>
      <c r="J9" s="1424"/>
      <c r="K9" s="1424" t="s">
        <v>348</v>
      </c>
      <c r="L9" s="1424"/>
      <c r="M9" s="1424" t="s">
        <v>349</v>
      </c>
      <c r="N9" s="1424"/>
      <c r="O9" s="1424" t="s">
        <v>350</v>
      </c>
      <c r="P9" s="1424"/>
      <c r="Q9" s="1424" t="s">
        <v>351</v>
      </c>
      <c r="R9" s="1424"/>
      <c r="S9" s="1396"/>
      <c r="T9" s="1396"/>
      <c r="U9" s="1396"/>
    </row>
    <row r="10" spans="1:21" ht="3.75" customHeight="1" thickTop="1" x14ac:dyDescent="0.2">
      <c r="A10" s="1392"/>
      <c r="B10" s="1430"/>
      <c r="C10" s="212"/>
      <c r="D10" s="212"/>
      <c r="E10" s="213"/>
      <c r="F10" s="214"/>
      <c r="G10" s="215"/>
      <c r="H10" s="216"/>
      <c r="I10" s="213"/>
      <c r="J10" s="214"/>
      <c r="K10" s="215"/>
      <c r="L10" s="216"/>
      <c r="M10" s="213"/>
      <c r="N10" s="214"/>
      <c r="O10" s="215"/>
      <c r="P10" s="216"/>
      <c r="Q10" s="213"/>
      <c r="R10" s="216"/>
      <c r="S10" s="215"/>
      <c r="T10" s="217"/>
      <c r="U10" s="218"/>
    </row>
    <row r="11" spans="1:21" ht="17.25" customHeight="1" thickBot="1" x14ac:dyDescent="0.25">
      <c r="A11" s="219"/>
      <c r="B11" s="220"/>
      <c r="C11" s="487" t="s">
        <v>19</v>
      </c>
      <c r="D11" s="488" t="s">
        <v>20</v>
      </c>
      <c r="E11" s="489" t="s">
        <v>19</v>
      </c>
      <c r="F11" s="490" t="s">
        <v>20</v>
      </c>
      <c r="G11" s="487" t="s">
        <v>19</v>
      </c>
      <c r="H11" s="488" t="s">
        <v>20</v>
      </c>
      <c r="I11" s="489" t="s">
        <v>19</v>
      </c>
      <c r="J11" s="490" t="s">
        <v>20</v>
      </c>
      <c r="K11" s="487" t="s">
        <v>19</v>
      </c>
      <c r="L11" s="488" t="s">
        <v>20</v>
      </c>
      <c r="M11" s="489" t="s">
        <v>19</v>
      </c>
      <c r="N11" s="490" t="s">
        <v>20</v>
      </c>
      <c r="O11" s="487" t="s">
        <v>19</v>
      </c>
      <c r="P11" s="488" t="s">
        <v>20</v>
      </c>
      <c r="Q11" s="489" t="s">
        <v>19</v>
      </c>
      <c r="R11" s="488" t="s">
        <v>20</v>
      </c>
      <c r="S11" s="221" t="s">
        <v>19</v>
      </c>
      <c r="T11" s="224" t="s">
        <v>20</v>
      </c>
      <c r="U11" s="577" t="s">
        <v>22</v>
      </c>
    </row>
    <row r="12" spans="1:21" ht="16.5" hidden="1" thickBot="1" x14ac:dyDescent="0.25">
      <c r="A12" s="62"/>
      <c r="B12" s="63"/>
      <c r="C12" s="64"/>
      <c r="D12" s="67"/>
      <c r="E12" s="64"/>
      <c r="F12" s="68"/>
      <c r="G12" s="64"/>
      <c r="H12" s="67"/>
      <c r="I12" s="64"/>
      <c r="J12" s="68"/>
      <c r="K12" s="64"/>
      <c r="L12" s="67"/>
      <c r="M12" s="64"/>
      <c r="N12" s="68"/>
      <c r="O12" s="64"/>
      <c r="P12" s="67"/>
      <c r="Q12" s="64"/>
      <c r="R12" s="67"/>
      <c r="S12" s="65"/>
      <c r="T12" s="66"/>
      <c r="U12" s="69"/>
    </row>
    <row r="13" spans="1:21" ht="30.75" customHeight="1" x14ac:dyDescent="0.2">
      <c r="A13" s="306">
        <v>1</v>
      </c>
      <c r="B13" s="773" t="s">
        <v>241</v>
      </c>
      <c r="C13" s="310">
        <v>1</v>
      </c>
      <c r="D13" s="23">
        <v>32108</v>
      </c>
      <c r="E13" s="50">
        <v>3</v>
      </c>
      <c r="F13" s="29">
        <v>13946</v>
      </c>
      <c r="G13" s="310">
        <v>1</v>
      </c>
      <c r="H13" s="23">
        <v>6907</v>
      </c>
      <c r="I13" s="24">
        <v>1</v>
      </c>
      <c r="J13" s="309">
        <v>7377</v>
      </c>
      <c r="K13" s="310">
        <v>4</v>
      </c>
      <c r="L13" s="23">
        <v>11385</v>
      </c>
      <c r="M13" s="24">
        <v>5</v>
      </c>
      <c r="N13" s="309">
        <v>8020</v>
      </c>
      <c r="O13" s="310">
        <v>2</v>
      </c>
      <c r="P13" s="23">
        <v>21100</v>
      </c>
      <c r="Q13" s="24">
        <v>1</v>
      </c>
      <c r="R13" s="309">
        <v>13952</v>
      </c>
      <c r="S13" s="572">
        <v>18</v>
      </c>
      <c r="T13" s="573">
        <v>114795</v>
      </c>
      <c r="U13" s="574">
        <v>1</v>
      </c>
    </row>
    <row r="14" spans="1:21" ht="32.25" customHeight="1" x14ac:dyDescent="0.2">
      <c r="A14" s="307">
        <v>2</v>
      </c>
      <c r="B14" s="772" t="s">
        <v>240</v>
      </c>
      <c r="C14" s="310">
        <v>5</v>
      </c>
      <c r="D14" s="23">
        <v>7363</v>
      </c>
      <c r="E14" s="50">
        <v>1</v>
      </c>
      <c r="F14" s="29">
        <v>21192</v>
      </c>
      <c r="G14" s="310">
        <v>3</v>
      </c>
      <c r="H14" s="23">
        <v>5346</v>
      </c>
      <c r="I14" s="24">
        <v>4</v>
      </c>
      <c r="J14" s="309">
        <v>3925</v>
      </c>
      <c r="K14" s="310">
        <v>2</v>
      </c>
      <c r="L14" s="23">
        <v>11385</v>
      </c>
      <c r="M14" s="24">
        <v>2</v>
      </c>
      <c r="N14" s="309">
        <v>12805</v>
      </c>
      <c r="O14" s="310">
        <v>3</v>
      </c>
      <c r="P14" s="23">
        <v>8895</v>
      </c>
      <c r="Q14" s="24">
        <v>2</v>
      </c>
      <c r="R14" s="309">
        <v>15567</v>
      </c>
      <c r="S14" s="572">
        <v>22</v>
      </c>
      <c r="T14" s="573">
        <v>86478</v>
      </c>
      <c r="U14" s="574">
        <v>2</v>
      </c>
    </row>
    <row r="15" spans="1:21" ht="30.75" customHeight="1" x14ac:dyDescent="0.2">
      <c r="A15" s="307">
        <v>3</v>
      </c>
      <c r="B15" s="772" t="s">
        <v>344</v>
      </c>
      <c r="C15" s="310">
        <v>3</v>
      </c>
      <c r="D15" s="23">
        <v>15354</v>
      </c>
      <c r="E15" s="50">
        <v>2</v>
      </c>
      <c r="F15" s="29">
        <v>13139</v>
      </c>
      <c r="G15" s="310">
        <v>4</v>
      </c>
      <c r="H15" s="23">
        <v>5069</v>
      </c>
      <c r="I15" s="24">
        <v>3</v>
      </c>
      <c r="J15" s="309">
        <v>9075</v>
      </c>
      <c r="K15" s="310">
        <v>3</v>
      </c>
      <c r="L15" s="23">
        <v>11560</v>
      </c>
      <c r="M15" s="24">
        <v>6</v>
      </c>
      <c r="N15" s="309">
        <v>7750</v>
      </c>
      <c r="O15" s="310">
        <v>1</v>
      </c>
      <c r="P15" s="23">
        <v>24957</v>
      </c>
      <c r="Q15" s="24">
        <v>3</v>
      </c>
      <c r="R15" s="309">
        <v>8847</v>
      </c>
      <c r="S15" s="572">
        <v>25</v>
      </c>
      <c r="T15" s="573">
        <v>95751</v>
      </c>
      <c r="U15" s="574">
        <v>3</v>
      </c>
    </row>
    <row r="16" spans="1:21" ht="33" customHeight="1" x14ac:dyDescent="0.2">
      <c r="A16" s="307">
        <v>4</v>
      </c>
      <c r="B16" s="772" t="s">
        <v>418</v>
      </c>
      <c r="C16" s="310">
        <v>2</v>
      </c>
      <c r="D16" s="23">
        <v>27143</v>
      </c>
      <c r="E16" s="50">
        <v>6</v>
      </c>
      <c r="F16" s="29">
        <v>6592</v>
      </c>
      <c r="G16" s="310">
        <v>2</v>
      </c>
      <c r="H16" s="23">
        <v>11752</v>
      </c>
      <c r="I16" s="24">
        <v>5</v>
      </c>
      <c r="J16" s="309">
        <v>7203</v>
      </c>
      <c r="K16" s="310">
        <v>6</v>
      </c>
      <c r="L16" s="23">
        <v>9090</v>
      </c>
      <c r="M16" s="24">
        <v>1</v>
      </c>
      <c r="N16" s="309">
        <v>13390</v>
      </c>
      <c r="O16" s="310">
        <v>6</v>
      </c>
      <c r="P16" s="23">
        <v>1206</v>
      </c>
      <c r="Q16" s="24">
        <v>5</v>
      </c>
      <c r="R16" s="309">
        <v>3739</v>
      </c>
      <c r="S16" s="572">
        <v>33</v>
      </c>
      <c r="T16" s="573">
        <v>80115</v>
      </c>
      <c r="U16" s="574">
        <v>4</v>
      </c>
    </row>
    <row r="17" spans="1:21" ht="33.75" customHeight="1" x14ac:dyDescent="0.2">
      <c r="A17" s="307">
        <v>5</v>
      </c>
      <c r="B17" s="772" t="s">
        <v>343</v>
      </c>
      <c r="C17" s="310">
        <v>4</v>
      </c>
      <c r="D17" s="23">
        <v>10697</v>
      </c>
      <c r="E17" s="50">
        <v>4</v>
      </c>
      <c r="F17" s="29">
        <v>7585</v>
      </c>
      <c r="G17" s="310">
        <v>5</v>
      </c>
      <c r="H17" s="23">
        <v>9998</v>
      </c>
      <c r="I17" s="24">
        <v>2</v>
      </c>
      <c r="J17" s="309">
        <v>5880</v>
      </c>
      <c r="K17" s="310">
        <v>5</v>
      </c>
      <c r="L17" s="23">
        <v>10785</v>
      </c>
      <c r="M17" s="24">
        <v>3</v>
      </c>
      <c r="N17" s="309">
        <v>11040</v>
      </c>
      <c r="O17" s="310">
        <v>4</v>
      </c>
      <c r="P17" s="23">
        <v>7096</v>
      </c>
      <c r="Q17" s="24">
        <v>6</v>
      </c>
      <c r="R17" s="309">
        <v>3429</v>
      </c>
      <c r="S17" s="572">
        <v>33</v>
      </c>
      <c r="T17" s="573">
        <v>66510</v>
      </c>
      <c r="U17" s="574">
        <v>5</v>
      </c>
    </row>
    <row r="18" spans="1:21" ht="24.75" customHeight="1" x14ac:dyDescent="0.2">
      <c r="A18" s="307">
        <v>6</v>
      </c>
      <c r="B18" s="772" t="s">
        <v>680</v>
      </c>
      <c r="C18" s="310">
        <v>6</v>
      </c>
      <c r="D18" s="23">
        <v>4294</v>
      </c>
      <c r="E18" s="50">
        <v>5</v>
      </c>
      <c r="F18" s="29">
        <v>7102</v>
      </c>
      <c r="G18" s="310">
        <v>6</v>
      </c>
      <c r="H18" s="23">
        <v>4756</v>
      </c>
      <c r="I18" s="24">
        <v>6</v>
      </c>
      <c r="J18" s="309">
        <v>2919</v>
      </c>
      <c r="K18" s="310">
        <v>1</v>
      </c>
      <c r="L18" s="23">
        <v>11570</v>
      </c>
      <c r="M18" s="24">
        <v>4</v>
      </c>
      <c r="N18" s="309">
        <v>10200</v>
      </c>
      <c r="O18" s="310">
        <v>5</v>
      </c>
      <c r="P18" s="23">
        <v>5479</v>
      </c>
      <c r="Q18" s="24">
        <v>4</v>
      </c>
      <c r="R18" s="309">
        <v>7157</v>
      </c>
      <c r="S18" s="572">
        <v>37</v>
      </c>
      <c r="T18" s="573">
        <v>53477</v>
      </c>
      <c r="U18" s="574">
        <v>6</v>
      </c>
    </row>
    <row r="19" spans="1:21" ht="24.75" customHeight="1" thickBot="1" x14ac:dyDescent="0.25">
      <c r="A19" s="869"/>
      <c r="B19" s="870"/>
      <c r="C19" s="871"/>
      <c r="D19" s="872"/>
      <c r="E19" s="873"/>
      <c r="F19" s="874"/>
      <c r="G19" s="871"/>
      <c r="H19" s="872"/>
      <c r="I19" s="875"/>
      <c r="J19" s="876"/>
      <c r="K19" s="871"/>
      <c r="L19" s="872"/>
      <c r="M19" s="875"/>
      <c r="N19" s="876"/>
      <c r="O19" s="871"/>
      <c r="P19" s="872"/>
      <c r="Q19" s="875"/>
      <c r="R19" s="876"/>
      <c r="S19" s="877"/>
      <c r="T19" s="878"/>
      <c r="U19" s="879"/>
    </row>
    <row r="22" spans="1:21" ht="18" x14ac:dyDescent="0.25">
      <c r="B22" s="414" t="s">
        <v>104</v>
      </c>
      <c r="C22" s="933" t="s">
        <v>241</v>
      </c>
    </row>
  </sheetData>
  <sortState xmlns:xlrd2="http://schemas.microsoft.com/office/spreadsheetml/2017/richdata2" ref="B13:T17">
    <sortCondition ref="S13:S17"/>
    <sortCondition descending="1" ref="T13:T17"/>
  </sortState>
  <mergeCells count="19">
    <mergeCell ref="A8:A10"/>
    <mergeCell ref="B8:B10"/>
    <mergeCell ref="C8:D8"/>
    <mergeCell ref="E8:F8"/>
    <mergeCell ref="G8:H8"/>
    <mergeCell ref="S8:U9"/>
    <mergeCell ref="C9:D9"/>
    <mergeCell ref="E9:F9"/>
    <mergeCell ref="G9:H9"/>
    <mergeCell ref="I9:J9"/>
    <mergeCell ref="K9:L9"/>
    <mergeCell ref="I8:J8"/>
    <mergeCell ref="M9:N9"/>
    <mergeCell ref="O9:P9"/>
    <mergeCell ref="Q9:R9"/>
    <mergeCell ref="K8:L8"/>
    <mergeCell ref="M8:N8"/>
    <mergeCell ref="O8:P8"/>
    <mergeCell ref="Q8:R8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33</vt:i4>
      </vt:variant>
      <vt:variant>
        <vt:lpstr>Imenovani rasponi</vt:lpstr>
      </vt:variant>
      <vt:variant>
        <vt:i4>5</vt:i4>
      </vt:variant>
    </vt:vector>
  </HeadingPairs>
  <TitlesOfParts>
    <vt:vector size="38" baseType="lpstr">
      <vt:lpstr>1. Ekipno</vt:lpstr>
      <vt:lpstr>1. pojedin</vt:lpstr>
      <vt:lpstr>2. S - Ekipno</vt:lpstr>
      <vt:lpstr>2. S - Pojedin</vt:lpstr>
      <vt:lpstr>2. I - Ekipno</vt:lpstr>
      <vt:lpstr>2. I - Pojedin</vt:lpstr>
      <vt:lpstr>2. Z - Ekipno</vt:lpstr>
      <vt:lpstr>2. Z - Pojedin</vt:lpstr>
      <vt:lpstr>3. S - Ekipno</vt:lpstr>
      <vt:lpstr>3. S - Pojedin</vt:lpstr>
      <vt:lpstr>3. I - Ekipno</vt:lpstr>
      <vt:lpstr>3. I - Pojedin</vt:lpstr>
      <vt:lpstr>3. Z - Ekipno</vt:lpstr>
      <vt:lpstr>3. Z - Pojedin</vt:lpstr>
      <vt:lpstr>U 15</vt:lpstr>
      <vt:lpstr>U 20</vt:lpstr>
      <vt:lpstr>U 25</vt:lpstr>
      <vt:lpstr>Seniorke</vt:lpstr>
      <vt:lpstr>Seniorke pojedin</vt:lpstr>
      <vt:lpstr>Veterani</vt:lpstr>
      <vt:lpstr>Mastersi</vt:lpstr>
      <vt:lpstr>Osobe s invaliditetom</vt:lpstr>
      <vt:lpstr>Lov šarana</vt:lpstr>
      <vt:lpstr>Pastrve pr. mamci brze vode</vt:lpstr>
      <vt:lpstr>Pastrve prirodni mamci jezero</vt:lpstr>
      <vt:lpstr>Feeder EKIPNI</vt:lpstr>
      <vt:lpstr>Feeder POJEDIN</vt:lpstr>
      <vt:lpstr>Muha</vt:lpstr>
      <vt:lpstr>Spin</vt:lpstr>
      <vt:lpstr>Čamac</vt:lpstr>
      <vt:lpstr>Bass</vt:lpstr>
      <vt:lpstr>CASTING</vt:lpstr>
      <vt:lpstr>Međunarodna </vt:lpstr>
      <vt:lpstr>'1. Ekipno'!Excel_BuiltIn__FilterDatabase</vt:lpstr>
      <vt:lpstr>'2. I - Ekipno'!Podrucje_ispisa</vt:lpstr>
      <vt:lpstr>'2. I - Pojedin'!Podrucje_ispisa</vt:lpstr>
      <vt:lpstr>'2. S - Ekipno'!Podrucje_ispisa</vt:lpstr>
      <vt:lpstr>'Međunarodna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Tomica Feldhofer</dc:creator>
  <cp:lastModifiedBy>Domagoj</cp:lastModifiedBy>
  <cp:revision>0</cp:revision>
  <cp:lastPrinted>2023-01-12T09:47:46Z</cp:lastPrinted>
  <dcterms:created xsi:type="dcterms:W3CDTF">2013-04-24T09:15:26Z</dcterms:created>
  <dcterms:modified xsi:type="dcterms:W3CDTF">2023-02-07T09:27:19Z</dcterms:modified>
  <dc:language>hr-HR</dc:language>
</cp:coreProperties>
</file>