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01" firstSheet="11" activeTab="22"/>
  </bookViews>
  <sheets>
    <sheet name="I liga - pojedinačno" sheetId="1" r:id="rId1"/>
    <sheet name="I liga - ekipno" sheetId="2" r:id="rId2"/>
    <sheet name="II Sjever" sheetId="3" r:id="rId3"/>
    <sheet name="II Istok" sheetId="4" r:id="rId4"/>
    <sheet name="II Zapad" sheetId="5" r:id="rId5"/>
    <sheet name="III Liga Istok" sheetId="6" r:id="rId6"/>
    <sheet name="III Sjever" sheetId="7" r:id="rId7"/>
    <sheet name="III Liga Zapad" sheetId="8" r:id="rId8"/>
    <sheet name="Seniorke" sheetId="9" r:id="rId9"/>
    <sheet name="Lov pastrve prirodnim mamcima" sheetId="10" r:id="rId10"/>
    <sheet name="Lov pastrve na jezeru" sheetId="11" r:id="rId11"/>
    <sheet name="Lov šarana " sheetId="12" r:id="rId12"/>
    <sheet name="Lov predatora" sheetId="13" r:id="rId13"/>
    <sheet name="Invalidi" sheetId="14" r:id="rId14"/>
    <sheet name="U-14" sheetId="15" r:id="rId15"/>
    <sheet name="U-18" sheetId="16" r:id="rId16"/>
    <sheet name="U-23" sheetId="17" r:id="rId17"/>
    <sheet name="U-14 2013." sheetId="18" r:id="rId18"/>
    <sheet name="U-18 2013." sheetId="19" r:id="rId19"/>
    <sheet name="U-23 2013" sheetId="20" r:id="rId20"/>
    <sheet name="Lov  muhom" sheetId="21" r:id="rId21"/>
    <sheet name="Casting" sheetId="22" r:id="rId22"/>
    <sheet name="Bass" sheetId="23" r:id="rId23"/>
    <sheet name="Međunarodna 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NTONIJO_VIDMAR">'Bass'!#REF!</definedName>
    <definedName name="GORAN_OVČAR">'Bass'!$C$28</definedName>
    <definedName name="_xlnm.Print_Area" localSheetId="21">'Casting'!$B$5:$Q$79</definedName>
    <definedName name="_xlnm.Print_Area" localSheetId="3">'II Istok'!$A$1:$V$18</definedName>
    <definedName name="_xlnm.Print_Area" localSheetId="2">'II Sjever'!$A$1:$V$19</definedName>
    <definedName name="_xlnm.Print_Area" localSheetId="4">'II Zapad'!$A$1:$V$19</definedName>
    <definedName name="_xlnm.Print_Area" localSheetId="5">'III Liga Istok'!$A$28:$V$81</definedName>
    <definedName name="_xlnm.Print_Area" localSheetId="7">'III Liga Zapad'!$A$26:$V$65</definedName>
    <definedName name="_xlnm.Print_Area" localSheetId="6">'III Sjever'!$B$27:$V$62</definedName>
    <definedName name="_xlnm.Print_Area" localSheetId="13">'Invalidi'!$A$1:$V$23</definedName>
    <definedName name="_xlnm.Print_Area" localSheetId="20">'Lov  muhom'!$B$1:$AJ$44</definedName>
    <definedName name="_xlnm.Print_Area" localSheetId="12">'Lov predatora'!$A$2:$R$24</definedName>
    <definedName name="_xlnm.Print_Area" localSheetId="11">'Lov šarana '!$A$2:$R$27</definedName>
    <definedName name="_xlnm.Print_Area" localSheetId="23">'Međunarodna '!$B$1:$K$95</definedName>
    <definedName name="_xlnm.Print_Area" localSheetId="8">'Seniorke'!$A$21:$V$46</definedName>
    <definedName name="_xlnm.Print_Area" localSheetId="14">'U-14'!$A$3:$V$26</definedName>
    <definedName name="_xlnm.Print_Area" localSheetId="17">'U-14 2013.'!$A$1:$W$49</definedName>
    <definedName name="_xlnm.Print_Area" localSheetId="15">'U-18'!$A$2:$V$24</definedName>
    <definedName name="_xlnm.Print_Area" localSheetId="18">'U-18 2013.'!$A$1:$W$49</definedName>
    <definedName name="_xlnm.Print_Area" localSheetId="16">'U-23'!$A$3:$V$26</definedName>
    <definedName name="_xlnm.Print_Area" localSheetId="19">'U-23 2013'!$A$1:$W$49</definedName>
    <definedName name="ŽELJKO_NOVAK">'Bass'!$C$27</definedName>
  </definedNames>
  <calcPr fullCalcOnLoad="1"/>
</workbook>
</file>

<file path=xl/comments11.xml><?xml version="1.0" encoding="utf-8"?>
<comments xmlns="http://schemas.openxmlformats.org/spreadsheetml/2006/main">
  <authors>
    <author>Mladen Čačić</author>
  </authors>
  <commentList>
    <comment ref="P3" authorId="0">
      <text>
        <r>
          <rPr>
            <b/>
            <sz val="8"/>
            <rFont val="Tahoma"/>
            <family val="0"/>
          </rPr>
          <t>Mladen Čačić:</t>
        </r>
        <r>
          <rPr>
            <sz val="8"/>
            <rFont val="Tahoma"/>
            <family val="0"/>
          </rPr>
          <t xml:space="preserve">
Ovdje je potrebno samo sortirati klikom na grb HSL i na prvom kolu upisati mjesto i datum održavanja pojedinog kola lige.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9"/>
            <rFont val="Tahoma"/>
            <family val="2"/>
          </rPr>
          <t xml:space="preserve">Mladen Čačić:
</t>
        </r>
        <r>
          <rPr>
            <sz val="9"/>
            <color indexed="9"/>
            <rFont val="Tahoma"/>
            <family val="2"/>
          </rPr>
          <t>U tabelu upisujete natjecatelje, nazive ekipa i broj bodova i broj riba nakon svakog kola. U kolone ukupno ne upisujete ništa.
Po završetku unosa kliknite na grb HŠRS da bi rezultate sortirali rastučim redom.</t>
        </r>
      </text>
    </comment>
  </commentList>
</comments>
</file>

<file path=xl/comments14.xml><?xml version="1.0" encoding="utf-8"?>
<comments xmlns="http://schemas.openxmlformats.org/spreadsheetml/2006/main">
  <authors>
    <author>MladenČačić</author>
  </authors>
  <commentList>
    <comment ref="Q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Q4" authorId="0">
      <text>
        <r>
          <rPr>
            <b/>
            <sz val="12"/>
            <color indexed="9"/>
            <rFont val="Tahoma"/>
            <family val="2"/>
          </rPr>
          <t>Ml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Q4" authorId="0">
      <text>
        <r>
          <rPr>
            <b/>
            <sz val="12"/>
            <color indexed="9"/>
            <rFont val="Tahoma"/>
            <family val="2"/>
          </rPr>
          <t xml:space="preserve">Mladen Čačić:
</t>
        </r>
        <r>
          <rPr>
            <sz val="12"/>
            <color indexed="9"/>
            <rFont val="Tahoma"/>
            <family val="2"/>
          </rPr>
          <t xml:space="preserve">Na tablici samo unesi ime i prezime, ekipe,mjesto i datum održavanja kola, bodove i grame po kolima i ništa drugo ne diraj .Kada završiš klikni na grb HŠRS da sortira plasmane uzlazno. Mali grb iznad "EKIPA" sortira natjecatelje po ekipama radi lakšeg upisa.
</t>
        </r>
        <r>
          <rPr>
            <sz val="8"/>
            <color indexed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MladenČačić</author>
  </authors>
  <commentList>
    <comment ref="Q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"IME I PREZIME" sortira natjecatelje po abecedi prezimena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MladenČačić</author>
  </authors>
  <commentList>
    <comment ref="Q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MladenČačić</author>
  </authors>
  <commentList>
    <comment ref="Q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MladenČačić</author>
  </authors>
  <commentList>
    <comment ref="S2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ekipe, mjesto i datum održavanja kola, bodove i grame po kolima i ništa drugo ne diraj .Kada završiš klikni na grb HŠRS da sortira plasmane uzlazno.</t>
        </r>
        <r>
          <rPr>
            <sz val="8"/>
            <rFont val="Tahoma"/>
            <family val="0"/>
          </rPr>
          <t xml:space="preserve">
</t>
        </r>
      </text>
    </comment>
    <comment ref="Q28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MladenČačić</author>
  </authors>
  <commentList>
    <comment ref="S2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ekipe, mjesto i datum održavanja kola, bodove i grame po kolima i ništa drugo ne diraj .Kada završiš klikni na grb HŠRS da sortira plasmane uzlazno.</t>
        </r>
        <r>
          <rPr>
            <sz val="8"/>
            <rFont val="Tahoma"/>
            <family val="0"/>
          </rPr>
          <t xml:space="preserve">
</t>
        </r>
      </text>
    </comment>
    <comment ref="Q28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MladenČačić</author>
  </authors>
  <commentList>
    <comment ref="Q28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S2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ekipe, mjesto i datum održavanja kola, bodove i grame po kolima i ništa drugo ne diraj .Kada završiš klikni na grb HŠRS da sortira plasmane uzlazno.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Q28" authorId="0">
      <text>
        <r>
          <rPr>
            <b/>
            <sz val="12"/>
            <color indexed="9"/>
            <rFont val="Tahoma"/>
            <family val="2"/>
          </rPr>
          <t xml:space="preserve">Mladen Čačić:
</t>
        </r>
        <r>
          <rPr>
            <sz val="12"/>
            <color indexed="9"/>
            <rFont val="Tahoma"/>
            <family val="2"/>
          </rPr>
          <t xml:space="preserve">Na tablici samo unesi ime i prezime, ekipe,mjesto i datum održavanja kola, bodove i grame po kolima i ništa drugo ne diraj .Kada završiš klikni na grb HŠRS da sortira plasmane uzlazno. Mali grb iznad "EKIPA" sortira natjecatelje po ekipama radi lakšeg upisa.
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R86" authorId="0">
      <text>
        <r>
          <rPr>
            <b/>
            <sz val="12"/>
            <color indexed="9"/>
            <rFont val="Tahoma"/>
            <family val="2"/>
          </rPr>
          <t xml:space="preserve">Mladen Čačić:
</t>
        </r>
        <r>
          <rPr>
            <sz val="12"/>
            <color indexed="9"/>
            <rFont val="Tahoma"/>
            <family val="2"/>
          </rPr>
          <t xml:space="preserve">Na tablici samo unesi ekipe, mjesto i datum održavanja kola, bodove i grame po kolima i ništa drugo ne diraj .Kada završiš klikni na grb HŠRS da sortira plasmane uzlazno.
</t>
        </r>
      </text>
    </comment>
  </commentList>
</comments>
</file>

<file path=xl/comments7.xml><?xml version="1.0" encoding="utf-8"?>
<comments xmlns="http://schemas.openxmlformats.org/spreadsheetml/2006/main">
  <authors>
    <author>MladenČačić</author>
  </authors>
  <commentList>
    <comment ref="Q27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Q26" authorId="0">
      <text>
        <r>
          <rPr>
            <b/>
            <sz val="12"/>
            <color indexed="9"/>
            <rFont val="Tahoma"/>
            <family val="2"/>
          </rPr>
          <t xml:space="preserve">Mladen Čačić:
</t>
        </r>
        <r>
          <rPr>
            <sz val="12"/>
            <color indexed="9"/>
            <rFont val="Tahoma"/>
            <family val="2"/>
          </rPr>
          <t xml:space="preserve">Na tablici samo unesi ime i prezime, ekipe,mjesto i datum održavanja kola, bodove i grame po kolima i ništa drugo ne diraj .Kada završiš klikni na grb HŠRS da sortira plasmane uzlazno. Mali grb iznad "EKIPA" sortira natjecatelje po ekipama radi lakšeg upisa.
</t>
        </r>
        <r>
          <rPr>
            <sz val="8"/>
            <color indexed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MladenČačić</author>
  </authors>
  <commentList>
    <comment ref="Q21" authorId="0">
      <text>
        <r>
          <rPr>
            <b/>
            <sz val="12"/>
            <rFont val="Tahoma"/>
            <family val="2"/>
          </rPr>
          <t xml:space="preserve">Mladen Čačić:
</t>
        </r>
        <r>
          <rPr>
            <sz val="12"/>
            <rFont val="Tahoma"/>
            <family val="2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<sst xmlns="http://schemas.openxmlformats.org/spreadsheetml/2006/main" count="3057" uniqueCount="1085">
  <si>
    <t>HRVATSKI ŠPORTSKO</t>
  </si>
  <si>
    <t>"LOV RIBE UDICOM NA PLOVAK"</t>
  </si>
  <si>
    <t>RIBOLOVNI SAVEZ</t>
  </si>
  <si>
    <t xml:space="preserve">PRVENSTVO HŠRS 2012 - I. LIGA - SENIORI </t>
  </si>
  <si>
    <t>POJEDINAČNI PLASMAN</t>
  </si>
  <si>
    <t>Red. br.</t>
  </si>
  <si>
    <t>IME I PREZIME</t>
  </si>
  <si>
    <t>EKIPA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</si>
  <si>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</si>
  <si>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</si>
  <si>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</si>
  <si>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</si>
  <si>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</si>
  <si>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</si>
  <si>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</si>
  <si>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</si>
  <si>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UKUPNO</t>
  </si>
  <si>
    <t>bod</t>
  </si>
  <si>
    <t>grama</t>
  </si>
  <si>
    <t>težina</t>
  </si>
  <si>
    <t>PLASMAN</t>
  </si>
  <si>
    <t>Alan Perko</t>
  </si>
  <si>
    <t>Glavatica Pfeifer Prelog</t>
  </si>
  <si>
    <t>Ivica Bonino Hasan</t>
  </si>
  <si>
    <t>Varaždin Int.  Varaždin</t>
  </si>
  <si>
    <t>Željko Raženj</t>
  </si>
  <si>
    <t>Rak Rakitje</t>
  </si>
  <si>
    <t>Domagoj Ceković</t>
  </si>
  <si>
    <t>Bijelka GME Sunja</t>
  </si>
  <si>
    <t>Damir Škorić</t>
  </si>
  <si>
    <t>Dejan Vondrak</t>
  </si>
  <si>
    <t>Davor Florijanić</t>
  </si>
  <si>
    <t>Azzuro Varaždin</t>
  </si>
  <si>
    <t>Dragutin Peter</t>
  </si>
  <si>
    <t>Klen Sveta Marija</t>
  </si>
  <si>
    <t>Željko Vrankić</t>
  </si>
  <si>
    <t>Sava Županja</t>
  </si>
  <si>
    <t>Martin Vrčković</t>
  </si>
  <si>
    <t>Nikola Filipašić</t>
  </si>
  <si>
    <t>Som Kotoriba</t>
  </si>
  <si>
    <t>Kristijan Kosmačin</t>
  </si>
  <si>
    <t>Hrvoje Kovač</t>
  </si>
  <si>
    <t>Korana Karlovac</t>
  </si>
  <si>
    <t>Darko Kolarić</t>
  </si>
  <si>
    <t>Zdravko Gotovac</t>
  </si>
  <si>
    <t>Josip Kutlić</t>
  </si>
  <si>
    <t>Ilova Garešnica</t>
  </si>
  <si>
    <t>Mensur Rošić</t>
  </si>
  <si>
    <t>Goran Funes</t>
  </si>
  <si>
    <t>Klen Nova Gradiška</t>
  </si>
  <si>
    <t>Mihael Horvat</t>
  </si>
  <si>
    <t>Mladen Kečkeš</t>
  </si>
  <si>
    <t>Igor Mihalec</t>
  </si>
  <si>
    <t>Dražen Štajduhar</t>
  </si>
  <si>
    <t>Željko Guliš</t>
  </si>
  <si>
    <t>Željko Baltić</t>
  </si>
  <si>
    <t>V. Gorica Topfishing</t>
  </si>
  <si>
    <t>Dražen Bajzek</t>
  </si>
  <si>
    <t>Sandi Matijašević</t>
  </si>
  <si>
    <t>Miljenko Perko</t>
  </si>
  <si>
    <t>Dalibor Agbaba</t>
  </si>
  <si>
    <t>Dražen Poljak</t>
  </si>
  <si>
    <t>Ivica Rušec</t>
  </si>
  <si>
    <t>Ivo Begović</t>
  </si>
  <si>
    <t>Dražen Bengez</t>
  </si>
  <si>
    <t>Damir Dević</t>
  </si>
  <si>
    <t>Zdravko Vrbanek</t>
  </si>
  <si>
    <t>Nenad Viboh</t>
  </si>
  <si>
    <t>Marko Pavić</t>
  </si>
  <si>
    <t>Ivica Jakupak</t>
  </si>
  <si>
    <t>Siniša Finek</t>
  </si>
  <si>
    <t>Ivica Horvat</t>
  </si>
  <si>
    <t>Dražen Červeni</t>
  </si>
  <si>
    <t>Damir Ruklić</t>
  </si>
  <si>
    <t>Tihomir Hunjak</t>
  </si>
  <si>
    <t>Želimir Pavlic</t>
  </si>
  <si>
    <t>Krunoslav Lešić</t>
  </si>
  <si>
    <t>Boris Klarić</t>
  </si>
  <si>
    <t>Ante Klanac</t>
  </si>
  <si>
    <t>Mladen Dogan</t>
  </si>
  <si>
    <t>Mario Špoljarić</t>
  </si>
  <si>
    <t>Mladen Kovač</t>
  </si>
  <si>
    <t>Mihael Pongrac</t>
  </si>
  <si>
    <t>Zlatko Šapina</t>
  </si>
  <si>
    <t>Mario Akmačić</t>
  </si>
  <si>
    <t>Ivan Duković</t>
  </si>
  <si>
    <t>Dominik Peter</t>
  </si>
  <si>
    <t>Zoran Lipić</t>
  </si>
  <si>
    <t>EKIPNI PLASMAN</t>
  </si>
  <si>
    <t xml:space="preserve">PRVENSTVO HŠRS 2012 - II. LIGA ISTOK - SENIORI </t>
  </si>
  <si>
    <t>Skresovi
09.06.2012</t>
  </si>
  <si>
    <t>Javorica
10.06.2012</t>
  </si>
  <si>
    <t>Mačkovac
21.07.2012</t>
  </si>
  <si>
    <t>Bilje
22.09.2012</t>
  </si>
  <si>
    <t>Repnjak
23.09.2012</t>
  </si>
  <si>
    <t>Nenad Lašak</t>
  </si>
  <si>
    <t>Slavonac Lipik</t>
  </si>
  <si>
    <t>Samir Čaušević</t>
  </si>
  <si>
    <t>Darko Kobijak</t>
  </si>
  <si>
    <t>Amur Darda</t>
  </si>
  <si>
    <t>Željko Kljajić</t>
  </si>
  <si>
    <t>Toplica Daruvar</t>
  </si>
  <si>
    <t>Davor Maroši</t>
  </si>
  <si>
    <t>Marijan Jurić</t>
  </si>
  <si>
    <t>Pero Haršić</t>
  </si>
  <si>
    <t>Mrena Nova Gradiška</t>
  </si>
  <si>
    <t>Siniša Vereš</t>
  </si>
  <si>
    <t>Novica Hostić</t>
  </si>
  <si>
    <t>Denis Žili</t>
  </si>
  <si>
    <t>Atila Nađ</t>
  </si>
  <si>
    <t>ORŠK Osijek</t>
  </si>
  <si>
    <t>Matija Vidaković</t>
  </si>
  <si>
    <t>Belišće Belišće</t>
  </si>
  <si>
    <t>Adrijano Idek</t>
  </si>
  <si>
    <t>Klen Slatina</t>
  </si>
  <si>
    <t>Robert Keller</t>
  </si>
  <si>
    <t>Tihomir Jovanović</t>
  </si>
  <si>
    <t>Pakrac Pakrac</t>
  </si>
  <si>
    <t>Mario Šimić</t>
  </si>
  <si>
    <t>Franjo Balentović</t>
  </si>
  <si>
    <t>Jovica Beneš</t>
  </si>
  <si>
    <t>Mario Tančak</t>
  </si>
  <si>
    <t>Franjo Krejči</t>
  </si>
  <si>
    <t>Josip Harangozo</t>
  </si>
  <si>
    <t>Dragan Strišković</t>
  </si>
  <si>
    <t>Željko Ljevaković</t>
  </si>
  <si>
    <t>Đorđe Utvić</t>
  </si>
  <si>
    <t>Saša Majić</t>
  </si>
  <si>
    <t>Davorin Šourek</t>
  </si>
  <si>
    <t>Marijan Radić</t>
  </si>
  <si>
    <t>Željko Vilk</t>
  </si>
  <si>
    <t>Daniel Pulić</t>
  </si>
  <si>
    <t>Vlatko Hostić</t>
  </si>
  <si>
    <t>Mario Strinavić</t>
  </si>
  <si>
    <t>Željko Krpan</t>
  </si>
  <si>
    <t xml:space="preserve">Zlatko Papišta </t>
  </si>
  <si>
    <t>Bojan Preksavec</t>
  </si>
  <si>
    <t>Filip Knežević</t>
  </si>
  <si>
    <t>Darko Radić</t>
  </si>
  <si>
    <t>Josip Neznanović</t>
  </si>
  <si>
    <t>Jezera Bedekovčina</t>
  </si>
  <si>
    <t>Ivanec Ivanec</t>
  </si>
  <si>
    <t>Marko Šafranec</t>
  </si>
  <si>
    <t>Dominik Dugorepec</t>
  </si>
  <si>
    <t>JARUN
09.06.2012</t>
  </si>
  <si>
    <t>JARUN
10.06.2012</t>
  </si>
  <si>
    <t>VELEŠEVAC
21.07.2012</t>
  </si>
  <si>
    <t>VELEŠEVAC
22.07.2012</t>
  </si>
  <si>
    <t>ZAJARKI
23.09.2012</t>
  </si>
  <si>
    <t>Pečevar Branko</t>
  </si>
  <si>
    <t>Ozalj Ozalj</t>
  </si>
  <si>
    <t>Novosel Robert</t>
  </si>
  <si>
    <t>Jastrebarsko Jastrebarsko</t>
  </si>
  <si>
    <t>Štefanić Zoran</t>
  </si>
  <si>
    <t>TPK Zagreb</t>
  </si>
  <si>
    <t>Petek Ivan</t>
  </si>
  <si>
    <t>Orač Anđelo</t>
  </si>
  <si>
    <t>Kraljević Zlatko</t>
  </si>
  <si>
    <t>Jambrek Dario</t>
  </si>
  <si>
    <t>Sava Šćiterjevo</t>
  </si>
  <si>
    <t>Mujnović Denis</t>
  </si>
  <si>
    <t>Šaran Zaprešić</t>
  </si>
  <si>
    <t>Novoselac Dalibor</t>
  </si>
  <si>
    <t>Hrenar Dino</t>
  </si>
  <si>
    <t>Štuka Petrinja</t>
  </si>
  <si>
    <t>Zlatko Poparić</t>
  </si>
  <si>
    <t>Sofić Dejan</t>
  </si>
  <si>
    <t>Žalac Stjepan</t>
  </si>
  <si>
    <t>Šuker Vladimir</t>
  </si>
  <si>
    <t>Basar Damir</t>
  </si>
  <si>
    <t>Španić Nikola</t>
  </si>
  <si>
    <t>Odra V. Gorica</t>
  </si>
  <si>
    <t>Petrinčić Vlado</t>
  </si>
  <si>
    <t>Ceković Jadranko</t>
  </si>
  <si>
    <t>Šenkeš Darko</t>
  </si>
  <si>
    <t>Turković Ivan</t>
  </si>
  <si>
    <t>Vukić Tihomir</t>
  </si>
  <si>
    <t>Trnje Jagi Zagreb</t>
  </si>
  <si>
    <t>Munjić Nevenko</t>
  </si>
  <si>
    <t>Minanov Mišo</t>
  </si>
  <si>
    <t>Fehir Ivan</t>
  </si>
  <si>
    <t>Jakelić Marin</t>
  </si>
  <si>
    <t>Puljar Željko</t>
  </si>
  <si>
    <t>Sambol Božidar</t>
  </si>
  <si>
    <t>Gogić Beriša</t>
  </si>
  <si>
    <t>Gregorić Mladen</t>
  </si>
  <si>
    <t>Vojković Krunoslav</t>
  </si>
  <si>
    <t>Klepica Damir</t>
  </si>
  <si>
    <t>Abramović Goran</t>
  </si>
  <si>
    <t>PRVENSTVO HRVATSKE - III. LIGA - ISTOK 2012 - SENIORI</t>
  </si>
  <si>
    <t>Atila Živiić</t>
  </si>
  <si>
    <t>Gakovac BarPetrSelo</t>
  </si>
  <si>
    <t>Davor Merda</t>
  </si>
  <si>
    <t>Dejan Bojčić</t>
  </si>
  <si>
    <t>Šaran Bicko Selo</t>
  </si>
  <si>
    <t>Slavko Abrić</t>
  </si>
  <si>
    <t>Bačica Cernik</t>
  </si>
  <si>
    <t>Oto Čamagajevac</t>
  </si>
  <si>
    <t>Esseker Osijek</t>
  </si>
  <si>
    <t>Željko Matanivić</t>
  </si>
  <si>
    <t>Mario Blažičević</t>
  </si>
  <si>
    <t>Virovitica Virovitica</t>
  </si>
  <si>
    <t>Tibor Živić</t>
  </si>
  <si>
    <t>Tomislav Božić</t>
  </si>
  <si>
    <t>Zlatko Kobašević</t>
  </si>
  <si>
    <t>Karas Rokov-Andrij</t>
  </si>
  <si>
    <t>Branko Karlović</t>
  </si>
  <si>
    <t>Som Sl. Brod</t>
  </si>
  <si>
    <t>Davor Lovreković</t>
  </si>
  <si>
    <t>Požega HVIDR-a Požega</t>
  </si>
  <si>
    <t>Dražen Osrečki</t>
  </si>
  <si>
    <t>Antun Šimon</t>
  </si>
  <si>
    <t>Nikica Medarić</t>
  </si>
  <si>
    <t>Klen Čačinci</t>
  </si>
  <si>
    <t>Stjepan Meseš</t>
  </si>
  <si>
    <t>Danijel Meseš</t>
  </si>
  <si>
    <t>Stjepan Štribl</t>
  </si>
  <si>
    <t>Božidar Odobašić</t>
  </si>
  <si>
    <t>Ivica Medarić</t>
  </si>
  <si>
    <t>Tihomir Ištvanović</t>
  </si>
  <si>
    <t>Saša Kričko</t>
  </si>
  <si>
    <t>Marin Radman</t>
  </si>
  <si>
    <t>Goran Skrletović</t>
  </si>
  <si>
    <t>Željko Meseš</t>
  </si>
  <si>
    <t>TVIN Virovitica</t>
  </si>
  <si>
    <t>Josip Lakija</t>
  </si>
  <si>
    <t>Željko Sliško</t>
  </si>
  <si>
    <t>Mato Odobašić</t>
  </si>
  <si>
    <t>Kristijan Meseš</t>
  </si>
  <si>
    <t>Ivan Vuček</t>
  </si>
  <si>
    <t>Dražen Jovanović</t>
  </si>
  <si>
    <t>Hrvoje Antolović</t>
  </si>
  <si>
    <t>Dražen Soldo</t>
  </si>
  <si>
    <t>Josip Antunović</t>
  </si>
  <si>
    <t>Igor Fontana</t>
  </si>
  <si>
    <t>Tomislav Špehar</t>
  </si>
  <si>
    <t>Vedran Božić</t>
  </si>
  <si>
    <t>Damir Ratković</t>
  </si>
  <si>
    <t>Zlatko Stanimirović</t>
  </si>
  <si>
    <t>Damir Tretinjak</t>
  </si>
  <si>
    <t>Dalibor Krznarić</t>
  </si>
  <si>
    <t>PRVENSTVO HRVATSKE - III. LIGA 2012 - ISTOK - SENIORI</t>
  </si>
  <si>
    <t>PRVENSTVO HRVATSKE - III. LIGA - SJEVER 2012 - SENIORI</t>
  </si>
  <si>
    <t>Šoderica 28.04.2012.</t>
  </si>
  <si>
    <t>Šoderica 29.04.2012.</t>
  </si>
  <si>
    <t>Šoderica, 09.06.2012.</t>
  </si>
  <si>
    <t>Novi Marof, 10.06.2012.</t>
  </si>
  <si>
    <t>Ludbreg 21.07.2012.</t>
  </si>
  <si>
    <t>Mario Češi</t>
  </si>
  <si>
    <t>Novi Marof N. Marof</t>
  </si>
  <si>
    <t>Branimir Dolenec</t>
  </si>
  <si>
    <t>Koprivnica Koprivnica</t>
  </si>
  <si>
    <t>Miljenko Maltar</t>
  </si>
  <si>
    <t>Dubravko Ruklin</t>
  </si>
  <si>
    <t>Križevci Križevci</t>
  </si>
  <si>
    <t>Josip Čeki</t>
  </si>
  <si>
    <t>Mura M. Središće</t>
  </si>
  <si>
    <t>Zlatko Cmrk</t>
  </si>
  <si>
    <t>Goroslav Grabarić</t>
  </si>
  <si>
    <t>Ludbreg Ludbreg</t>
  </si>
  <si>
    <t>Tvrtko Krešić</t>
  </si>
  <si>
    <t>Damir Lazar</t>
  </si>
  <si>
    <t>Darko Oreški</t>
  </si>
  <si>
    <t>Karas Peklenica</t>
  </si>
  <si>
    <t>Želimir Kolarić</t>
  </si>
  <si>
    <t>Ivan Šoštarić</t>
  </si>
  <si>
    <t>Dean Novak</t>
  </si>
  <si>
    <t>Krunoslav Blažek</t>
  </si>
  <si>
    <t>Podravka Koprivnica</t>
  </si>
  <si>
    <t>Stjepan Picer</t>
  </si>
  <si>
    <t>Vedran Blažek</t>
  </si>
  <si>
    <t>Pero Kerhač</t>
  </si>
  <si>
    <t>Čedo Vrbanić</t>
  </si>
  <si>
    <t>Damir Zrinski</t>
  </si>
  <si>
    <t>Nenad Jurinić</t>
  </si>
  <si>
    <t>Nikola Markulin</t>
  </si>
  <si>
    <t>Roberto Čapek</t>
  </si>
  <si>
    <t>Boško Jagec</t>
  </si>
  <si>
    <t>Darko Rakić</t>
  </si>
  <si>
    <t>PRVENSTVO HRVATSKE - III. LIGA 2012 - SJEVER - SENIORI</t>
  </si>
  <si>
    <t>Šoderica, 28.04.2012.</t>
  </si>
  <si>
    <t>Šoderica, 29.04.2012.</t>
  </si>
  <si>
    <t>PRVENSTVO HRVATSKE - III. LIGA 2012 - ZAPAD - SENIORI</t>
  </si>
  <si>
    <t>28.04.2012.       Savica Zagreb</t>
  </si>
  <si>
    <t>29.04.2012. Finzula Rakitje</t>
  </si>
  <si>
    <t>09.06.2012.   Jarun-J Zagreb</t>
  </si>
  <si>
    <t>10.06.2012.   Jarun-J Zagreb</t>
  </si>
  <si>
    <t>21.07.2012.          Vustje Čazma</t>
  </si>
  <si>
    <t>22.07.2012.          Črnec Vrbovec</t>
  </si>
  <si>
    <t>22.09.2012. Dubravica 1 i 2 Jankomir</t>
  </si>
  <si>
    <t>23.09.2012. Dubravica 1 i 2 Jankomir</t>
  </si>
  <si>
    <t>Ivan Hartek</t>
  </si>
  <si>
    <t>Sv. Petar Zagreb</t>
  </si>
  <si>
    <t>Darko Pažulić</t>
  </si>
  <si>
    <t>Pešćenica Zagreb</t>
  </si>
  <si>
    <t>Željko Fileš</t>
  </si>
  <si>
    <t>Goran Uzelac</t>
  </si>
  <si>
    <t>Štuka Čazma</t>
  </si>
  <si>
    <t>Krešimir Bogati</t>
  </si>
  <si>
    <t>Amur Vrbovec</t>
  </si>
  <si>
    <t>Darko Sedlar</t>
  </si>
  <si>
    <t>Vanja Ugrinović</t>
  </si>
  <si>
    <t>Mirko Gostović</t>
  </si>
  <si>
    <t>Som Kerestinec</t>
  </si>
  <si>
    <t>Davorin Španić</t>
  </si>
  <si>
    <t>UŠRIDRRH</t>
  </si>
  <si>
    <t>Nenad Lovrinčević</t>
  </si>
  <si>
    <t>Boris Jelen</t>
  </si>
  <si>
    <t>Mario Dananić</t>
  </si>
  <si>
    <t>Alfa Zagreb</t>
  </si>
  <si>
    <t>Damir Habunek</t>
  </si>
  <si>
    <t>Mario Brundić</t>
  </si>
  <si>
    <t>Vladimir Hartek</t>
  </si>
  <si>
    <t>Franjo Šimunek</t>
  </si>
  <si>
    <t>Vjekoslav Španić</t>
  </si>
  <si>
    <t>Amir Šišić</t>
  </si>
  <si>
    <t>Ivona Majsec</t>
  </si>
  <si>
    <t>Špansko Susedgrad</t>
  </si>
  <si>
    <t>Zlatko Auker</t>
  </si>
  <si>
    <t>Petar Skender</t>
  </si>
  <si>
    <t>Filip Majsec</t>
  </si>
  <si>
    <t>Dejan Majsec</t>
  </si>
  <si>
    <t>Zdravko Jurinec</t>
  </si>
  <si>
    <t>Branko Bokulić</t>
  </si>
  <si>
    <t>Josip Kamba</t>
  </si>
  <si>
    <t>Slavko Fuček</t>
  </si>
  <si>
    <t>28.04.2012.    Savica Zagreb</t>
  </si>
  <si>
    <t>PRVENSTVO HRVATSKE - LIGA SENIORKI 2012.</t>
  </si>
  <si>
    <t>05.05.2012. Ivanec</t>
  </si>
  <si>
    <t>06.05.2012. Ivanec</t>
  </si>
  <si>
    <t>23.06.2012. Kupa Sisak</t>
  </si>
  <si>
    <t>24.06.2012. Kupa Sisak</t>
  </si>
  <si>
    <t>07.07.2012. Jarun Zagreb</t>
  </si>
  <si>
    <t>08.07.2012. Jarun Zagreb</t>
  </si>
  <si>
    <t>01.09.2012. Banova</t>
  </si>
  <si>
    <t>02.09.2012. Banova</t>
  </si>
  <si>
    <t>Tatjana Štajduhar</t>
  </si>
  <si>
    <t>KOPRIVNICA Koprivnica</t>
  </si>
  <si>
    <t>Vanda Kos</t>
  </si>
  <si>
    <t>TRNJE JAGI Zagreb</t>
  </si>
  <si>
    <t>Matea Minanov</t>
  </si>
  <si>
    <t>VIDRA Budaševo</t>
  </si>
  <si>
    <t>Paula Pongrac</t>
  </si>
  <si>
    <t>KLEN Sv. Marija</t>
  </si>
  <si>
    <t>Marija Turković</t>
  </si>
  <si>
    <t>ŠPANSKOO Susedgrad</t>
  </si>
  <si>
    <t>Suzana Štargl</t>
  </si>
  <si>
    <t>Natalija Hubak</t>
  </si>
  <si>
    <t>TRAKOŠĆAN Bednja</t>
  </si>
  <si>
    <t>Ljiljana Minanov</t>
  </si>
  <si>
    <t>Vesna Radanović</t>
  </si>
  <si>
    <t>Ivanka Škoda</t>
  </si>
  <si>
    <t>Sanja Oreški</t>
  </si>
  <si>
    <t>Marijana Vrhoci</t>
  </si>
  <si>
    <t>Jadranka Guliš</t>
  </si>
  <si>
    <t>Marija Remanarić</t>
  </si>
  <si>
    <t>Mirala Mutak</t>
  </si>
  <si>
    <t>Maja Ogrizek</t>
  </si>
  <si>
    <t>Zrinka Šafranec</t>
  </si>
  <si>
    <t>Red.br.</t>
  </si>
  <si>
    <t>Prezime i ime</t>
  </si>
  <si>
    <t xml:space="preserve"> ŠRD, Ekipa, Mjesto</t>
  </si>
  <si>
    <t>Ukupno</t>
  </si>
  <si>
    <t>Sunja</t>
  </si>
  <si>
    <t>Bednja</t>
  </si>
  <si>
    <t>31.03.2012.</t>
  </si>
  <si>
    <t>01.04.2012.</t>
  </si>
  <si>
    <t>14.04.2012.</t>
  </si>
  <si>
    <t>15.04.2012.</t>
  </si>
  <si>
    <t>Bodovi</t>
  </si>
  <si>
    <t>Br.riba</t>
  </si>
  <si>
    <t>Plasman</t>
  </si>
  <si>
    <t>Anđelo Orač</t>
  </si>
  <si>
    <t xml:space="preserve"> TPK Zagreb</t>
  </si>
  <si>
    <t>Boris Grubić</t>
  </si>
  <si>
    <t>Smuđ Sisak</t>
  </si>
  <si>
    <t>Dalibor Novoselac</t>
  </si>
  <si>
    <t>Dalekovod Zagreb</t>
  </si>
  <si>
    <t>Zlatko Kraljević</t>
  </si>
  <si>
    <t>Saša Borošić</t>
  </si>
  <si>
    <t>Siniša Slavinić</t>
  </si>
  <si>
    <t>Vladimir Sever</t>
  </si>
  <si>
    <t>Bjelovar Bjelovar</t>
  </si>
  <si>
    <t>Željko Sučević</t>
  </si>
  <si>
    <t>Vidra Budaševo</t>
  </si>
  <si>
    <t>Ekipa</t>
  </si>
  <si>
    <t xml:space="preserve">KUTINA 13. 04. - 15. 04. 2012. </t>
  </si>
  <si>
    <t xml:space="preserve">TRIBALJ 27. 4. - 29. 4. 2012. </t>
  </si>
  <si>
    <t>ĐAKOVO 11. 5. - 13. 5. 2012.</t>
  </si>
  <si>
    <t>KARLOVAC 25. 5. - 27. 5. 2012.</t>
  </si>
  <si>
    <t>Težina</t>
  </si>
  <si>
    <t>Najteža riba</t>
  </si>
  <si>
    <t>ŠARAN TRIBALJ</t>
  </si>
  <si>
    <t>JEZERA BEDEKOVČINA - BF BAITS</t>
  </si>
  <si>
    <t>UŠRIDRRH 1</t>
  </si>
  <si>
    <t>ŠARAN NAŠICE</t>
  </si>
  <si>
    <t>VARAŽDIN - INTERLAND</t>
  </si>
  <si>
    <t>ŠARAN OPĆINE PROLOŽAC - POSSEHL PLESKAR</t>
  </si>
  <si>
    <t>UŠRIDRRH 2</t>
  </si>
  <si>
    <t>AMUR PETROKEMIJA KUTINA</t>
  </si>
  <si>
    <t>KARAS NOVSKA</t>
  </si>
  <si>
    <t>AMUR DRNJE - BOTOVO</t>
  </si>
  <si>
    <t>ČEPIN - CAFFE BAR TULJO</t>
  </si>
  <si>
    <t>DUNAVAC BELI MANASTIR - INKOGNITO</t>
  </si>
  <si>
    <t>MREŽNICA DUGA RESA - CARPISTA</t>
  </si>
  <si>
    <t xml:space="preserve">SLAVONAC LIPIK </t>
  </si>
  <si>
    <t>ŠARAN POŽEGA - VALLIS AUREA</t>
  </si>
  <si>
    <t>LA - BAN DRAGON PETERANEC - ZADRAVEC BAITS</t>
  </si>
  <si>
    <t>0gulin</t>
  </si>
  <si>
    <t>Ogulin</t>
  </si>
  <si>
    <t>Čabar</t>
  </si>
  <si>
    <t>p</t>
  </si>
  <si>
    <t>x</t>
  </si>
  <si>
    <t>y</t>
  </si>
  <si>
    <t>Matijašić Mario</t>
  </si>
  <si>
    <t>Ogulin Ogulin</t>
  </si>
  <si>
    <t>Boras Mijo</t>
  </si>
  <si>
    <t>Peščenica Zagreb</t>
  </si>
  <si>
    <t>Vidmar Antonio</t>
  </si>
  <si>
    <t>Subašić Jasmin</t>
  </si>
  <si>
    <t>Sever-Zvjerci Bjelovar</t>
  </si>
  <si>
    <t>Kuk Željko</t>
  </si>
  <si>
    <t>Piškor Novi Zagreb</t>
  </si>
  <si>
    <t>Kuzmić Hrvoje</t>
  </si>
  <si>
    <t>Šoderica Koprivnica</t>
  </si>
  <si>
    <t>Šiljeg Boris</t>
  </si>
  <si>
    <t>Krka Knin</t>
  </si>
  <si>
    <t>Brletić David</t>
  </si>
  <si>
    <t>Hanžeković Mirko</t>
  </si>
  <si>
    <t>La-ban Dragon Peteranec</t>
  </si>
  <si>
    <t>Kraljić Danijel</t>
  </si>
  <si>
    <t>Klen-Vigma Sveta Marija</t>
  </si>
  <si>
    <t>Totić Marin</t>
  </si>
  <si>
    <t>Jurjević Zdravko</t>
  </si>
  <si>
    <t>Slavinić Siniša</t>
  </si>
  <si>
    <t>Trnje-Jagi Zagreb</t>
  </si>
  <si>
    <t>Tajnik</t>
  </si>
  <si>
    <t>Vrhovni sudac</t>
  </si>
  <si>
    <t>Stipetić Dražen</t>
  </si>
  <si>
    <t>Hasan Bonino Ivica</t>
  </si>
  <si>
    <t>Varaždin Interland</t>
  </si>
  <si>
    <t>Rošić Mensur</t>
  </si>
  <si>
    <t>Azurro Varaždin</t>
  </si>
  <si>
    <t>Kljajić Željko</t>
  </si>
  <si>
    <t>Geček Nikola</t>
  </si>
  <si>
    <t>Poparić Zlatko</t>
  </si>
  <si>
    <t>Puljić Goran</t>
  </si>
  <si>
    <t>Bjelka GME Sunja</t>
  </si>
  <si>
    <t>Horvatinović Darko</t>
  </si>
  <si>
    <t>Petrović Drago</t>
  </si>
  <si>
    <t>Dmejhal Miroslav</t>
  </si>
  <si>
    <t>Fišer Franjo</t>
  </si>
  <si>
    <t>Črnec Vrbovec</t>
  </si>
  <si>
    <t>Pintarić Stjepan</t>
  </si>
  <si>
    <t>UŠRIDRRH Zagreb</t>
  </si>
  <si>
    <t>Zobec Davor</t>
  </si>
  <si>
    <t>PRVENSTVO HRVATSKE 2012 - KADETI U - 14</t>
  </si>
  <si>
    <t>najslabiji rezultat</t>
  </si>
  <si>
    <t>Žabnik 19.05.2012.</t>
  </si>
  <si>
    <t>Žabnik 20.05.2012.</t>
  </si>
  <si>
    <t>Kupa Sisak 02.06.2012.</t>
  </si>
  <si>
    <t>Kupa Sisak 03.06.2012.</t>
  </si>
  <si>
    <t>Mačkovec 16.06.2012.</t>
  </si>
  <si>
    <t>Mačkovec 17.06.2012.</t>
  </si>
  <si>
    <t>Erwin Škoda</t>
  </si>
  <si>
    <t>Karlo Trčak</t>
  </si>
  <si>
    <t>Sesvete Sesvete</t>
  </si>
  <si>
    <t>Luka Šuker</t>
  </si>
  <si>
    <t>Tomislav Orehovec</t>
  </si>
  <si>
    <t>Matija Kulušić</t>
  </si>
  <si>
    <t>Hlebine Hlebine</t>
  </si>
  <si>
    <t>Alan Filep</t>
  </si>
  <si>
    <t>Valentino Topolovec</t>
  </si>
  <si>
    <t>Marijana Mutak</t>
  </si>
  <si>
    <t>Leon Jureša</t>
  </si>
  <si>
    <t>Marko Derjanović</t>
  </si>
  <si>
    <t>Mrena N. Gradiška</t>
  </si>
  <si>
    <t>Sara Strbad</t>
  </si>
  <si>
    <t>Ivona Dubravec</t>
  </si>
  <si>
    <t>Juraj Kereša</t>
  </si>
  <si>
    <t>PRVENSTVO HRVATSKE 2012 - JUNIORI  U - 18</t>
  </si>
  <si>
    <t>POJEDINAČNI  PLASMAN</t>
  </si>
  <si>
    <t>Mihael Guliš</t>
  </si>
  <si>
    <t>Leon Funes</t>
  </si>
  <si>
    <t>Klen N. Gradiška</t>
  </si>
  <si>
    <t>Matija Lisjak</t>
  </si>
  <si>
    <t>Varaždin Interland Varaždin</t>
  </si>
  <si>
    <t>Tvin Virovitica</t>
  </si>
  <si>
    <t>Leon Međimurec</t>
  </si>
  <si>
    <t>Karas Kuzminec</t>
  </si>
  <si>
    <t>Dino Hrenar</t>
  </si>
  <si>
    <t>Ivan Minanov</t>
  </si>
  <si>
    <t>Marko Štajduhar</t>
  </si>
  <si>
    <t>Karlo Haladi</t>
  </si>
  <si>
    <t>Domagoj Šeketa</t>
  </si>
  <si>
    <t>PRVENSTVO HRVATSKE 2012 - MLADI SENIORI U - 23</t>
  </si>
  <si>
    <t>Pongrac Mihael</t>
  </si>
  <si>
    <t>Matijašević Sandi</t>
  </si>
  <si>
    <t>Bjelka Sunja</t>
  </si>
  <si>
    <t>Perko Alan</t>
  </si>
  <si>
    <t>Glavatica TTI Prelog</t>
  </si>
  <si>
    <t>Kraševac Matija</t>
  </si>
  <si>
    <t>Špoljarić Mario</t>
  </si>
  <si>
    <t>Peter Dominik</t>
  </si>
  <si>
    <t>Šafranec Marko</t>
  </si>
  <si>
    <t>Minanov Marko</t>
  </si>
  <si>
    <t>Dokuzović Dominik</t>
  </si>
  <si>
    <t>Pereško-Ostronić Kristijan</t>
  </si>
  <si>
    <t>Vuksan Alen</t>
  </si>
  <si>
    <t>Imprić Matej</t>
  </si>
  <si>
    <t>Sredičko L. Sredičko</t>
  </si>
  <si>
    <t>PRVENSTVO HRVATSKE 2011. U CASTINGU</t>
  </si>
  <si>
    <t>petoboj juniori - pojedinačno</t>
  </si>
  <si>
    <t xml:space="preserve"> </t>
  </si>
  <si>
    <t xml:space="preserve">    Čabar</t>
  </si>
  <si>
    <t xml:space="preserve">   Ogulin</t>
  </si>
  <si>
    <t xml:space="preserve">JUNIORI </t>
  </si>
  <si>
    <t>Bodova</t>
  </si>
  <si>
    <t>Plas</t>
  </si>
  <si>
    <t>Plas.</t>
  </si>
  <si>
    <t xml:space="preserve">Bodova </t>
  </si>
  <si>
    <t>BODOVA</t>
  </si>
  <si>
    <t>Čabranka - Čabar</t>
  </si>
  <si>
    <t>Bruno Brovet</t>
  </si>
  <si>
    <t>petoboj juniorke - pojedinačno</t>
  </si>
  <si>
    <t>JUNIORKE</t>
  </si>
  <si>
    <t xml:space="preserve">  EKIPA</t>
  </si>
  <si>
    <t>Rebeka Erent</t>
  </si>
  <si>
    <t>Dzara Jug</t>
  </si>
  <si>
    <t>Zlatni Karas</t>
  </si>
  <si>
    <t>Josipa Kovač</t>
  </si>
  <si>
    <t>petoboj seniori - pojedinačno</t>
  </si>
  <si>
    <t>SENIORI</t>
  </si>
  <si>
    <t>Marko Popović</t>
  </si>
  <si>
    <t>Marino Turk</t>
  </si>
  <si>
    <t>Zvonimir Magdić</t>
  </si>
  <si>
    <t>Ogulin - Ogulin</t>
  </si>
  <si>
    <t>Mario Matijašić</t>
  </si>
  <si>
    <t>Petar Kavelj</t>
  </si>
  <si>
    <t>Krkuša 1984</t>
  </si>
  <si>
    <t>Ivan Turković</t>
  </si>
  <si>
    <t>Grgur Lutz</t>
  </si>
  <si>
    <t>Jasmin Ramić</t>
  </si>
  <si>
    <t>troboj kadetkinje - pojedinačno</t>
  </si>
  <si>
    <t>KADETKINJE</t>
  </si>
  <si>
    <t>troboj kadeti - pojedinačno</t>
  </si>
  <si>
    <t>KADETI</t>
  </si>
  <si>
    <t>Sandi Zbašnik</t>
  </si>
  <si>
    <t>Alen Štimac</t>
  </si>
  <si>
    <t>Edvard Romić</t>
  </si>
  <si>
    <t>Luka Šafranec</t>
  </si>
  <si>
    <t>Krispin Jug Paun</t>
  </si>
  <si>
    <t>PRVENSTVO HRVATSKE 2012. U CASTINGU</t>
  </si>
  <si>
    <t>29.04.2012.</t>
  </si>
  <si>
    <t xml:space="preserve">  Zagreb</t>
  </si>
  <si>
    <t>06.05.2012.</t>
  </si>
  <si>
    <t xml:space="preserve">     Čabar</t>
  </si>
  <si>
    <t>20.06.2012.</t>
  </si>
  <si>
    <t xml:space="preserve">    Zagreb</t>
  </si>
  <si>
    <t>10.06.2012.</t>
  </si>
  <si>
    <t>Marijua Turković</t>
  </si>
  <si>
    <t>Zelina - Zelina</t>
  </si>
  <si>
    <t>Lahorko Gulam</t>
  </si>
  <si>
    <t>Tihomir Čorić</t>
  </si>
  <si>
    <t>Štuka - Petrinja</t>
  </si>
  <si>
    <t>Zvjezdan Radočaj</t>
  </si>
  <si>
    <t>Goran Ožbolt</t>
  </si>
  <si>
    <t>Andrija Flikač</t>
  </si>
  <si>
    <t>Zlatni karas</t>
  </si>
  <si>
    <t>Tena Flikač</t>
  </si>
  <si>
    <t>Ivona Flikač</t>
  </si>
  <si>
    <t>Mladen Novokmet</t>
  </si>
  <si>
    <t>Josip Kihalić</t>
  </si>
  <si>
    <t>najslabiji</t>
  </si>
  <si>
    <t>PRVENSTVO HRVATSKE 2012. osobe s invaliditetom</t>
  </si>
  <si>
    <t>21.04.2012. Vustje Čazma</t>
  </si>
  <si>
    <t>22.04.2012. Vustje Čazma</t>
  </si>
  <si>
    <t>23.06.2012.  Žabnik</t>
  </si>
  <si>
    <t>24.06.2012.  Žabnik</t>
  </si>
  <si>
    <t>08.09.2012. Ivanec</t>
  </si>
  <si>
    <t>09.09.2012.  Ivanec</t>
  </si>
  <si>
    <t/>
  </si>
  <si>
    <t>Križevci 22.07.2012.</t>
  </si>
  <si>
    <t>Donja Dubrava 22.09.2012.</t>
  </si>
  <si>
    <t>Žabnik 23.09.2012.</t>
  </si>
  <si>
    <t>Zvjezdan Mađarić</t>
  </si>
  <si>
    <t>Vlado Stubičar</t>
  </si>
  <si>
    <t>Marko Kračun</t>
  </si>
  <si>
    <t>PRVENSTVO HRVATSKE  2013 - MLADEŽ U 14</t>
  </si>
  <si>
    <t>Ban.  Jaruga 15.09.2012</t>
  </si>
  <si>
    <t>Ban.  Jaruga 16.09.2012</t>
  </si>
  <si>
    <t>Žabnik 01.06.2013</t>
  </si>
  <si>
    <t>Žabnik 02.06.2013</t>
  </si>
  <si>
    <t>Ivanec  15.06.2013</t>
  </si>
  <si>
    <t>Ivanec  16.06.2013</t>
  </si>
  <si>
    <t>Karlovac 06.07.2013</t>
  </si>
  <si>
    <t>Karlovac 07.07.2013</t>
  </si>
  <si>
    <t>max</t>
  </si>
  <si>
    <t>Šuker Luka</t>
  </si>
  <si>
    <t>Škoda Erwin</t>
  </si>
  <si>
    <t>Mutak Marijana</t>
  </si>
  <si>
    <t>Radović Luka</t>
  </si>
  <si>
    <t>Topolovec Valentino</t>
  </si>
  <si>
    <t>Jureša Leon</t>
  </si>
  <si>
    <t>Derjanović Marko</t>
  </si>
  <si>
    <t>Strbad Sara</t>
  </si>
  <si>
    <t>Miklaužić Ines</t>
  </si>
  <si>
    <t>Udica Sesvete</t>
  </si>
  <si>
    <t>Kristić Luka</t>
  </si>
  <si>
    <t>PRVENSTVO HRVATSKE  2013 - MLADEŽ U 18</t>
  </si>
  <si>
    <t>Štajduhar Marko</t>
  </si>
  <si>
    <t>Dugorepec Dominik</t>
  </si>
  <si>
    <t>Guliš Mihael</t>
  </si>
  <si>
    <t>Međimurec Leon</t>
  </si>
  <si>
    <t>Minanov Ivan</t>
  </si>
  <si>
    <t>Haladi Karlo</t>
  </si>
  <si>
    <t>Odra Velika Gorica</t>
  </si>
  <si>
    <t>Meseš Kristijan</t>
  </si>
  <si>
    <t>Funes Leon</t>
  </si>
  <si>
    <t>Lisjak Matija</t>
  </si>
  <si>
    <t>Knežević Filip</t>
  </si>
  <si>
    <t>Filep Alan</t>
  </si>
  <si>
    <t>Trčak Karlo</t>
  </si>
  <si>
    <t>Šestanj Marko</t>
  </si>
  <si>
    <t>Korenić Drago</t>
  </si>
  <si>
    <t>Marković Kristijan</t>
  </si>
  <si>
    <t>Kereša Juraj</t>
  </si>
  <si>
    <t>Šeketa Domagoj</t>
  </si>
  <si>
    <t>Som Kerstinec</t>
  </si>
  <si>
    <t>Kulušić Matija</t>
  </si>
  <si>
    <t>PRVENSTVO HRVATSKE  2013 - MLADEŽ U 23</t>
  </si>
  <si>
    <t>Glavatica Prelog</t>
  </si>
  <si>
    <t>Pereško Ostronić Kristijan</t>
  </si>
  <si>
    <t>Muže Antonio</t>
  </si>
  <si>
    <t>Mursko Središće</t>
  </si>
  <si>
    <t xml:space="preserve">Novi Marof      </t>
  </si>
  <si>
    <t>Koprivnica</t>
  </si>
  <si>
    <t xml:space="preserve">Koprivnica </t>
  </si>
  <si>
    <t>Križevci</t>
  </si>
  <si>
    <t>Peklenica</t>
  </si>
  <si>
    <t>Ludbreg</t>
  </si>
  <si>
    <r>
      <t xml:space="preserve">a) </t>
    </r>
    <r>
      <rPr>
        <b/>
        <sz val="12"/>
        <rFont val="Times New Roman"/>
        <family val="1"/>
      </rPr>
      <t xml:space="preserve">Svjetsko prvenstvo za seniore u lovu ribe – </t>
    </r>
    <r>
      <rPr>
        <sz val="12"/>
        <rFont val="Times New Roman"/>
        <family val="1"/>
      </rPr>
      <t xml:space="preserve"> održano u Uherske Hradište (Češka)  </t>
    </r>
  </si>
  <si>
    <t xml:space="preserve">    od  09.-17.09.2012.godine. Reprezentacija HŠRS zauzela je 12. mjesto. U pojedinačnoj</t>
  </si>
  <si>
    <t xml:space="preserve">    konkurenciji  natjecatelji su izborili slijedeće plasmane: 15. Dejan Vondrak, 41. Josip Kutlić,</t>
  </si>
  <si>
    <t xml:space="preserve">    50. Davor Florjanić, 69. Darko Kolarić, 169. Siniša Vereš, 202. Zlatko Kračun</t>
  </si>
  <si>
    <r>
      <t xml:space="preserve">    </t>
    </r>
    <r>
      <rPr>
        <sz val="12"/>
        <color indexed="8"/>
        <rFont val="Times New Roman"/>
        <family val="1"/>
      </rPr>
      <t xml:space="preserve">Kapetan reprezentacije bio je Željko Trbović       </t>
    </r>
  </si>
  <si>
    <r>
      <t xml:space="preserve">b) </t>
    </r>
    <r>
      <rPr>
        <b/>
        <sz val="12"/>
        <color indexed="8"/>
        <rFont val="Times New Roman"/>
        <family val="1"/>
      </rPr>
      <t xml:space="preserve">Svjetsko prvenstvo za seniorke u lovu ribe – </t>
    </r>
    <r>
      <rPr>
        <sz val="12"/>
        <color indexed="8"/>
        <rFont val="Times New Roman"/>
        <family val="1"/>
      </rPr>
      <t xml:space="preserve"> održano je u Leeuwerden (Nizozemska)  </t>
    </r>
  </si>
  <si>
    <t xml:space="preserve">    od  20.08.-26.08.2012.godine. Reprezentacija HŠRS zauzela je 9. mjesto. U pojedinačnoj</t>
  </si>
  <si>
    <t xml:space="preserve">    konkurenciji  natjecatelji su izborili slijedeće plasmane: 31. Natalija Hubak, 37. Suzana Štargl,</t>
  </si>
  <si>
    <t xml:space="preserve">    39. Vesna Radanović,  54. Marija Turković, 68. Jadranka Guliš, 79. Marija Remenarić,  </t>
  </si>
  <si>
    <t xml:space="preserve">    Trener  reprezentacije bila je Marica Habeković, a kapetan Dražen Štajduhar       </t>
  </si>
  <si>
    <r>
      <t xml:space="preserve">c) </t>
    </r>
    <r>
      <rPr>
        <b/>
        <sz val="12"/>
        <color indexed="8"/>
        <rFont val="Times New Roman"/>
        <family val="1"/>
      </rPr>
      <t>Svjetsko prvenstvo za mladeži u lovu ribe (U 14)</t>
    </r>
    <r>
      <rPr>
        <sz val="12"/>
        <color indexed="8"/>
        <rFont val="Times New Roman"/>
        <family val="1"/>
      </rPr>
      <t xml:space="preserve">  - održano je u Radečui (Slovenija) od  </t>
    </r>
  </si>
  <si>
    <t xml:space="preserve">    26..-30.07.2012..godine. Reprezentacija HŠRS zauzela je 4. mjesto. U pojedinačnoj</t>
  </si>
  <si>
    <t xml:space="preserve">    konkurenciji  natjecatelji su izborili slijedeće plasmane: 6. Leon Jureša, 7. Luka Šuker, 12. Erwin</t>
  </si>
  <si>
    <t xml:space="preserve">    Škoda, 16. Tomislav Orahovec, 19. Alan Filep, </t>
  </si>
  <si>
    <t xml:space="preserve">    Trener  reprezentacije bio je Mišo Minanov, a kapetan Anđelo Orač        </t>
  </si>
  <si>
    <r>
      <t xml:space="preserve">d) </t>
    </r>
    <r>
      <rPr>
        <b/>
        <sz val="12"/>
        <color indexed="8"/>
        <rFont val="Times New Roman"/>
        <family val="1"/>
      </rPr>
      <t>Svjetsko prvenstvo za mladeži u lovu ribe (U 18)</t>
    </r>
    <r>
      <rPr>
        <sz val="12"/>
        <color indexed="8"/>
        <rFont val="Times New Roman"/>
        <family val="1"/>
      </rPr>
      <t xml:space="preserve">  - održano je u Radečui (Slovenija) od  </t>
    </r>
  </si>
  <si>
    <t xml:space="preserve">    konkurenciji  natjecatelji su izborili slijedeće plasmane: 5. Dino Hrenar, 12. Alen Perko,  </t>
  </si>
  <si>
    <t xml:space="preserve">    25. Matija Lisjak, 50. Mihael Guliš, 54. Mario Špoljarić</t>
  </si>
  <si>
    <t xml:space="preserve">    Trener  reprezentacije bio je Ivica Vrabec, a kapetan Željko Duković        </t>
  </si>
  <si>
    <r>
      <t xml:space="preserve">e) </t>
    </r>
    <r>
      <rPr>
        <b/>
        <sz val="12"/>
        <color indexed="8"/>
        <rFont val="Times New Roman"/>
        <family val="1"/>
      </rPr>
      <t>Svjetsko prvenstvo za mladeži u lovu ribe (U 23)</t>
    </r>
    <r>
      <rPr>
        <sz val="12"/>
        <color indexed="8"/>
        <rFont val="Times New Roman"/>
        <family val="1"/>
      </rPr>
      <t xml:space="preserve">  - održano je u Radečui (Slovenija) od  </t>
    </r>
  </si>
  <si>
    <t xml:space="preserve">    26..-30.07.2012..godine. Reprezentacija HŠRS zauzela je 2. mjesto. U pojedinačnoj</t>
  </si>
  <si>
    <t xml:space="preserve">    konkurenciji  natjecatelji su izborili slijedeće plasmane: 1. Ivan Turković,  12. Sandi Matijašević ,</t>
  </si>
  <si>
    <t xml:space="preserve">    29. Matija Kraševac, 35. Mihael Pongrac, Rez.  Matej Imprić</t>
  </si>
  <si>
    <t xml:space="preserve">    Trener  reprezentacije bio je Tihomir Ronta, a kapetan Antun Malbašić        </t>
  </si>
  <si>
    <r>
      <t xml:space="preserve">f) </t>
    </r>
    <r>
      <rPr>
        <b/>
        <sz val="12"/>
        <color indexed="8"/>
        <rFont val="Times New Roman"/>
        <family val="1"/>
      </rPr>
      <t xml:space="preserve">Svjetsko prvenstvo za invalide </t>
    </r>
    <r>
      <rPr>
        <sz val="12"/>
        <color indexed="8"/>
        <rFont val="Times New Roman"/>
        <family val="1"/>
      </rPr>
      <t xml:space="preserve"> održano je u Coimbri (Portugal) od 08.-12.08.2012.</t>
    </r>
  </si>
  <si>
    <t xml:space="preserve">   Reprezentacija Hrvatske zauzela je 4. mjesto, a natjecatelji Hrvatske plasirali su se kako slijedi:</t>
  </si>
  <si>
    <t xml:space="preserve">   7. Ivica- Bonino Hasan, 11. Željko Kljajić, 17. Nikola Geček, 26. Mensur Rošić.</t>
  </si>
  <si>
    <t xml:space="preserve">   Kapetan reprezentacije bio je  Matija Panić, a trener Željko Geček </t>
  </si>
  <si>
    <r>
      <t xml:space="preserve">g) </t>
    </r>
    <r>
      <rPr>
        <b/>
        <sz val="12"/>
        <rFont val="Times New Roman"/>
        <family val="1"/>
      </rPr>
      <t>Svjetsko prvenstvo u lovu pastrve varalicom</t>
    </r>
    <r>
      <rPr>
        <sz val="12"/>
        <rFont val="Times New Roman"/>
        <family val="1"/>
      </rPr>
      <t xml:space="preserve"> –  održano je u Jelenia Gora (Poljska) od</t>
    </r>
  </si>
  <si>
    <r>
      <t xml:space="preserve">    23.08.-26.05.2012. godine. </t>
    </r>
    <r>
      <rPr>
        <sz val="12"/>
        <color indexed="8"/>
        <rFont val="Times New Roman"/>
        <family val="1"/>
      </rPr>
      <t>Reprezentacija HŠRS zauzela je 6. mjesto. U pojedinačnoj</t>
    </r>
  </si>
  <si>
    <r>
      <t xml:space="preserve">    konkurenciji  natjecatelji su izborili slijedeće plasmane:</t>
    </r>
    <r>
      <rPr>
        <sz val="12"/>
        <rFont val="Times New Roman"/>
        <family val="1"/>
      </rPr>
      <t xml:space="preserve"> 7. Mario Matijašić, 9. Mijo Boras,</t>
    </r>
  </si>
  <si>
    <t xml:space="preserve">    20. Jasmin Subašić, 54. Željko Kuk, 63. Antonio Vidmar, </t>
  </si>
  <si>
    <t xml:space="preserve">    Kapetan reprezentacije  bio je Siniša Slavinić</t>
  </si>
  <si>
    <t xml:space="preserve">      03..-06.05.2012. Reprezentacija HŠRS zauzela je 4. mjesto. U pojedinačnoj  konkurenciji  </t>
  </si>
  <si>
    <t xml:space="preserve">      natjecatelji su izborili slijedeće plasmane: 8. Željko Kljajić,12. Boris Grubić, 15. Dalibor</t>
  </si>
  <si>
    <r>
      <t xml:space="preserve">      Novoselec, 17. Anđelo Orač, 22. Zlatko Poparić</t>
    </r>
    <r>
      <rPr>
        <sz val="12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 xml:space="preserve"> 23. Dalibor Agbaba</t>
    </r>
  </si>
  <si>
    <t xml:space="preserve">      Kapetan reprezentacije bio je Slavko Meister, a trener Vladimir Sever </t>
  </si>
  <si>
    <t xml:space="preserve">     HŠRS zauzela je 17. mjesto. U pojedinačnoj konkurenciji Natjecatelji su izborili slijedeće</t>
  </si>
  <si>
    <t xml:space="preserve">     plasmane: 53. Marinko Puškarić, 66. Miroslav Katičić, 82. Krešimir Topić, 96. Domagoj</t>
  </si>
  <si>
    <t xml:space="preserve">     Pokrajčić, 97. Joško Suča</t>
  </si>
  <si>
    <t xml:space="preserve">     Kapetan reprezentacije bio je Zlatimir Kostelić </t>
  </si>
  <si>
    <r>
      <t xml:space="preserve">     </t>
    </r>
    <r>
      <rPr>
        <sz val="12"/>
        <rFont val="Times New Roman"/>
        <family val="1"/>
      </rPr>
      <t xml:space="preserve">05.-08.07.2012. godine Reprezentacija HŠRS zauzela je 4. mjesto. U pojedinačnoj  </t>
    </r>
  </si>
  <si>
    <t xml:space="preserve">     konkurenciji natjecatelji su izborili slijedeće plasmane: 3. Bruno Brovet, 19.Marko Šafranec</t>
  </si>
  <si>
    <r>
      <t xml:space="preserve">     21.  Sandi  Zbašnik, </t>
    </r>
    <r>
      <rPr>
        <sz val="12"/>
        <color indexed="8"/>
        <rFont val="Times New Roman"/>
        <family val="1"/>
      </rPr>
      <t>33.  Luka Šafranac</t>
    </r>
  </si>
  <si>
    <t xml:space="preserve">           3. Uteg u dalj          - Bruno Brovet</t>
  </si>
  <si>
    <t xml:space="preserve">     Kapetan reprezentacije bio je Marko Popović, a trener Marino Turk</t>
  </si>
  <si>
    <r>
      <t xml:space="preserve">     Svjetsko prvenstvo u CASTINGU za juniorke – bacački petoboj – </t>
    </r>
    <r>
      <rPr>
        <b/>
        <sz val="12"/>
        <color indexed="8"/>
        <rFont val="Times New Roman"/>
        <family val="1"/>
      </rPr>
      <t>Čabar  (Hrvatska)</t>
    </r>
  </si>
  <si>
    <r>
      <t xml:space="preserve">     </t>
    </r>
    <r>
      <rPr>
        <sz val="12"/>
        <color indexed="8"/>
        <rFont val="Times New Roman"/>
        <family val="1"/>
      </rPr>
      <t xml:space="preserve">05.-08.07.2012. godine Reprezentacija HŠRS zauzela je 5. mjesto. U pojedinačnoj  </t>
    </r>
  </si>
  <si>
    <t xml:space="preserve">      konkurenciji natjecatelji su izborili slijedeće plasmane: 8. Rebeka Erent, 13. Marija Turković,</t>
  </si>
  <si>
    <t xml:space="preserve">     16. Josipa Kovač</t>
  </si>
  <si>
    <t xml:space="preserve">      Kapetan reprezentacije bio je Marko Popović, a trener Leonard Vesel </t>
  </si>
  <si>
    <t xml:space="preserve">    29.08.- 02.09.2012. Reprezentacija Hrvatske zauzela je  6. mjesto, a natjecatelji Hrvatske</t>
  </si>
  <si>
    <t xml:space="preserve">    plasirali su se kako slijedi: 10. Goran Ožbolt, 34. Marko Popović, 36. Marino Turk, 37. Petar</t>
  </si>
  <si>
    <t xml:space="preserve">    Kavelj, 53. Bruno Brovet,</t>
  </si>
  <si>
    <t xml:space="preserve">        1. Uteg arenberg   –  Bruno Brovet</t>
  </si>
  <si>
    <t xml:space="preserve">        1. Uteg Skish        -   Goran Ožbolt</t>
  </si>
  <si>
    <t xml:space="preserve">        3. Uteg Skish        -   Bruno Brovet</t>
  </si>
  <si>
    <t xml:space="preserve">        Trener reprezentacija je Tihomir Zagudajev, a kapetan Leonard Vesel.</t>
  </si>
  <si>
    <r>
      <t xml:space="preserve">    </t>
    </r>
    <r>
      <rPr>
        <b/>
        <sz val="12"/>
        <color indexed="8"/>
        <rFont val="Times New Roman"/>
        <family val="1"/>
      </rPr>
      <t>Svjetsko prvenstvo seniorki u CASTINGU -  bacački petoboj</t>
    </r>
    <r>
      <rPr>
        <sz val="12"/>
        <color indexed="8"/>
        <rFont val="Times New Roman"/>
        <family val="1"/>
      </rPr>
      <t xml:space="preserve"> – Tallinn (Estonija) od</t>
    </r>
  </si>
  <si>
    <t xml:space="preserve">    29.08.- 02.09.2012. Reprezentacija Hrvatske zauzela je  7. mjesto, a natjecatelji Hrvatske</t>
  </si>
  <si>
    <t xml:space="preserve">    plasirali su se kako slijedi: 17. Rebeka Erent, 19. Marija Turković </t>
  </si>
  <si>
    <t xml:space="preserve">    Trener reprezentacija je Tihomir Zagudajev, a kapetan Leonard Vesel.</t>
  </si>
  <si>
    <t xml:space="preserve">    </t>
  </si>
  <si>
    <t xml:space="preserve">                    Plasmani ekipa i pojedinaca na međunarodnim natjecanjima:</t>
  </si>
  <si>
    <t>Zagreb</t>
  </si>
  <si>
    <t>Sveta Marija</t>
  </si>
  <si>
    <t>Budaševo</t>
  </si>
  <si>
    <t>Susedgrad</t>
  </si>
  <si>
    <t xml:space="preserve">PRVENSTVO HŠRS 2012 - II. LIGA ZAPAD - SENIORI </t>
  </si>
  <si>
    <t>BANOVA J.
22.09.2012</t>
  </si>
  <si>
    <t>ZAGREB</t>
  </si>
  <si>
    <t>ZAPREŠIĆ</t>
  </si>
  <si>
    <t>JASTREBARSKO</t>
  </si>
  <si>
    <t>OZALJ</t>
  </si>
  <si>
    <t>PETRINJA</t>
  </si>
  <si>
    <t>V.GORICA</t>
  </si>
  <si>
    <t>ŠĆITARJEVO</t>
  </si>
  <si>
    <t xml:space="preserve">: </t>
  </si>
  <si>
    <t xml:space="preserve">Iz  II lige ZAPAD u  I ligu ulazi. ŠRK TPK iz Zagreba </t>
  </si>
  <si>
    <t>Iz  II lige ZAPAD ispada: ŠRD Sava iz Ščitarjeva</t>
  </si>
  <si>
    <t>Blažeković Mladen</t>
  </si>
  <si>
    <t>Dalj           22.07.2012</t>
  </si>
  <si>
    <t>Belišće</t>
  </si>
  <si>
    <t>Pakrac</t>
  </si>
  <si>
    <t xml:space="preserve">ORŠK </t>
  </si>
  <si>
    <t>Darda</t>
  </si>
  <si>
    <t>Lipik</t>
  </si>
  <si>
    <t>Daruvar</t>
  </si>
  <si>
    <t>Slatina</t>
  </si>
  <si>
    <t>Osijek</t>
  </si>
  <si>
    <t>Nova Gradiška</t>
  </si>
  <si>
    <t xml:space="preserve">Iz  II lige ISTOK u  I ligu ulazi. ŠRD  Amur iz Darde </t>
  </si>
  <si>
    <t>Iz  II lige ISTOK ispada: ŠRD Mrena iz Nove Gradiške</t>
  </si>
  <si>
    <t>Vacka Robert</t>
  </si>
  <si>
    <t>Petrović Dalibor</t>
  </si>
  <si>
    <t>Leš Damir</t>
  </si>
  <si>
    <t>II. Liga  SJEVER 2012. -  SENIORI</t>
  </si>
  <si>
    <t>28.04.2012.        Ivanec</t>
  </si>
  <si>
    <t>29.04.2012.        Ivanec</t>
  </si>
  <si>
    <t>09. 06.2012.        Bedekovčina</t>
  </si>
  <si>
    <t>10. 06.2012.        Bedekovčina</t>
  </si>
  <si>
    <t>21.07.2012         D. Dubrava</t>
  </si>
  <si>
    <t>22.07.2012         D. Dubrava</t>
  </si>
  <si>
    <t>22.09.2012.                   Rasinja</t>
  </si>
  <si>
    <t>23.09.2012.                   Rasinja</t>
  </si>
  <si>
    <t>Štuka Torčec</t>
  </si>
  <si>
    <t>B- Šport Koprivnica</t>
  </si>
  <si>
    <t>Pliva Savski Marof</t>
  </si>
  <si>
    <t>La -Ban Dragon Peteranec</t>
  </si>
  <si>
    <t>Vidovec Vidovec</t>
  </si>
  <si>
    <t>Mjesto</t>
  </si>
  <si>
    <t>Ivanec</t>
  </si>
  <si>
    <t>Vidovec</t>
  </si>
  <si>
    <t>Torčec</t>
  </si>
  <si>
    <t>Ivanovec</t>
  </si>
  <si>
    <t>Bedekovčina</t>
  </si>
  <si>
    <t>Savski Marof</t>
  </si>
  <si>
    <t>Peteranec</t>
  </si>
  <si>
    <t xml:space="preserve">Iz  II lige SJEVER u  I ligu ulazi. ŠRD  Štuka iz Totčeca </t>
  </si>
  <si>
    <t>Iz  II lige SJEVER ispada: ŠRD Vidovec iz Vidovca</t>
  </si>
  <si>
    <t>Dario Čeki</t>
  </si>
  <si>
    <t>Goran Matijašić</t>
  </si>
  <si>
    <t>Emil Lukman</t>
  </si>
  <si>
    <t>Matija Kraševac</t>
  </si>
  <si>
    <t>Matija Lončar</t>
  </si>
  <si>
    <t>Branko Matijević</t>
  </si>
  <si>
    <t>Zlatko Kračun</t>
  </si>
  <si>
    <t>Goran Štargl</t>
  </si>
  <si>
    <t>Marijan Mađerić</t>
  </si>
  <si>
    <t>Marin Goleš</t>
  </si>
  <si>
    <t>Nikica Adamić</t>
  </si>
  <si>
    <t>Mario Lončar</t>
  </si>
  <si>
    <t>Danijel Picer</t>
  </si>
  <si>
    <t>Drago Cerovčec</t>
  </si>
  <si>
    <t>Miroslav Kramar</t>
  </si>
  <si>
    <t>Danijel Dominko</t>
  </si>
  <si>
    <t>Ljubomir Žuljić</t>
  </si>
  <si>
    <t>Miljenko Brezovec</t>
  </si>
  <si>
    <t>Romano Čordašev</t>
  </si>
  <si>
    <t>Nikola Geček</t>
  </si>
  <si>
    <t>Petreković Ivica</t>
  </si>
  <si>
    <t>Mladen Svačko</t>
  </si>
  <si>
    <t>Ivica Marković</t>
  </si>
  <si>
    <t>Goran Gašpir</t>
  </si>
  <si>
    <t>Božidar Magdić</t>
  </si>
  <si>
    <t>Mladen Breški</t>
  </si>
  <si>
    <t>Zvonko Antolić</t>
  </si>
  <si>
    <t>Simeunović Mišo</t>
  </si>
  <si>
    <t>Mario Celižić</t>
  </si>
  <si>
    <t>Igor Lazar</t>
  </si>
  <si>
    <t>La -Ban Drago Peteranec</t>
  </si>
  <si>
    <t>Vanja Dominko</t>
  </si>
  <si>
    <t>Milan Brezovec</t>
  </si>
  <si>
    <t>Bojan Premužić</t>
  </si>
  <si>
    <t>Slavko Sporiš</t>
  </si>
  <si>
    <t>Davor Lazar</t>
  </si>
  <si>
    <t>Renato Dugorepec</t>
  </si>
  <si>
    <t>Antonio Težak</t>
  </si>
  <si>
    <t>Dominik Bebek</t>
  </si>
  <si>
    <t>Željko Geček</t>
  </si>
  <si>
    <t>Linjak Ivanovec</t>
  </si>
  <si>
    <t>injak Ivanovec</t>
  </si>
  <si>
    <t>ŠRK Varaždn Int.  Varaždin</t>
  </si>
  <si>
    <t>ŠRU Bijelka GME Sunja</t>
  </si>
  <si>
    <t>ŠRD Glavatica Pfeifer Prelog</t>
  </si>
  <si>
    <t>ŠRD Klen Sveta Marija</t>
  </si>
  <si>
    <t>ŠRD Rak Rakitje</t>
  </si>
  <si>
    <t>KŠR Korna Karlovac</t>
  </si>
  <si>
    <t>ŠRK Azzro Varaždin</t>
  </si>
  <si>
    <t>ŠRD Ilova Garešnica</t>
  </si>
  <si>
    <t>ŠRD Som Kotoriba</t>
  </si>
  <si>
    <t>ŠRK V.Gorica Topfishing</t>
  </si>
  <si>
    <t>ŠRU Klen Nova Gradiška</t>
  </si>
  <si>
    <t>ŠRD Sava Županja</t>
  </si>
  <si>
    <t>ŠRK Štuka</t>
  </si>
  <si>
    <t>ŠRK La -Ban Dragon</t>
  </si>
  <si>
    <t>ŠRD Vidovec</t>
  </si>
  <si>
    <t>ŠRK Pliva</t>
  </si>
  <si>
    <t>ŠRD Ivanec</t>
  </si>
  <si>
    <t>ŠRD Jezera</t>
  </si>
  <si>
    <t>ŠRK B- Šport</t>
  </si>
  <si>
    <t xml:space="preserve">ŠRD Linjak </t>
  </si>
  <si>
    <t>ŠRD Amur</t>
  </si>
  <si>
    <t>ŠRD Slavonac</t>
  </si>
  <si>
    <t>ŠRD Toplica</t>
  </si>
  <si>
    <t>UŠR Belišće</t>
  </si>
  <si>
    <t>ŠRU Klen</t>
  </si>
  <si>
    <t>ŠRD Pakrac</t>
  </si>
  <si>
    <t>ŠRU Mrena</t>
  </si>
  <si>
    <t xml:space="preserve">UŠR ŠTUKA </t>
  </si>
  <si>
    <t>ŠRU ODRA</t>
  </si>
  <si>
    <t xml:space="preserve">ŠRK SAVA </t>
  </si>
  <si>
    <t>ŠRK TPK</t>
  </si>
  <si>
    <t xml:space="preserve">ŠRD ŠARAN </t>
  </si>
  <si>
    <t>ŠRD JASTREBARSKO</t>
  </si>
  <si>
    <t>ŠRD OZALJ</t>
  </si>
  <si>
    <t xml:space="preserve">ŠRK TRNJE-JAGI </t>
  </si>
  <si>
    <t xml:space="preserve">ŠRD Mura                       </t>
  </si>
  <si>
    <t xml:space="preserve">ŠRD Novi Marof             </t>
  </si>
  <si>
    <t>ŠRK Koprivnica</t>
  </si>
  <si>
    <t>ŠRK Križevci</t>
  </si>
  <si>
    <t>ŠRD Karas</t>
  </si>
  <si>
    <t>ŠRD Ludbreg</t>
  </si>
  <si>
    <t>ŠRK Podravka</t>
  </si>
  <si>
    <t>ŠRK TRNJE JAGI</t>
  </si>
  <si>
    <t>ŠRK KOPRIVNICA</t>
  </si>
  <si>
    <t xml:space="preserve">ŠRD KLEN </t>
  </si>
  <si>
    <t>ŠRU VIDRA</t>
  </si>
  <si>
    <t>ŠRK TRAKOŠĆAN</t>
  </si>
  <si>
    <t>ŠRD ŠPANSKO</t>
  </si>
  <si>
    <t>28.04.2012.</t>
  </si>
  <si>
    <t>09.06.2012.</t>
  </si>
  <si>
    <t>22.07.2012.</t>
  </si>
  <si>
    <t>22.09.2012.</t>
  </si>
  <si>
    <t>23.09.2012.</t>
  </si>
  <si>
    <t>Bosut Rok-Andrijaš</t>
  </si>
  <si>
    <t>Ribnjak Zdenci</t>
  </si>
  <si>
    <t>Stara Drava Bilje</t>
  </si>
  <si>
    <t>Drava Osijek</t>
  </si>
  <si>
    <t>Ribnjak 1 Virovitica</t>
  </si>
  <si>
    <t>Ribnjak 6 Virovitica</t>
  </si>
  <si>
    <t>Sava Sl. Brod</t>
  </si>
  <si>
    <t>br.</t>
  </si>
  <si>
    <t>Red.</t>
  </si>
  <si>
    <t>Red</t>
  </si>
  <si>
    <t>Lipik
28.04.2012</t>
  </si>
  <si>
    <t>Lipik
29.04.2012</t>
  </si>
  <si>
    <t>I  kolo</t>
  </si>
  <si>
    <t>II  kolo</t>
  </si>
  <si>
    <t>III  kolo</t>
  </si>
  <si>
    <t>IV  kolo</t>
  </si>
  <si>
    <t>V  kolo</t>
  </si>
  <si>
    <t>VI  kolo</t>
  </si>
  <si>
    <t>VII  kolo</t>
  </si>
  <si>
    <t>VIII  kolo</t>
  </si>
  <si>
    <t>Županja               28.04.2012</t>
  </si>
  <si>
    <t>Županja               29.04.2012</t>
  </si>
  <si>
    <t>Ivanec         09.06 2012</t>
  </si>
  <si>
    <t>Ivanec         10.06.2012.</t>
  </si>
  <si>
    <t>Dubrava                   21.07.2012.</t>
  </si>
  <si>
    <t>Dubrava                   22.07.2012.</t>
  </si>
  <si>
    <t>Banova Jaruga           22.09.2012.</t>
  </si>
  <si>
    <t>Banova Jaruga           23.09.2012.</t>
  </si>
  <si>
    <r>
      <t xml:space="preserve">               </t>
    </r>
    <r>
      <rPr>
        <b/>
        <sz val="12"/>
        <rFont val="Arial"/>
        <family val="2"/>
      </rPr>
      <t xml:space="preserve"> HRVATSKI ŠPORTSKO</t>
    </r>
  </si>
  <si>
    <r>
      <t xml:space="preserve">                </t>
    </r>
    <r>
      <rPr>
        <b/>
        <sz val="12"/>
        <rFont val="Arial"/>
        <family val="2"/>
      </rPr>
      <t xml:space="preserve">RIBOLOVNI SAVEZ </t>
    </r>
  </si>
  <si>
    <t xml:space="preserve">                  HRVATSKI ŠPORTSKO</t>
  </si>
  <si>
    <t xml:space="preserve">                  RIBOLOVNI SAVEZ</t>
  </si>
  <si>
    <t xml:space="preserve">                                            HRVATSKI ŠPORTSKO</t>
  </si>
  <si>
    <t xml:space="preserve">                                     RIBOLOVNI SAVEZ</t>
  </si>
  <si>
    <t xml:space="preserve"> EKIPA</t>
  </si>
  <si>
    <t>Red br.</t>
  </si>
  <si>
    <t>DESINEC
28.04.2012.</t>
  </si>
  <si>
    <t>ZORKOVAC
29.04.2012.</t>
  </si>
  <si>
    <t>Bosut  Rokovci Andrijaševci</t>
  </si>
  <si>
    <t>ŠRU Gakovac</t>
  </si>
  <si>
    <t>NRRK Esseker</t>
  </si>
  <si>
    <t>ŠRU Šaran</t>
  </si>
  <si>
    <t>ŠRU Bačica</t>
  </si>
  <si>
    <t>ŠRK Karas</t>
  </si>
  <si>
    <t>ŠRK Virovitica</t>
  </si>
  <si>
    <t>ŠRU Som</t>
  </si>
  <si>
    <t>ŠRK Klen</t>
  </si>
  <si>
    <t>ŠRD Požega-HVIDRA-a</t>
  </si>
  <si>
    <t>ŠRK TVIN</t>
  </si>
  <si>
    <t>Baranjsko. Petr.Selo</t>
  </si>
  <si>
    <t>Bicko Selo</t>
  </si>
  <si>
    <t>Cernik</t>
  </si>
  <si>
    <t>Rokovci-Andrijaševci</t>
  </si>
  <si>
    <t>Virovitica</t>
  </si>
  <si>
    <t>Slavonski Brod</t>
  </si>
  <si>
    <t>Čačinci</t>
  </si>
  <si>
    <t>Požega</t>
  </si>
  <si>
    <t xml:space="preserve">                                  HRVATSKI ŠPORTSKO</t>
  </si>
  <si>
    <t xml:space="preserve">                              RIBOLOVNI SAVEZ</t>
  </si>
  <si>
    <t xml:space="preserve">Mjesto </t>
  </si>
  <si>
    <t>ŠRD Štuka</t>
  </si>
  <si>
    <t>ŠRD Pešćenica</t>
  </si>
  <si>
    <t>ŠRK Sveti Petar</t>
  </si>
  <si>
    <t>ŠRD Som</t>
  </si>
  <si>
    <t>ŠRU Alfa</t>
  </si>
  <si>
    <t>ŠRD Špansko</t>
  </si>
  <si>
    <t>Čazma</t>
  </si>
  <si>
    <t>Vrbovec</t>
  </si>
  <si>
    <t>Kerestinec</t>
  </si>
  <si>
    <t xml:space="preserve">  </t>
  </si>
  <si>
    <r>
      <t xml:space="preserve">                                                  "</t>
    </r>
    <r>
      <rPr>
        <b/>
        <sz val="18"/>
        <rFont val="Arial"/>
        <family val="2"/>
      </rPr>
      <t xml:space="preserve">LOV PASTRVE PRIRODNIM MAMCIMA" </t>
    </r>
  </si>
  <si>
    <t xml:space="preserve">                                 RIBOLOVNI SAVEZ</t>
  </si>
  <si>
    <t xml:space="preserve">                                         HRVATSKI ŠPORTSKO</t>
  </si>
  <si>
    <t xml:space="preserve">                           HRVATSKI ŠPORTSKO</t>
  </si>
  <si>
    <t xml:space="preserve">                   RIBOLOVNI SAVEZ </t>
  </si>
  <si>
    <t xml:space="preserve">                            Prvenstvo Hrvatske  2012</t>
  </si>
  <si>
    <t xml:space="preserve">                                         "LOV  ŠARANA" </t>
  </si>
  <si>
    <r>
      <t xml:space="preserve">                                            </t>
    </r>
    <r>
      <rPr>
        <b/>
        <sz val="12"/>
        <rFont val="Arial"/>
        <family val="2"/>
      </rPr>
      <t>HRVATSKI ŠPORTSKO</t>
    </r>
  </si>
  <si>
    <r>
      <t xml:space="preserve">                                   </t>
    </r>
    <r>
      <rPr>
        <b/>
        <sz val="12"/>
        <rFont val="Arial"/>
        <family val="2"/>
      </rPr>
      <t>RIBOLOVNI SAVEZ</t>
    </r>
  </si>
  <si>
    <r>
      <t xml:space="preserve">                                      </t>
    </r>
    <r>
      <rPr>
        <b/>
        <sz val="14"/>
        <rFont val="Arial"/>
        <family val="2"/>
      </rPr>
      <t>RIBOLOV PREDATORA S OBALE UMJETNIM MAMCIMA</t>
    </r>
  </si>
  <si>
    <r>
      <t xml:space="preserve">                                       </t>
    </r>
    <r>
      <rPr>
        <b/>
        <sz val="14"/>
        <rFont val="Arial"/>
        <family val="2"/>
      </rPr>
      <t>PRVENSTVO HŠRS 2012.</t>
    </r>
  </si>
  <si>
    <t>VII kolo</t>
  </si>
  <si>
    <t>VIII kolo</t>
  </si>
  <si>
    <t xml:space="preserve">    Reprezentacija Hrvatske zauzela je  7.  mjesto, a natjecatelji Hrvatske u  parovima plasirali su se</t>
  </si>
  <si>
    <t>Darko Horvatinović</t>
  </si>
  <si>
    <t>Stjepan Pintarić</t>
  </si>
  <si>
    <t>Iz III lige ZAPAD u  II ligu ulazi ŠRD Štuka iz Čazme</t>
  </si>
  <si>
    <t>Iz III lige SJEVER u  II ligu ulazi ŠRD Mura iz Murskog Središća</t>
  </si>
  <si>
    <t>Iz III lige ISTOK  u  II ligu ulazi ŠRU Šaran iz Bickog sela</t>
  </si>
  <si>
    <t>Milan Ružojčić</t>
  </si>
  <si>
    <t>II. Liga SJEVER 2012.  - SENIORI</t>
  </si>
  <si>
    <t>Vujnović Nikola</t>
  </si>
  <si>
    <t>LOV PASTRVA NA  JEZERU 2012.</t>
  </si>
  <si>
    <t>UKUPNI PLASMAN LIGE</t>
  </si>
  <si>
    <t>Zoran Štefanić</t>
  </si>
  <si>
    <t>Miloš Grubić</t>
  </si>
  <si>
    <t>Trnje Zagreb</t>
  </si>
  <si>
    <t>Slavko Meister</t>
  </si>
  <si>
    <t>Novi Marof</t>
  </si>
  <si>
    <t>Franjo Jurčević</t>
  </si>
  <si>
    <t>Miroslav Kristofić</t>
  </si>
  <si>
    <t xml:space="preserve">    45. Željko Blaž i Damir Grđan, bez plasmana) Pave Vukelić i Ivica Valentić, </t>
  </si>
  <si>
    <t xml:space="preserve">    kako slijedi: 10. Josip Pecigoš i Marko Belošević, 14. Dalibor Banaj i Dalibor Stanić, </t>
  </si>
  <si>
    <t xml:space="preserve">           2. Uteg u Arenberg - Bruno Brovet</t>
  </si>
  <si>
    <t>Zlatimir Kostelić</t>
  </si>
  <si>
    <t>Dražen Stipetić</t>
  </si>
  <si>
    <t>Menadžer:</t>
  </si>
  <si>
    <t>Vrhovni sudac:</t>
  </si>
  <si>
    <t>Cetina-Sinj 2</t>
  </si>
  <si>
    <t>Šuća Jure</t>
  </si>
  <si>
    <t>Mladen Mravak</t>
  </si>
  <si>
    <t>Ivan Marović</t>
  </si>
  <si>
    <t>Brod na Kupi</t>
  </si>
  <si>
    <t>Tomislav Zlodi</t>
  </si>
  <si>
    <t>Ivica Mezin</t>
  </si>
  <si>
    <t>Krešimir Topić</t>
  </si>
  <si>
    <t>Cetina-Sinj 1</t>
  </si>
  <si>
    <t>Rino Žuro</t>
  </si>
  <si>
    <t>Joško Šuća</t>
  </si>
  <si>
    <t>Ante Poljak</t>
  </si>
  <si>
    <t>Vodencvijet - Zagreb</t>
  </si>
  <si>
    <t>Boško Barišić</t>
  </si>
  <si>
    <t>Predrag Badanjak</t>
  </si>
  <si>
    <t>Ivica Magdić</t>
  </si>
  <si>
    <t>Krka - Knin</t>
  </si>
  <si>
    <t>Jovica Bradoš</t>
  </si>
  <si>
    <t>Domagoj Porajčić</t>
  </si>
  <si>
    <t>Miroslav Katičić</t>
  </si>
  <si>
    <t>Ogulin 2</t>
  </si>
  <si>
    <t>Joseph Bradić</t>
  </si>
  <si>
    <t>Goran Mioljević</t>
  </si>
  <si>
    <t>Marko Puškarić</t>
  </si>
  <si>
    <t>Ogulin 1</t>
  </si>
  <si>
    <t>Neven Ristić</t>
  </si>
  <si>
    <t>Siniša Hajdin</t>
  </si>
  <si>
    <t>Marinko Puškarić</t>
  </si>
  <si>
    <t>Pojedinačni/ ekipni plasman</t>
  </si>
  <si>
    <t>Zbroj negativnih bodova</t>
  </si>
  <si>
    <t>Pojedinačni plasman/ ekipni</t>
  </si>
  <si>
    <t>Sektorski plasman</t>
  </si>
  <si>
    <t>Ukupno bodova</t>
  </si>
  <si>
    <t>Centimetri x 20</t>
  </si>
  <si>
    <t>Broj riba x 100</t>
  </si>
  <si>
    <t>6.koloGacka07.10.2012</t>
  </si>
  <si>
    <t>5.koloVitunjčica20.05.2012</t>
  </si>
  <si>
    <t>4.kolo Dobra20.05.2012</t>
  </si>
  <si>
    <t>3.kolo Dobra13.05.2012</t>
  </si>
  <si>
    <t>2.kolo Krka 22.o4.2012</t>
  </si>
  <si>
    <t>1.kolo Ruda 21.04.2012</t>
  </si>
  <si>
    <t xml:space="preserve">PRVENSTVO HŠRS 2012. U Lovu ribe umjetnom muhom  </t>
  </si>
  <si>
    <t xml:space="preserve">. </t>
  </si>
  <si>
    <t>Hrvatski športsko ribolovni savez</t>
  </si>
  <si>
    <t xml:space="preserve">      Ogulin</t>
  </si>
  <si>
    <t xml:space="preserve"> 26.08.2012</t>
  </si>
  <si>
    <r>
      <t xml:space="preserve">h) </t>
    </r>
    <r>
      <rPr>
        <b/>
        <sz val="12"/>
        <color indexed="8"/>
        <rFont val="Times New Roman"/>
        <family val="1"/>
      </rPr>
      <t>Svjetsko prvenstvo u lovu pastrve prirodnim mamcima</t>
    </r>
    <r>
      <rPr>
        <sz val="12"/>
        <color indexed="8"/>
        <rFont val="Times New Roman"/>
        <family val="1"/>
      </rPr>
      <t xml:space="preserve"> -  održano je u Jellieu (Francuska) od</t>
    </r>
  </si>
  <si>
    <r>
      <t xml:space="preserve"> i) Svjetsko prvenstvo u lovu muhom – </t>
    </r>
    <r>
      <rPr>
        <sz val="12"/>
        <color indexed="8"/>
        <rFont val="Times New Roman"/>
        <family val="1"/>
      </rPr>
      <t>održano je u Sloveniji  od 03.-10.06.2012. Reprezentacija</t>
    </r>
  </si>
  <si>
    <r>
      <t xml:space="preserve">j) Svjetsko juniorsko prvenstvo u CASTINGU </t>
    </r>
    <r>
      <rPr>
        <sz val="12"/>
        <rFont val="Times New Roman"/>
        <family val="1"/>
      </rPr>
      <t>– bacački petoboj –</t>
    </r>
    <r>
      <rPr>
        <b/>
        <sz val="12"/>
        <rFont val="Times New Roman"/>
        <family val="1"/>
      </rPr>
      <t xml:space="preserve"> Čabar  (Hrvatska)</t>
    </r>
  </si>
  <si>
    <r>
      <t>k)</t>
    </r>
    <r>
      <rPr>
        <b/>
        <sz val="12"/>
        <color indexed="8"/>
        <rFont val="Times New Roman"/>
        <family val="1"/>
      </rPr>
      <t xml:space="preserve"> Svjetsko prvenstvo seniora u CASTINGU - bacački petoboj</t>
    </r>
    <r>
      <rPr>
        <sz val="12"/>
        <color indexed="8"/>
        <rFont val="Times New Roman"/>
        <family val="1"/>
      </rPr>
      <t xml:space="preserve">  Tallinn (Estonija) od</t>
    </r>
  </si>
  <si>
    <r>
      <t xml:space="preserve">l) </t>
    </r>
    <r>
      <rPr>
        <b/>
        <sz val="12"/>
        <color indexed="8"/>
        <rFont val="Times New Roman"/>
        <family val="1"/>
      </rPr>
      <t xml:space="preserve">Svjetsko prvenstvo u lovu šarana </t>
    </r>
    <r>
      <rPr>
        <sz val="12"/>
        <color indexed="8"/>
        <rFont val="Times New Roman"/>
        <family val="1"/>
      </rPr>
      <t>– održano je u  (Rumuniji) od 23.09.-01.10.2012.</t>
    </r>
  </si>
  <si>
    <r>
      <t xml:space="preserve">lj) </t>
    </r>
    <r>
      <rPr>
        <b/>
        <sz val="12"/>
        <color indexed="8"/>
        <rFont val="Times New Roman"/>
        <family val="1"/>
      </rPr>
      <t>Svjetsko prvenstvo u lovu pastrvskog grgeča</t>
    </r>
    <r>
      <rPr>
        <sz val="12"/>
        <color indexed="8"/>
        <rFont val="Times New Roman"/>
        <family val="1"/>
      </rPr>
      <t xml:space="preserve"> -  održano je u Caruachi Lake  (Venezuela) od</t>
    </r>
  </si>
  <si>
    <t xml:space="preserve">   27.08.-03.09.2011. Reprezentacija je zauzela 8. mjesto, a natjecatelji Hrvatske plasirali su se    </t>
  </si>
  <si>
    <t xml:space="preserve">   kako slijedi: 13. Samir Alijanović  i Boris Leskovar, 21. Anđelko Jazvić i Mirko Hanžeković,</t>
  </si>
  <si>
    <t xml:space="preserve">   32. Matija Štefek i Robert Berger,</t>
  </si>
  <si>
    <t>NENAD ZORMANIĆ</t>
  </si>
  <si>
    <t>26</t>
  </si>
  <si>
    <t>LEO MERLIN</t>
  </si>
  <si>
    <t>25</t>
  </si>
  <si>
    <t>GORAN PETAK</t>
  </si>
  <si>
    <t>24</t>
  </si>
  <si>
    <t>IVAN GALIĆ</t>
  </si>
  <si>
    <t>23</t>
  </si>
  <si>
    <t>BRANKO KALINIĆ</t>
  </si>
  <si>
    <t>22</t>
  </si>
  <si>
    <t>DAVOR DUDRAK</t>
  </si>
  <si>
    <t>21</t>
  </si>
  <si>
    <t>MARKO IVANKOVIĆ</t>
  </si>
  <si>
    <t>20</t>
  </si>
  <si>
    <t>ANTONIJO VIDMAR</t>
  </si>
  <si>
    <t>19</t>
  </si>
  <si>
    <t>ŽELJKO NOVAK</t>
  </si>
  <si>
    <t>18</t>
  </si>
  <si>
    <t>MARIJAN JAMBREŠIĆ</t>
  </si>
  <si>
    <t>17</t>
  </si>
  <si>
    <t>ŽELJKO VEDERNJAK</t>
  </si>
  <si>
    <t>16</t>
  </si>
  <si>
    <t>GORAN ABRAMOVIĆ</t>
  </si>
  <si>
    <t>15</t>
  </si>
  <si>
    <t>žuti karton</t>
  </si>
  <si>
    <t>MARKO KLARIĆ</t>
  </si>
  <si>
    <t>14</t>
  </si>
  <si>
    <t>MARIJAN BOJĆUK</t>
  </si>
  <si>
    <t>13</t>
  </si>
  <si>
    <t>ROBERT BERGER</t>
  </si>
  <si>
    <t>12</t>
  </si>
  <si>
    <t>IVAN MLINJARIĆ</t>
  </si>
  <si>
    <t>11</t>
  </si>
  <si>
    <t>SINIŠA KOVAČIČEK</t>
  </si>
  <si>
    <t>10</t>
  </si>
  <si>
    <t>SINIŠA PAVLINIĆ</t>
  </si>
  <si>
    <t>9</t>
  </si>
  <si>
    <t>PREDRAG MASLIĆ</t>
  </si>
  <si>
    <t>8</t>
  </si>
  <si>
    <t>MARIO ČENAN</t>
  </si>
  <si>
    <t>7</t>
  </si>
  <si>
    <t>SAMIR ALIJANOVIĆ</t>
  </si>
  <si>
    <t>6</t>
  </si>
  <si>
    <t>MATIJA ŠTEFEK</t>
  </si>
  <si>
    <t>5</t>
  </si>
  <si>
    <t>BRANKO BURIĆ</t>
  </si>
  <si>
    <t>4</t>
  </si>
  <si>
    <t>BORIS LESKOVAR</t>
  </si>
  <si>
    <t>3</t>
  </si>
  <si>
    <t>ANĐELKO JAZVIĆ</t>
  </si>
  <si>
    <t>2</t>
  </si>
  <si>
    <t>MIRKO HANŽEKOVIĆ</t>
  </si>
  <si>
    <t>1</t>
  </si>
  <si>
    <t xml:space="preserve">BODOVI </t>
  </si>
  <si>
    <t>GRAMA</t>
  </si>
  <si>
    <t>RIBA</t>
  </si>
  <si>
    <t>BODOVI</t>
  </si>
  <si>
    <t>R.br.</t>
  </si>
  <si>
    <t>VI. KOLO</t>
  </si>
  <si>
    <t>V. KOLO</t>
  </si>
  <si>
    <t>IV. KOLO</t>
  </si>
  <si>
    <t>III. KOLO</t>
  </si>
  <si>
    <t>II. KOLO</t>
  </si>
  <si>
    <t>I. KOLO</t>
  </si>
  <si>
    <t>Prvenstvo HŠRS u LOVU PASTRVSKOG GRGEČA</t>
  </si>
  <si>
    <t>HRVATSKA BASS LIGA 2012 -REZULTATI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</si>
</sst>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d/m/;@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[$-41A]d\.\ mmmm\ yyyy"/>
    <numFmt numFmtId="177" formatCode="&quot;Da&quot;;&quot;Da&quot;;&quot;Ne&quot;"/>
    <numFmt numFmtId="178" formatCode="&quot;Istinito&quot;;&quot;Istinito&quot;;&quot;Neistinito&quot;"/>
    <numFmt numFmtId="179" formatCode="&quot;Uključeno&quot;;&quot;Uključeno&quot;;&quot;Isključeno&quot;"/>
    <numFmt numFmtId="180" formatCode="#,##0.000"/>
    <numFmt numFmtId="181" formatCode="0.000"/>
    <numFmt numFmtId="182" formatCode="_-* #,##0.0\ _k_n_-;\-* #,##0.0\ _k_n_-;_-* &quot;-&quot;?\ _k_n_-;_-@_-"/>
    <numFmt numFmtId="183" formatCode="#,##0.0_ ;\-#,##0.0\ "/>
    <numFmt numFmtId="184" formatCode="_-* #,##0.0\ &quot;kn&quot;_-;\-* #,##0.0\ &quot;kn&quot;_-;_-* &quot;-&quot;?\ &quot;kn&quot;_-;_-@_-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kn&quot;\ #,##0;\-&quot;kn&quot;\ #,##0"/>
    <numFmt numFmtId="194" formatCode="&quot;kn&quot;\ #,##0;[Red]\-&quot;kn&quot;\ #,##0"/>
    <numFmt numFmtId="195" formatCode="&quot;kn&quot;\ #,##0.00;\-&quot;kn&quot;\ #,##0.00"/>
    <numFmt numFmtId="196" formatCode="&quot;kn&quot;\ #,##0.00;[Red]\-&quot;kn&quot;\ #,##0.00"/>
    <numFmt numFmtId="197" formatCode="_-&quot;kn&quot;\ * #,##0_-;\-&quot;kn&quot;\ * #,##0_-;_-&quot;kn&quot;\ * &quot;-&quot;_-;_-@_-"/>
    <numFmt numFmtId="198" formatCode="_-&quot;kn&quot;\ * #,##0.00_-;\-&quot;kn&quot;\ * #,##0.00_-;_-&quot;kn&quot;\ 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0000\-0000"/>
    <numFmt numFmtId="204" formatCode="0.000000000"/>
    <numFmt numFmtId="205" formatCode="00000"/>
    <numFmt numFmtId="206" formatCode="&quot;€&quot;\ #,##0;\-&quot;€&quot;\ #,##0"/>
    <numFmt numFmtId="207" formatCode="&quot;€&quot;\ #,##0;[Red]\-&quot;€&quot;\ #,##0"/>
    <numFmt numFmtId="208" formatCode="&quot;€&quot;\ #,##0.00;\-&quot;€&quot;\ #,##0.00"/>
    <numFmt numFmtId="209" formatCode="&quot;€&quot;\ #,##0.00;[Red]\-&quot;€&quot;\ #,##0.00"/>
    <numFmt numFmtId="210" formatCode="_-&quot;€&quot;\ * #,##0_-;\-&quot;€&quot;\ * #,##0_-;_-&quot;€&quot;\ * &quot;-&quot;_-;_-@_-"/>
    <numFmt numFmtId="211" formatCode="_-&quot;€&quot;\ * #,##0.00_-;\-&quot;€&quot;\ * #,##0.00_-;_-&quot;€&quot;\ * &quot;-&quot;??_-;_-@_-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0"/>
      <name val="Lohit Hind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18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0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sz val="10"/>
      <name val="Times New Roman"/>
      <family val="1"/>
    </font>
    <font>
      <sz val="14"/>
      <name val="Arial"/>
      <family val="0"/>
    </font>
    <font>
      <sz val="1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20"/>
      <name val="Castellar"/>
      <family val="1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20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37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double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double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double">
        <color indexed="59"/>
      </left>
      <right>
        <color indexed="63"/>
      </right>
      <top>
        <color indexed="63"/>
      </top>
      <bottom>
        <color indexed="63"/>
      </bottom>
    </border>
    <border>
      <left style="double">
        <color indexed="59"/>
      </left>
      <right style="double">
        <color indexed="59"/>
      </right>
      <top>
        <color indexed="63"/>
      </top>
      <bottom>
        <color indexed="63"/>
      </bottom>
    </border>
    <border>
      <left style="double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double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double">
        <color indexed="59"/>
      </left>
      <right style="double">
        <color indexed="59"/>
      </right>
      <top>
        <color indexed="63"/>
      </top>
      <bottom style="double">
        <color indexed="59"/>
      </bottom>
    </border>
    <border>
      <left style="double">
        <color indexed="59"/>
      </left>
      <right style="thin">
        <color indexed="59"/>
      </right>
      <top>
        <color indexed="63"/>
      </top>
      <bottom style="double">
        <color indexed="59"/>
      </bottom>
    </border>
    <border>
      <left>
        <color indexed="63"/>
      </left>
      <right style="double">
        <color indexed="59"/>
      </right>
      <top>
        <color indexed="63"/>
      </top>
      <bottom style="double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double">
        <color indexed="59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59"/>
      </left>
      <right style="double">
        <color indexed="59"/>
      </right>
      <top>
        <color indexed="63"/>
      </top>
      <bottom style="hair">
        <color indexed="59"/>
      </bottom>
    </border>
    <border>
      <left style="double">
        <color indexed="59"/>
      </left>
      <right style="double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double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double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>
        <color indexed="63"/>
      </top>
      <bottom style="hair">
        <color indexed="59"/>
      </bottom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double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double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double">
        <color indexed="59"/>
      </bottom>
    </border>
    <border>
      <left style="double">
        <color indexed="59"/>
      </left>
      <right style="hair">
        <color indexed="59"/>
      </right>
      <top style="hair">
        <color indexed="59"/>
      </top>
      <bottom style="double">
        <color indexed="59"/>
      </bottom>
    </border>
    <border>
      <left style="hair">
        <color indexed="59"/>
      </left>
      <right style="double">
        <color indexed="59"/>
      </right>
      <top style="hair">
        <color indexed="59"/>
      </top>
      <bottom style="double">
        <color indexed="59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59"/>
      </right>
      <top style="hair">
        <color indexed="59"/>
      </top>
      <bottom style="double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double">
        <color indexed="59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double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double">
        <color indexed="59"/>
      </right>
      <top style="double">
        <color indexed="59"/>
      </top>
      <bottom style="hair">
        <color indexed="59"/>
      </bottom>
    </border>
    <border>
      <left style="hair">
        <color indexed="59"/>
      </left>
      <right style="double">
        <color indexed="59"/>
      </right>
      <top>
        <color indexed="63"/>
      </top>
      <bottom>
        <color indexed="63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double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hair">
        <color indexed="59"/>
      </left>
      <right style="double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hair">
        <color indexed="59"/>
      </top>
      <bottom style="double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double">
        <color indexed="59"/>
      </bottom>
    </border>
    <border>
      <left>
        <color indexed="63"/>
      </left>
      <right style="double">
        <color indexed="59"/>
      </right>
      <top style="thin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double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/>
      <bottom style="hair"/>
    </border>
    <border>
      <left style="double"/>
      <right/>
      <top style="hair"/>
      <bottom style="double"/>
    </border>
    <border>
      <left style="hair"/>
      <right style="hair"/>
      <top style="hair"/>
      <bottom style="double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 style="hair"/>
      <right style="hair"/>
      <top style="double"/>
      <bottom style="hair"/>
    </border>
    <border>
      <left style="double"/>
      <right style="double"/>
      <top style="hair"/>
      <bottom/>
    </border>
    <border>
      <left style="double"/>
      <right style="hair"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>
        <color indexed="59"/>
      </left>
      <right style="medium"/>
      <top style="thin">
        <color indexed="59"/>
      </top>
      <bottom>
        <color indexed="63"/>
      </bottom>
    </border>
    <border>
      <left style="medium"/>
      <right style="double">
        <color indexed="59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59"/>
      </left>
      <right style="double">
        <color indexed="59"/>
      </right>
      <top>
        <color indexed="63"/>
      </top>
      <bottom style="medium"/>
    </border>
    <border>
      <left style="double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double">
        <color indexed="59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 style="hair"/>
    </border>
    <border>
      <left style="double"/>
      <right style="double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double"/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 style="hair"/>
      <bottom style="medium"/>
    </border>
    <border>
      <left style="thin"/>
      <right style="double"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double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double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63"/>
      </left>
      <right style="double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>
        <color indexed="63"/>
      </bottom>
    </border>
    <border>
      <left style="double">
        <color indexed="59"/>
      </left>
      <right style="double">
        <color indexed="59"/>
      </right>
      <top style="hair">
        <color indexed="59"/>
      </top>
      <bottom>
        <color indexed="63"/>
      </bottom>
    </border>
    <border>
      <left>
        <color indexed="63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double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>
        <color indexed="63"/>
      </left>
      <right style="hair">
        <color indexed="59"/>
      </right>
      <top>
        <color indexed="63"/>
      </top>
      <bottom>
        <color indexed="63"/>
      </bottom>
    </border>
    <border>
      <left style="double">
        <color indexed="59"/>
      </left>
      <right style="double">
        <color indexed="59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59"/>
      </right>
      <top style="thin"/>
      <bottom style="medium"/>
    </border>
    <border>
      <left style="hair">
        <color indexed="59"/>
      </left>
      <right>
        <color indexed="63"/>
      </right>
      <top style="thin"/>
      <bottom style="medium"/>
    </border>
    <border>
      <left style="double">
        <color indexed="59"/>
      </left>
      <right style="hair">
        <color indexed="59"/>
      </right>
      <top style="thin"/>
      <bottom style="medium"/>
    </border>
    <border>
      <left style="hair">
        <color indexed="59"/>
      </left>
      <right style="double">
        <color indexed="59"/>
      </right>
      <top style="thin"/>
      <bottom style="medium"/>
    </border>
    <border>
      <left style="medium"/>
      <right style="double">
        <color indexed="59"/>
      </right>
      <top style="hair">
        <color indexed="59"/>
      </top>
      <bottom style="medium"/>
    </border>
    <border>
      <left>
        <color indexed="63"/>
      </left>
      <right>
        <color indexed="63"/>
      </right>
      <top style="hair">
        <color indexed="59"/>
      </top>
      <bottom style="medium"/>
    </border>
    <border>
      <left style="double">
        <color indexed="59"/>
      </left>
      <right style="double">
        <color indexed="59"/>
      </right>
      <top style="hair">
        <color indexed="59"/>
      </top>
      <bottom style="medium"/>
    </border>
    <border>
      <left>
        <color indexed="63"/>
      </left>
      <right style="hair">
        <color indexed="59"/>
      </right>
      <top style="hair">
        <color indexed="59"/>
      </top>
      <bottom style="medium"/>
    </border>
    <border>
      <left style="hair">
        <color indexed="59"/>
      </left>
      <right>
        <color indexed="63"/>
      </right>
      <top style="hair">
        <color indexed="59"/>
      </top>
      <bottom style="medium"/>
    </border>
    <border>
      <left style="double">
        <color indexed="59"/>
      </left>
      <right style="hair">
        <color indexed="59"/>
      </right>
      <top style="hair">
        <color indexed="59"/>
      </top>
      <bottom style="medium"/>
    </border>
    <border>
      <left style="hair">
        <color indexed="59"/>
      </left>
      <right style="double">
        <color indexed="59"/>
      </right>
      <top style="hair">
        <color indexed="59"/>
      </top>
      <bottom style="medium"/>
    </border>
    <border>
      <left>
        <color indexed="63"/>
      </left>
      <right style="hair">
        <color indexed="59"/>
      </right>
      <top>
        <color indexed="63"/>
      </top>
      <bottom style="medium"/>
    </border>
    <border>
      <left style="hair">
        <color indexed="59"/>
      </left>
      <right style="medium"/>
      <top>
        <color indexed="63"/>
      </top>
      <bottom style="medium"/>
    </border>
    <border>
      <left style="medium"/>
      <right style="double">
        <color indexed="59"/>
      </right>
      <top style="medium"/>
      <bottom style="hair">
        <color indexed="59"/>
      </bottom>
    </border>
    <border>
      <left>
        <color indexed="63"/>
      </left>
      <right>
        <color indexed="63"/>
      </right>
      <top style="medium"/>
      <bottom style="hair">
        <color indexed="59"/>
      </bottom>
    </border>
    <border>
      <left style="double">
        <color indexed="59"/>
      </left>
      <right style="double">
        <color indexed="59"/>
      </right>
      <top style="medium"/>
      <bottom style="hair">
        <color indexed="59"/>
      </bottom>
    </border>
    <border>
      <left>
        <color indexed="63"/>
      </left>
      <right style="hair">
        <color indexed="59"/>
      </right>
      <top style="medium"/>
      <bottom style="hair">
        <color indexed="59"/>
      </bottom>
    </border>
    <border>
      <left style="hair">
        <color indexed="59"/>
      </left>
      <right>
        <color indexed="63"/>
      </right>
      <top style="medium"/>
      <bottom style="hair">
        <color indexed="59"/>
      </bottom>
    </border>
    <border>
      <left style="double">
        <color indexed="59"/>
      </left>
      <right style="hair">
        <color indexed="59"/>
      </right>
      <top style="medium"/>
      <bottom style="hair">
        <color indexed="59"/>
      </bottom>
    </border>
    <border>
      <left>
        <color indexed="63"/>
      </left>
      <right style="double">
        <color indexed="59"/>
      </right>
      <top style="medium"/>
      <bottom style="hair">
        <color indexed="59"/>
      </bottom>
    </border>
    <border>
      <left style="hair">
        <color indexed="59"/>
      </left>
      <right style="double">
        <color indexed="59"/>
      </right>
      <top style="medium"/>
      <bottom style="hair">
        <color indexed="59"/>
      </bottom>
    </border>
    <border>
      <left style="hair">
        <color indexed="59"/>
      </left>
      <right style="medium"/>
      <top style="medium"/>
      <bottom style="hair">
        <color indexed="59"/>
      </bottom>
    </border>
    <border>
      <left style="medium"/>
      <right style="double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medium"/>
      <top>
        <color indexed="63"/>
      </top>
      <bottom style="hair">
        <color indexed="59"/>
      </bottom>
    </border>
    <border>
      <left style="medium"/>
      <right style="double">
        <color indexed="59"/>
      </right>
      <top>
        <color indexed="63"/>
      </top>
      <bottom style="hair">
        <color indexed="59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59"/>
      </left>
      <right style="medium"/>
      <top style="hair">
        <color indexed="59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59"/>
      </bottom>
    </border>
    <border>
      <left style="medium"/>
      <right>
        <color indexed="63"/>
      </right>
      <top style="hair">
        <color indexed="59"/>
      </top>
      <bottom style="hair">
        <color indexed="59"/>
      </bottom>
    </border>
    <border>
      <left style="medium"/>
      <right>
        <color indexed="63"/>
      </right>
      <top style="hair">
        <color indexed="59"/>
      </top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59"/>
      </top>
      <bottom style="hair">
        <color indexed="59"/>
      </bottom>
    </border>
    <border>
      <left style="medium"/>
      <right style="medium"/>
      <top style="hair">
        <color indexed="59"/>
      </top>
      <bottom style="medium"/>
    </border>
    <border>
      <left>
        <color indexed="63"/>
      </left>
      <right style="double"/>
      <top style="medium"/>
      <bottom style="double"/>
    </border>
    <border>
      <left style="double">
        <color indexed="8"/>
      </left>
      <right style="double">
        <color indexed="8"/>
      </right>
      <top style="medium"/>
      <bottom style="hair">
        <color indexed="8"/>
      </bottom>
    </border>
    <border>
      <left style="double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double">
        <color indexed="8"/>
      </right>
      <top style="medium"/>
      <bottom style="hair">
        <color indexed="8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double">
        <color indexed="59"/>
      </right>
      <top style="medium"/>
      <bottom style="thin">
        <color indexed="59"/>
      </bottom>
    </border>
    <border>
      <left>
        <color indexed="63"/>
      </left>
      <right style="medium"/>
      <top style="medium"/>
      <bottom style="thin">
        <color indexed="59"/>
      </bottom>
    </border>
    <border>
      <left>
        <color indexed="63"/>
      </left>
      <right style="double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 style="medium"/>
      <top style="double">
        <color indexed="59"/>
      </top>
      <bottom style="thin">
        <color indexed="59"/>
      </bottom>
    </border>
    <border>
      <left style="medium"/>
      <right style="double">
        <color indexed="59"/>
      </right>
      <top style="medium"/>
      <bottom>
        <color indexed="63"/>
      </bottom>
    </border>
    <border>
      <left style="medium"/>
      <right style="double">
        <color indexed="59"/>
      </right>
      <top style="double">
        <color indexed="59"/>
      </top>
      <bottom>
        <color indexed="63"/>
      </bottom>
    </border>
    <border>
      <left style="double">
        <color indexed="59"/>
      </left>
      <right>
        <color indexed="63"/>
      </right>
      <top style="medium"/>
      <bottom>
        <color indexed="63"/>
      </bottom>
    </border>
    <border>
      <left style="double">
        <color indexed="59"/>
      </left>
      <right>
        <color indexed="63"/>
      </right>
      <top style="double">
        <color indexed="59"/>
      </top>
      <bottom>
        <color indexed="63"/>
      </bottom>
    </border>
    <border>
      <left style="double">
        <color indexed="59"/>
      </left>
      <right style="double">
        <color indexed="59"/>
      </right>
      <top style="medium"/>
      <bottom>
        <color indexed="63"/>
      </bottom>
    </border>
    <border>
      <left style="double">
        <color indexed="59"/>
      </left>
      <right style="double">
        <color indexed="59"/>
      </right>
      <top style="double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double">
        <color indexed="59"/>
      </right>
      <top style="medium"/>
      <bottom>
        <color indexed="63"/>
      </bottom>
    </border>
    <border>
      <left>
        <color indexed="63"/>
      </left>
      <right style="double">
        <color indexed="59"/>
      </right>
      <top style="double">
        <color indexed="59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>
        <color indexed="59"/>
      </left>
      <right>
        <color indexed="63"/>
      </right>
      <top style="double">
        <color indexed="59"/>
      </top>
      <bottom style="double">
        <color indexed="59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 style="thin">
        <color indexed="59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 style="double">
        <color indexed="59"/>
      </top>
      <bottom>
        <color indexed="63"/>
      </bottom>
    </border>
    <border>
      <left style="medium"/>
      <right>
        <color indexed="63"/>
      </right>
      <top style="double">
        <color indexed="59"/>
      </top>
      <bottom style="medium"/>
    </border>
    <border>
      <left style="double">
        <color indexed="59"/>
      </left>
      <right style="double">
        <color indexed="59"/>
      </right>
      <top style="double">
        <color indexed="59"/>
      </top>
      <bottom style="medium"/>
    </border>
    <border>
      <left>
        <color indexed="63"/>
      </left>
      <right style="double">
        <color indexed="59"/>
      </right>
      <top style="double">
        <color indexed="59"/>
      </top>
      <bottom style="medium"/>
    </border>
    <border>
      <left style="double">
        <color indexed="59"/>
      </left>
      <right style="double">
        <color indexed="59"/>
      </right>
      <top style="medium"/>
      <bottom style="thin">
        <color indexed="59"/>
      </bottom>
    </border>
    <border>
      <left>
        <color indexed="63"/>
      </left>
      <right>
        <color indexed="63"/>
      </right>
      <top style="medium"/>
      <bottom style="thin">
        <color indexed="59"/>
      </bottom>
    </border>
    <border>
      <left style="double">
        <color indexed="59"/>
      </left>
      <right style="medium"/>
      <top style="medium"/>
      <bottom style="thin">
        <color indexed="59"/>
      </bottom>
    </border>
    <border>
      <left style="double">
        <color indexed="59"/>
      </left>
      <right style="medium"/>
      <top style="double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double">
        <color indexed="59"/>
      </top>
      <bottom style="thin">
        <color indexed="59"/>
      </bottom>
    </border>
    <border>
      <left style="medium"/>
      <right style="double">
        <color indexed="59"/>
      </right>
      <top style="medium"/>
      <bottom style="thin">
        <color indexed="59"/>
      </bottom>
    </border>
    <border>
      <left style="medium"/>
      <right style="double">
        <color indexed="59"/>
      </right>
      <top style="double">
        <color indexed="59"/>
      </top>
      <bottom style="medium"/>
    </border>
    <border>
      <left>
        <color indexed="63"/>
      </left>
      <right style="medium"/>
      <top style="double">
        <color indexed="59"/>
      </top>
      <bottom style="medium"/>
    </border>
    <border>
      <left style="double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hair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hair"/>
      <right style="thin"/>
      <top style="double"/>
      <bottom style="hair"/>
    </border>
    <border>
      <left style="thin"/>
      <right style="double"/>
      <top style="double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 style="hair"/>
    </border>
    <border>
      <left style="double"/>
      <right style="thin"/>
      <top style="thin"/>
      <bottom style="hair"/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0" fillId="8" borderId="1" applyNumberFormat="0" applyFont="0" applyAlignment="0" applyProtection="0"/>
    <xf numFmtId="0" fontId="25" fillId="14" borderId="2" applyNumberFormat="0" applyAlignment="0" applyProtection="0"/>
    <xf numFmtId="0" fontId="26" fillId="23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34" fillId="5" borderId="7" applyNumberFormat="0" applyAlignment="0" applyProtection="0"/>
    <xf numFmtId="0" fontId="25" fillId="5" borderId="2" applyNumberFormat="0" applyAlignment="0" applyProtection="0"/>
    <xf numFmtId="0" fontId="35" fillId="0" borderId="8" applyNumberFormat="0" applyFill="0" applyAlignment="0" applyProtection="0"/>
    <xf numFmtId="0" fontId="24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5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8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14" borderId="7" applyNumberFormat="0" applyAlignment="0" applyProtection="0"/>
    <xf numFmtId="9" fontId="0" fillId="0" borderId="0" applyFill="0" applyBorder="0" applyAlignment="0" applyProtection="0"/>
    <xf numFmtId="9" fontId="2" fillId="0" borderId="0" applyFill="0" applyBorder="0" applyAlignment="0" applyProtection="0"/>
    <xf numFmtId="0" fontId="35" fillId="0" borderId="8" applyNumberFormat="0" applyFill="0" applyAlignment="0" applyProtection="0"/>
    <xf numFmtId="0" fontId="26" fillId="23" borderId="3" applyNumberFormat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33" fillId="7" borderId="2" applyNumberFormat="0" applyAlignment="0" applyProtection="0"/>
    <xf numFmtId="0" fontId="43" fillId="0" borderId="0" applyNumberFormat="0" applyFill="0" applyBorder="0" applyAlignment="0" applyProtection="0"/>
  </cellStyleXfs>
  <cellXfs count="1815">
    <xf numFmtId="0" fontId="0" fillId="0" borderId="0" xfId="0" applyAlignment="1">
      <alignment/>
    </xf>
    <xf numFmtId="0" fontId="3" fillId="0" borderId="0" xfId="96" applyFont="1" applyAlignment="1">
      <alignment horizontal="center"/>
      <protection/>
    </xf>
    <xf numFmtId="0" fontId="4" fillId="0" borderId="0" xfId="96" applyFont="1" applyAlignment="1">
      <alignment horizontal="center"/>
      <protection/>
    </xf>
    <xf numFmtId="0" fontId="0" fillId="0" borderId="0" xfId="96">
      <alignment/>
      <protection/>
    </xf>
    <xf numFmtId="3" fontId="0" fillId="0" borderId="0" xfId="96" applyNumberFormat="1">
      <alignment/>
      <protection/>
    </xf>
    <xf numFmtId="3" fontId="6" fillId="0" borderId="0" xfId="96" applyNumberFormat="1" applyFont="1" applyAlignment="1">
      <alignment horizontal="center"/>
      <protection/>
    </xf>
    <xf numFmtId="0" fontId="0" fillId="0" borderId="0" xfId="96" applyBorder="1">
      <alignment/>
      <protection/>
    </xf>
    <xf numFmtId="0" fontId="4" fillId="0" borderId="13" xfId="96" applyFont="1" applyBorder="1" applyAlignment="1">
      <alignment horizontal="center"/>
      <protection/>
    </xf>
    <xf numFmtId="0" fontId="0" fillId="0" borderId="13" xfId="96" applyBorder="1">
      <alignment/>
      <protection/>
    </xf>
    <xf numFmtId="3" fontId="0" fillId="0" borderId="13" xfId="96" applyNumberFormat="1" applyBorder="1">
      <alignment/>
      <protection/>
    </xf>
    <xf numFmtId="0" fontId="0" fillId="0" borderId="0" xfId="96" applyFill="1">
      <alignment/>
      <protection/>
    </xf>
    <xf numFmtId="0" fontId="0" fillId="25" borderId="14" xfId="0" applyFont="1" applyFill="1" applyBorder="1" applyAlignment="1">
      <alignment horizontal="center"/>
    </xf>
    <xf numFmtId="3" fontId="0" fillId="25" borderId="15" xfId="0" applyNumberFormat="1" applyFont="1" applyFill="1" applyBorder="1" applyAlignment="1">
      <alignment horizontal="center"/>
    </xf>
    <xf numFmtId="3" fontId="0" fillId="25" borderId="16" xfId="0" applyNumberFormat="1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3" fontId="0" fillId="25" borderId="18" xfId="0" applyNumberFormat="1" applyFont="1" applyFill="1" applyBorder="1" applyAlignment="1">
      <alignment horizontal="center"/>
    </xf>
    <xf numFmtId="3" fontId="0" fillId="25" borderId="19" xfId="0" applyNumberFormat="1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0" fillId="0" borderId="20" xfId="96" applyFill="1" applyBorder="1" applyAlignment="1">
      <alignment/>
      <protection/>
    </xf>
    <xf numFmtId="0" fontId="0" fillId="0" borderId="0" xfId="96" applyAlignment="1">
      <alignment/>
      <protection/>
    </xf>
    <xf numFmtId="0" fontId="7" fillId="25" borderId="21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/>
    </xf>
    <xf numFmtId="3" fontId="0" fillId="25" borderId="23" xfId="0" applyNumberFormat="1" applyFont="1" applyFill="1" applyBorder="1" applyAlignment="1">
      <alignment horizontal="center"/>
    </xf>
    <xf numFmtId="3" fontId="0" fillId="25" borderId="24" xfId="0" applyNumberFormat="1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3" fontId="0" fillId="25" borderId="26" xfId="0" applyNumberFormat="1" applyFont="1" applyFill="1" applyBorder="1" applyAlignment="1">
      <alignment horizontal="center"/>
    </xf>
    <xf numFmtId="3" fontId="0" fillId="25" borderId="27" xfId="0" applyNumberFormat="1" applyFont="1" applyFill="1" applyBorder="1" applyAlignment="1">
      <alignment horizontal="center"/>
    </xf>
    <xf numFmtId="0" fontId="4" fillId="25" borderId="26" xfId="0" applyFont="1" applyFill="1" applyBorder="1" applyAlignment="1">
      <alignment horizontal="center"/>
    </xf>
    <xf numFmtId="0" fontId="0" fillId="0" borderId="0" xfId="96" applyFill="1" applyBorder="1" applyAlignment="1">
      <alignment/>
      <protection/>
    </xf>
    <xf numFmtId="0" fontId="7" fillId="25" borderId="28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3" fontId="0" fillId="25" borderId="13" xfId="0" applyNumberFormat="1" applyFont="1" applyFill="1" applyBorder="1" applyAlignment="1">
      <alignment horizontal="center" vertical="center"/>
    </xf>
    <xf numFmtId="3" fontId="0" fillId="25" borderId="30" xfId="0" applyNumberFormat="1" applyFont="1" applyFill="1" applyBorder="1" applyAlignment="1">
      <alignment horizontal="center" vertical="center"/>
    </xf>
    <xf numFmtId="3" fontId="0" fillId="25" borderId="31" xfId="0" applyNumberFormat="1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hidden="1"/>
    </xf>
    <xf numFmtId="0" fontId="5" fillId="0" borderId="33" xfId="0" applyNumberFormat="1" applyFont="1" applyBorder="1" applyAlignment="1" applyProtection="1">
      <alignment horizontal="center" vertical="center" shrinkToFit="1"/>
      <protection hidden="1"/>
    </xf>
    <xf numFmtId="3" fontId="3" fillId="0" borderId="34" xfId="0" applyNumberFormat="1" applyFont="1" applyBorder="1" applyAlignment="1" applyProtection="1">
      <alignment horizontal="right" vertical="center" shrinkToFit="1"/>
      <protection hidden="1"/>
    </xf>
    <xf numFmtId="3" fontId="3" fillId="0" borderId="35" xfId="0" applyNumberFormat="1" applyFont="1" applyBorder="1" applyAlignment="1" applyProtection="1">
      <alignment horizontal="right" vertical="center" shrinkToFit="1"/>
      <protection hidden="1"/>
    </xf>
    <xf numFmtId="0" fontId="5" fillId="0" borderId="36" xfId="0" applyNumberFormat="1" applyFont="1" applyBorder="1" applyAlignment="1" applyProtection="1">
      <alignment horizontal="center" vertical="center" shrinkToFit="1"/>
      <protection hidden="1"/>
    </xf>
    <xf numFmtId="0" fontId="3" fillId="0" borderId="33" xfId="0" applyNumberFormat="1" applyFont="1" applyBorder="1" applyAlignment="1" applyProtection="1">
      <alignment horizontal="center" vertical="center" shrinkToFit="1"/>
      <protection hidden="1"/>
    </xf>
    <xf numFmtId="3" fontId="3" fillId="0" borderId="33" xfId="0" applyNumberFormat="1" applyFont="1" applyBorder="1" applyAlignment="1" applyProtection="1">
      <alignment horizontal="right" vertical="center" shrinkToFit="1"/>
      <protection hidden="1"/>
    </xf>
    <xf numFmtId="0" fontId="0" fillId="0" borderId="0" xfId="96" applyAlignment="1">
      <alignment vertical="center"/>
      <protection/>
    </xf>
    <xf numFmtId="3" fontId="0" fillId="0" borderId="0" xfId="96" applyNumberFormat="1" applyAlignment="1">
      <alignment vertical="center"/>
      <protection/>
    </xf>
    <xf numFmtId="0" fontId="3" fillId="0" borderId="37" xfId="0" applyFont="1" applyBorder="1" applyAlignment="1" applyProtection="1">
      <alignment horizontal="center" vertical="center"/>
      <protection hidden="1"/>
    </xf>
    <xf numFmtId="0" fontId="5" fillId="0" borderId="38" xfId="0" applyNumberFormat="1" applyFont="1" applyBorder="1" applyAlignment="1" applyProtection="1">
      <alignment horizontal="center" vertical="center" shrinkToFit="1"/>
      <protection hidden="1"/>
    </xf>
    <xf numFmtId="3" fontId="3" fillId="0" borderId="39" xfId="0" applyNumberFormat="1" applyFont="1" applyBorder="1" applyAlignment="1" applyProtection="1">
      <alignment horizontal="right" vertical="center" shrinkToFit="1"/>
      <protection hidden="1"/>
    </xf>
    <xf numFmtId="3" fontId="3" fillId="0" borderId="40" xfId="0" applyNumberFormat="1" applyFont="1" applyBorder="1" applyAlignment="1" applyProtection="1">
      <alignment horizontal="right" vertical="center" shrinkToFit="1"/>
      <protection hidden="1"/>
    </xf>
    <xf numFmtId="0" fontId="5" fillId="0" borderId="41" xfId="0" applyNumberFormat="1" applyFont="1" applyBorder="1" applyAlignment="1" applyProtection="1">
      <alignment horizontal="center" vertical="center" shrinkToFit="1"/>
      <protection hidden="1"/>
    </xf>
    <xf numFmtId="0" fontId="5" fillId="0" borderId="42" xfId="0" applyFont="1" applyBorder="1" applyAlignment="1" applyProtection="1">
      <alignment horizontal="left" vertical="center" shrinkToFit="1"/>
      <protection hidden="1"/>
    </xf>
    <xf numFmtId="0" fontId="3" fillId="0" borderId="32" xfId="0" applyFont="1" applyBorder="1" applyAlignment="1" applyProtection="1">
      <alignment horizontal="left" vertical="center" shrinkToFit="1"/>
      <protection hidden="1"/>
    </xf>
    <xf numFmtId="0" fontId="5" fillId="0" borderId="43" xfId="0" applyFont="1" applyBorder="1" applyAlignment="1" applyProtection="1">
      <alignment horizontal="left" vertical="center" shrinkToFit="1"/>
      <protection hidden="1"/>
    </xf>
    <xf numFmtId="0" fontId="3" fillId="0" borderId="37" xfId="0" applyFont="1" applyBorder="1" applyAlignment="1" applyProtection="1">
      <alignment horizontal="left" vertical="center" shrinkToFit="1"/>
      <protection hidden="1"/>
    </xf>
    <xf numFmtId="3" fontId="3" fillId="0" borderId="38" xfId="0" applyNumberFormat="1" applyFont="1" applyBorder="1" applyAlignment="1" applyProtection="1">
      <alignment horizontal="right" vertical="center" shrinkToFit="1"/>
      <protection hidden="1"/>
    </xf>
    <xf numFmtId="0" fontId="3" fillId="0" borderId="0" xfId="96" applyFont="1" applyBorder="1" applyAlignment="1" applyProtection="1">
      <alignment horizontal="center" vertical="center"/>
      <protection hidden="1"/>
    </xf>
    <xf numFmtId="0" fontId="5" fillId="0" borderId="0" xfId="96" applyFont="1" applyBorder="1" applyAlignment="1" applyProtection="1">
      <alignment horizontal="left" vertical="center" shrinkToFit="1"/>
      <protection hidden="1"/>
    </xf>
    <xf numFmtId="0" fontId="3" fillId="0" borderId="0" xfId="96" applyFont="1" applyBorder="1" applyAlignment="1" applyProtection="1">
      <alignment horizontal="left" vertical="center" shrinkToFit="1"/>
      <protection hidden="1"/>
    </xf>
    <xf numFmtId="0" fontId="3" fillId="0" borderId="0" xfId="96" applyNumberFormat="1" applyFont="1" applyBorder="1" applyAlignment="1" applyProtection="1">
      <alignment horizontal="center" vertical="center" shrinkToFit="1"/>
      <protection hidden="1"/>
    </xf>
    <xf numFmtId="3" fontId="3" fillId="0" borderId="0" xfId="96" applyNumberFormat="1" applyFont="1" applyBorder="1" applyAlignment="1" applyProtection="1">
      <alignment horizontal="right" vertical="center" shrinkToFit="1"/>
      <protection hidden="1"/>
    </xf>
    <xf numFmtId="0" fontId="5" fillId="0" borderId="0" xfId="96" applyNumberFormat="1" applyFont="1" applyBorder="1" applyAlignment="1" applyProtection="1">
      <alignment horizontal="center" vertical="center" shrinkToFit="1"/>
      <protection hidden="1"/>
    </xf>
    <xf numFmtId="0" fontId="0" fillId="0" borderId="0" xfId="96" applyAlignment="1">
      <alignment horizontal="center"/>
      <protection/>
    </xf>
    <xf numFmtId="0" fontId="5" fillId="0" borderId="0" xfId="96" applyFont="1" applyAlignment="1">
      <alignment horizontal="center"/>
      <protection/>
    </xf>
    <xf numFmtId="0" fontId="5" fillId="0" borderId="0" xfId="96" applyFont="1" applyAlignment="1">
      <alignment/>
      <protection/>
    </xf>
    <xf numFmtId="0" fontId="14" fillId="0" borderId="0" xfId="96" applyFont="1" applyAlignment="1">
      <alignment horizontal="center"/>
      <protection/>
    </xf>
    <xf numFmtId="0" fontId="5" fillId="0" borderId="0" xfId="96" applyFont="1" applyAlignment="1">
      <alignment horizontal="center" vertical="top"/>
      <protection/>
    </xf>
    <xf numFmtId="0" fontId="14" fillId="0" borderId="0" xfId="96" applyFont="1" applyAlignment="1">
      <alignment horizontal="center" vertical="top"/>
      <protection/>
    </xf>
    <xf numFmtId="0" fontId="5" fillId="0" borderId="36" xfId="0" applyFont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3" fillId="0" borderId="36" xfId="0" applyFont="1" applyBorder="1" applyAlignment="1" applyProtection="1">
      <alignment horizontal="center" vertical="center" shrinkToFit="1"/>
      <protection hidden="1"/>
    </xf>
    <xf numFmtId="0" fontId="5" fillId="0" borderId="41" xfId="0" applyFont="1" applyBorder="1" applyAlignment="1" applyProtection="1">
      <alignment horizontal="center" vertical="center" shrinkToFit="1"/>
      <protection hidden="1"/>
    </xf>
    <xf numFmtId="0" fontId="5" fillId="0" borderId="38" xfId="0" applyFont="1" applyBorder="1" applyAlignment="1" applyProtection="1">
      <alignment horizontal="center" vertical="center" shrinkToFit="1"/>
      <protection hidden="1"/>
    </xf>
    <xf numFmtId="0" fontId="3" fillId="0" borderId="41" xfId="0" applyFont="1" applyBorder="1" applyAlignment="1" applyProtection="1">
      <alignment horizontal="center" vertical="center" shrinkToFit="1"/>
      <protection hidden="1"/>
    </xf>
    <xf numFmtId="3" fontId="3" fillId="0" borderId="44" xfId="0" applyNumberFormat="1" applyFont="1" applyBorder="1" applyAlignment="1" applyProtection="1">
      <alignment horizontal="right" vertical="center" shrinkToFit="1"/>
      <protection hidden="1"/>
    </xf>
    <xf numFmtId="3" fontId="3" fillId="0" borderId="45" xfId="0" applyNumberFormat="1" applyFont="1" applyBorder="1" applyAlignment="1" applyProtection="1">
      <alignment horizontal="right" vertical="center" shrinkToFit="1"/>
      <protection hidden="1"/>
    </xf>
    <xf numFmtId="0" fontId="14" fillId="0" borderId="0" xfId="96" applyFont="1" applyAlignment="1">
      <alignment horizontal="center" vertical="center"/>
      <protection/>
    </xf>
    <xf numFmtId="0" fontId="0" fillId="25" borderId="17" xfId="96" applyFont="1" applyFill="1" applyBorder="1" applyAlignment="1">
      <alignment horizontal="center"/>
      <protection/>
    </xf>
    <xf numFmtId="3" fontId="0" fillId="25" borderId="19" xfId="96" applyNumberFormat="1" applyFont="1" applyFill="1" applyBorder="1" applyAlignment="1">
      <alignment horizontal="center"/>
      <protection/>
    </xf>
    <xf numFmtId="0" fontId="10" fillId="0" borderId="46" xfId="96" applyFont="1" applyBorder="1" applyAlignment="1" applyProtection="1">
      <alignment horizontal="center" vertical="center" shrinkToFit="1"/>
      <protection hidden="1"/>
    </xf>
    <xf numFmtId="0" fontId="3" fillId="0" borderId="47" xfId="96" applyFont="1" applyBorder="1" applyAlignment="1" applyProtection="1">
      <alignment horizontal="center" vertical="center"/>
      <protection hidden="1"/>
    </xf>
    <xf numFmtId="0" fontId="5" fillId="0" borderId="48" xfId="96" applyFont="1" applyBorder="1" applyAlignment="1" applyProtection="1">
      <alignment horizontal="left" vertical="center" shrinkToFit="1"/>
      <protection hidden="1"/>
    </xf>
    <xf numFmtId="0" fontId="3" fillId="0" borderId="49" xfId="96" applyFont="1" applyBorder="1" applyAlignment="1" applyProtection="1">
      <alignment horizontal="left" vertical="center" shrinkToFit="1"/>
      <protection hidden="1"/>
    </xf>
    <xf numFmtId="0" fontId="5" fillId="0" borderId="50" xfId="96" applyNumberFormat="1" applyFont="1" applyBorder="1" applyAlignment="1" applyProtection="1">
      <alignment horizontal="center" vertical="center" shrinkToFit="1"/>
      <protection hidden="1"/>
    </xf>
    <xf numFmtId="3" fontId="3" fillId="0" borderId="51" xfId="96" applyNumberFormat="1" applyFont="1" applyBorder="1" applyAlignment="1" applyProtection="1">
      <alignment horizontal="right" vertical="center" shrinkToFit="1"/>
      <protection hidden="1"/>
    </xf>
    <xf numFmtId="0" fontId="5" fillId="0" borderId="52" xfId="96" applyNumberFormat="1" applyFont="1" applyBorder="1" applyAlignment="1" applyProtection="1">
      <alignment horizontal="center" vertical="center" shrinkToFit="1"/>
      <protection hidden="1"/>
    </xf>
    <xf numFmtId="3" fontId="3" fillId="0" borderId="53" xfId="96" applyNumberFormat="1" applyFont="1" applyBorder="1" applyAlignment="1" applyProtection="1">
      <alignment horizontal="right" vertical="center" shrinkToFit="1"/>
      <protection hidden="1"/>
    </xf>
    <xf numFmtId="0" fontId="3" fillId="0" borderId="54" xfId="96" applyNumberFormat="1" applyFont="1" applyBorder="1" applyAlignment="1" applyProtection="1">
      <alignment horizontal="center" vertical="center" shrinkToFit="1"/>
      <protection hidden="1"/>
    </xf>
    <xf numFmtId="3" fontId="3" fillId="0" borderId="54" xfId="96" applyNumberFormat="1" applyFont="1" applyBorder="1" applyAlignment="1" applyProtection="1">
      <alignment horizontal="right" vertical="center" shrinkToFit="1"/>
      <protection hidden="1"/>
    </xf>
    <xf numFmtId="0" fontId="3" fillId="0" borderId="49" xfId="96" applyFont="1" applyBorder="1" applyAlignment="1" applyProtection="1">
      <alignment horizontal="center" vertical="center"/>
      <protection hidden="1"/>
    </xf>
    <xf numFmtId="0" fontId="3" fillId="0" borderId="55" xfId="96" applyFont="1" applyBorder="1" applyAlignment="1" applyProtection="1">
      <alignment horizontal="center" vertical="center"/>
      <protection hidden="1"/>
    </xf>
    <xf numFmtId="0" fontId="5" fillId="0" borderId="56" xfId="96" applyFont="1" applyBorder="1" applyAlignment="1" applyProtection="1">
      <alignment horizontal="left" vertical="center" shrinkToFit="1"/>
      <protection hidden="1"/>
    </xf>
    <xf numFmtId="0" fontId="3" fillId="0" borderId="55" xfId="96" applyFont="1" applyBorder="1" applyAlignment="1" applyProtection="1">
      <alignment horizontal="left" vertical="center" shrinkToFit="1"/>
      <protection hidden="1"/>
    </xf>
    <xf numFmtId="0" fontId="5" fillId="0" borderId="57" xfId="96" applyNumberFormat="1" applyFont="1" applyBorder="1" applyAlignment="1" applyProtection="1">
      <alignment horizontal="center" vertical="center" shrinkToFit="1"/>
      <protection hidden="1"/>
    </xf>
    <xf numFmtId="3" fontId="3" fillId="0" borderId="58" xfId="96" applyNumberFormat="1" applyFont="1" applyBorder="1" applyAlignment="1" applyProtection="1">
      <alignment horizontal="right" vertical="center" shrinkToFit="1"/>
      <protection hidden="1"/>
    </xf>
    <xf numFmtId="0" fontId="5" fillId="0" borderId="59" xfId="96" applyNumberFormat="1" applyFont="1" applyBorder="1" applyAlignment="1" applyProtection="1">
      <alignment horizontal="center" vertical="center" shrinkToFit="1"/>
      <protection hidden="1"/>
    </xf>
    <xf numFmtId="3" fontId="3" fillId="0" borderId="60" xfId="96" applyNumberFormat="1" applyFont="1" applyBorder="1" applyAlignment="1" applyProtection="1">
      <alignment horizontal="right" vertical="center" shrinkToFit="1"/>
      <protection hidden="1"/>
    </xf>
    <xf numFmtId="0" fontId="3" fillId="0" borderId="59" xfId="96" applyNumberFormat="1" applyFont="1" applyBorder="1" applyAlignment="1" applyProtection="1">
      <alignment horizontal="center" vertical="center" shrinkToFit="1"/>
      <protection hidden="1"/>
    </xf>
    <xf numFmtId="3" fontId="3" fillId="0" borderId="57" xfId="96" applyNumberFormat="1" applyFont="1" applyBorder="1" applyAlignment="1" applyProtection="1">
      <alignment horizontal="right" vertical="center" shrinkToFit="1"/>
      <protection hidden="1"/>
    </xf>
    <xf numFmtId="0" fontId="10" fillId="0" borderId="60" xfId="96" applyFont="1" applyBorder="1" applyAlignment="1" applyProtection="1">
      <alignment horizontal="center" vertical="center" shrinkToFi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5" fillId="0" borderId="62" xfId="96" applyFont="1" applyBorder="1" applyAlignment="1" applyProtection="1">
      <alignment horizontal="center" vertical="center" wrapText="1"/>
      <protection hidden="1"/>
    </xf>
    <xf numFmtId="0" fontId="5" fillId="0" borderId="59" xfId="96" applyFont="1" applyBorder="1" applyAlignment="1" applyProtection="1">
      <alignment horizontal="center" vertical="center" shrinkToFit="1"/>
      <protection hidden="1"/>
    </xf>
    <xf numFmtId="0" fontId="3" fillId="0" borderId="59" xfId="96" applyFont="1" applyBorder="1" applyAlignment="1" applyProtection="1">
      <alignment horizontal="center" vertical="center" shrinkToFit="1"/>
      <protection hidden="1"/>
    </xf>
    <xf numFmtId="0" fontId="0" fillId="0" borderId="0" xfId="95">
      <alignment/>
      <protection/>
    </xf>
    <xf numFmtId="0" fontId="0" fillId="0" borderId="0" xfId="111" applyFill="1" applyAlignment="1">
      <alignment horizontal="center"/>
      <protection/>
    </xf>
    <xf numFmtId="0" fontId="0" fillId="0" borderId="0" xfId="111" applyFill="1" applyAlignment="1">
      <alignment shrinkToFit="1"/>
      <protection/>
    </xf>
    <xf numFmtId="0" fontId="0" fillId="0" borderId="0" xfId="111" applyFont="1" applyFill="1" applyAlignment="1">
      <alignment shrinkToFit="1"/>
      <protection/>
    </xf>
    <xf numFmtId="0" fontId="0" fillId="0" borderId="0" xfId="111" applyFill="1" applyAlignment="1">
      <alignment horizontal="center" vertical="center"/>
      <protection/>
    </xf>
    <xf numFmtId="0" fontId="0" fillId="0" borderId="0" xfId="111" applyNumberFormat="1" applyFill="1" applyAlignment="1">
      <alignment horizontal="center" vertical="center"/>
      <protection/>
    </xf>
    <xf numFmtId="0" fontId="4" fillId="0" borderId="0" xfId="111" applyFont="1" applyFill="1" applyAlignment="1">
      <alignment horizontal="center" vertical="center"/>
      <protection/>
    </xf>
    <xf numFmtId="165" fontId="0" fillId="25" borderId="63" xfId="111" applyNumberFormat="1" applyFont="1" applyFill="1" applyBorder="1" applyAlignment="1">
      <alignment horizontal="center" vertical="center"/>
      <protection/>
    </xf>
    <xf numFmtId="165" fontId="0" fillId="25" borderId="64" xfId="111" applyNumberFormat="1" applyFont="1" applyFill="1" applyBorder="1" applyAlignment="1">
      <alignment horizontal="center" vertical="center"/>
      <protection/>
    </xf>
    <xf numFmtId="165" fontId="0" fillId="25" borderId="65" xfId="111" applyNumberFormat="1" applyFont="1" applyFill="1" applyBorder="1" applyAlignment="1">
      <alignment horizontal="center" vertical="center"/>
      <protection/>
    </xf>
    <xf numFmtId="165" fontId="0" fillId="25" borderId="66" xfId="111" applyNumberFormat="1" applyFont="1" applyFill="1" applyBorder="1" applyAlignment="1">
      <alignment horizontal="center" vertical="center"/>
      <protection/>
    </xf>
    <xf numFmtId="0" fontId="0" fillId="25" borderId="63" xfId="111" applyNumberFormat="1" applyFont="1" applyFill="1" applyBorder="1" applyAlignment="1">
      <alignment horizontal="center" vertical="center"/>
      <protection/>
    </xf>
    <xf numFmtId="0" fontId="0" fillId="25" borderId="67" xfId="111" applyFont="1" applyFill="1" applyBorder="1" applyAlignment="1">
      <alignment horizontal="center" vertical="center"/>
      <protection/>
    </xf>
    <xf numFmtId="0" fontId="0" fillId="25" borderId="64" xfId="111" applyFont="1" applyFill="1" applyBorder="1" applyAlignment="1">
      <alignment horizontal="center" vertical="center"/>
      <protection/>
    </xf>
    <xf numFmtId="0" fontId="0" fillId="0" borderId="68" xfId="111" applyFill="1" applyBorder="1" applyAlignment="1" applyProtection="1">
      <alignment horizontal="center"/>
      <protection hidden="1"/>
    </xf>
    <xf numFmtId="0" fontId="4" fillId="0" borderId="47" xfId="111" applyFont="1" applyFill="1" applyBorder="1" applyAlignment="1" applyProtection="1">
      <alignment shrinkToFit="1"/>
      <protection hidden="1"/>
    </xf>
    <xf numFmtId="0" fontId="0" fillId="0" borderId="69" xfId="111" applyFont="1" applyFill="1" applyBorder="1" applyAlignment="1" applyProtection="1">
      <alignment shrinkToFit="1"/>
      <protection hidden="1"/>
    </xf>
    <xf numFmtId="0" fontId="0" fillId="0" borderId="70" xfId="111" applyFont="1" applyFill="1" applyBorder="1" applyAlignment="1" applyProtection="1">
      <alignment horizontal="center" shrinkToFit="1"/>
      <protection hidden="1"/>
    </xf>
    <xf numFmtId="0" fontId="0" fillId="0" borderId="46" xfId="111" applyFont="1" applyFill="1" applyBorder="1" applyAlignment="1" applyProtection="1">
      <alignment horizontal="center" shrinkToFit="1"/>
      <protection hidden="1"/>
    </xf>
    <xf numFmtId="0" fontId="0" fillId="0" borderId="54" xfId="111" applyFont="1" applyFill="1" applyBorder="1" applyAlignment="1" applyProtection="1">
      <alignment horizontal="center" shrinkToFit="1"/>
      <protection hidden="1"/>
    </xf>
    <xf numFmtId="0" fontId="0" fillId="0" borderId="71" xfId="111" applyFont="1" applyFill="1" applyBorder="1" applyAlignment="1" applyProtection="1">
      <alignment horizontal="center" shrinkToFit="1"/>
      <protection hidden="1"/>
    </xf>
    <xf numFmtId="0" fontId="0" fillId="0" borderId="72" xfId="111" applyFont="1" applyFill="1" applyBorder="1" applyAlignment="1" applyProtection="1">
      <alignment horizontal="center" shrinkToFit="1"/>
      <protection hidden="1"/>
    </xf>
    <xf numFmtId="0" fontId="0" fillId="0" borderId="69" xfId="111" applyFont="1" applyFill="1" applyBorder="1" applyAlignment="1" applyProtection="1">
      <alignment horizontal="center" shrinkToFit="1"/>
      <protection hidden="1"/>
    </xf>
    <xf numFmtId="0" fontId="0" fillId="0" borderId="73" xfId="111" applyFont="1" applyFill="1" applyBorder="1" applyAlignment="1" applyProtection="1">
      <alignment horizontal="center" shrinkToFit="1"/>
      <protection hidden="1"/>
    </xf>
    <xf numFmtId="0" fontId="0" fillId="0" borderId="0" xfId="111" applyFont="1" applyFill="1" applyBorder="1" applyAlignment="1" applyProtection="1">
      <alignment horizontal="center" shrinkToFit="1"/>
      <protection hidden="1"/>
    </xf>
    <xf numFmtId="0" fontId="0" fillId="0" borderId="74" xfId="111" applyFont="1" applyFill="1" applyBorder="1" applyAlignment="1" applyProtection="1">
      <alignment horizontal="center" shrinkToFit="1"/>
      <protection hidden="1"/>
    </xf>
    <xf numFmtId="0" fontId="4" fillId="0" borderId="46" xfId="111" applyFont="1" applyFill="1" applyBorder="1" applyAlignment="1" applyProtection="1">
      <alignment horizontal="center" shrinkToFit="1"/>
      <protection hidden="1"/>
    </xf>
    <xf numFmtId="0" fontId="0" fillId="0" borderId="75" xfId="111" applyFill="1" applyBorder="1" applyAlignment="1" applyProtection="1">
      <alignment horizontal="center"/>
      <protection hidden="1"/>
    </xf>
    <xf numFmtId="0" fontId="4" fillId="0" borderId="49" xfId="111" applyFont="1" applyFill="1" applyBorder="1" applyAlignment="1" applyProtection="1">
      <alignment shrinkToFit="1"/>
      <protection hidden="1"/>
    </xf>
    <xf numFmtId="0" fontId="0" fillId="0" borderId="48" xfId="111" applyFont="1" applyFill="1" applyBorder="1" applyAlignment="1" applyProtection="1">
      <alignment shrinkToFit="1"/>
      <protection hidden="1"/>
    </xf>
    <xf numFmtId="0" fontId="0" fillId="0" borderId="52" xfId="111" applyFont="1" applyFill="1" applyBorder="1" applyAlignment="1" applyProtection="1">
      <alignment horizontal="center" shrinkToFit="1"/>
      <protection hidden="1"/>
    </xf>
    <xf numFmtId="0" fontId="0" fillId="0" borderId="53" xfId="111" applyFont="1" applyFill="1" applyBorder="1" applyAlignment="1" applyProtection="1">
      <alignment horizontal="center" shrinkToFit="1"/>
      <protection hidden="1"/>
    </xf>
    <xf numFmtId="0" fontId="0" fillId="0" borderId="50" xfId="111" applyFont="1" applyFill="1" applyBorder="1" applyAlignment="1" applyProtection="1">
      <alignment horizontal="center" shrinkToFit="1"/>
      <protection hidden="1"/>
    </xf>
    <xf numFmtId="0" fontId="0" fillId="0" borderId="51" xfId="111" applyFont="1" applyFill="1" applyBorder="1" applyAlignment="1" applyProtection="1">
      <alignment horizontal="center" shrinkToFit="1"/>
      <protection hidden="1"/>
    </xf>
    <xf numFmtId="0" fontId="0" fillId="0" borderId="76" xfId="111" applyFont="1" applyFill="1" applyBorder="1" applyAlignment="1" applyProtection="1">
      <alignment horizontal="center" shrinkToFit="1"/>
      <protection hidden="1"/>
    </xf>
    <xf numFmtId="0" fontId="0" fillId="0" borderId="77" xfId="111" applyFont="1" applyFill="1" applyBorder="1" applyAlignment="1" applyProtection="1">
      <alignment horizontal="center" shrinkToFit="1"/>
      <protection hidden="1"/>
    </xf>
    <xf numFmtId="0" fontId="4" fillId="0" borderId="53" xfId="111" applyFont="1" applyFill="1" applyBorder="1" applyAlignment="1" applyProtection="1">
      <alignment horizontal="center" shrinkToFit="1"/>
      <protection hidden="1"/>
    </xf>
    <xf numFmtId="0" fontId="0" fillId="0" borderId="78" xfId="111" applyFill="1" applyBorder="1" applyAlignment="1" applyProtection="1">
      <alignment horizontal="center"/>
      <protection hidden="1"/>
    </xf>
    <xf numFmtId="0" fontId="4" fillId="0" borderId="55" xfId="111" applyFont="1" applyFill="1" applyBorder="1" applyAlignment="1" applyProtection="1">
      <alignment shrinkToFit="1"/>
      <protection hidden="1"/>
    </xf>
    <xf numFmtId="0" fontId="0" fillId="0" borderId="56" xfId="111" applyFont="1" applyFill="1" applyBorder="1" applyAlignment="1" applyProtection="1">
      <alignment shrinkToFit="1"/>
      <protection hidden="1"/>
    </xf>
    <xf numFmtId="0" fontId="0" fillId="0" borderId="59" xfId="111" applyFont="1" applyFill="1" applyBorder="1" applyAlignment="1" applyProtection="1">
      <alignment horizontal="center" shrinkToFit="1"/>
      <protection hidden="1"/>
    </xf>
    <xf numFmtId="0" fontId="0" fillId="0" borderId="60" xfId="111" applyFont="1" applyFill="1" applyBorder="1" applyAlignment="1" applyProtection="1">
      <alignment horizontal="center" shrinkToFit="1"/>
      <protection hidden="1"/>
    </xf>
    <xf numFmtId="0" fontId="0" fillId="0" borderId="57" xfId="111" applyFont="1" applyFill="1" applyBorder="1" applyAlignment="1" applyProtection="1">
      <alignment horizontal="center" shrinkToFit="1"/>
      <protection hidden="1"/>
    </xf>
    <xf numFmtId="0" fontId="0" fillId="0" borderId="58" xfId="111" applyFont="1" applyFill="1" applyBorder="1" applyAlignment="1" applyProtection="1">
      <alignment horizontal="center" shrinkToFit="1"/>
      <protection hidden="1"/>
    </xf>
    <xf numFmtId="0" fontId="0" fillId="0" borderId="78" xfId="111" applyFont="1" applyFill="1" applyBorder="1" applyAlignment="1" applyProtection="1">
      <alignment horizontal="center" shrinkToFit="1"/>
      <protection hidden="1"/>
    </xf>
    <xf numFmtId="0" fontId="0" fillId="0" borderId="79" xfId="111" applyFont="1" applyFill="1" applyBorder="1" applyAlignment="1" applyProtection="1">
      <alignment horizontal="center" shrinkToFit="1"/>
      <protection hidden="1"/>
    </xf>
    <xf numFmtId="0" fontId="4" fillId="0" borderId="60" xfId="111" applyFont="1" applyFill="1" applyBorder="1" applyAlignment="1" applyProtection="1">
      <alignment horizontal="center" shrinkToFit="1"/>
      <protection hidden="1"/>
    </xf>
    <xf numFmtId="0" fontId="0" fillId="0" borderId="0" xfId="113" applyFill="1" applyAlignment="1">
      <alignment horizontal="center"/>
      <protection/>
    </xf>
    <xf numFmtId="0" fontId="3" fillId="0" borderId="0" xfId="113" applyFont="1" applyFill="1" applyAlignment="1">
      <alignment shrinkToFit="1"/>
      <protection/>
    </xf>
    <xf numFmtId="0" fontId="0" fillId="0" borderId="0" xfId="113" applyFill="1" applyAlignment="1">
      <alignment horizontal="center" vertical="center"/>
      <protection/>
    </xf>
    <xf numFmtId="0" fontId="0" fillId="0" borderId="0" xfId="113" applyNumberFormat="1" applyFill="1" applyAlignment="1">
      <alignment horizontal="center" vertical="center"/>
      <protection/>
    </xf>
    <xf numFmtId="0" fontId="0" fillId="0" borderId="0" xfId="113" applyFill="1">
      <alignment/>
      <protection/>
    </xf>
    <xf numFmtId="0" fontId="0" fillId="0" borderId="0" xfId="113" applyFill="1" applyBorder="1" applyAlignment="1">
      <alignment horizontal="center" vertical="center"/>
      <protection/>
    </xf>
    <xf numFmtId="0" fontId="4" fillId="0" borderId="0" xfId="113" applyFont="1" applyFill="1">
      <alignment/>
      <protection/>
    </xf>
    <xf numFmtId="165" fontId="0" fillId="25" borderId="63" xfId="113" applyNumberFormat="1" applyFont="1" applyFill="1" applyBorder="1" applyAlignment="1">
      <alignment horizontal="center" vertical="center"/>
      <protection/>
    </xf>
    <xf numFmtId="165" fontId="0" fillId="25" borderId="67" xfId="113" applyNumberFormat="1" applyFont="1" applyFill="1" applyBorder="1" applyAlignment="1">
      <alignment horizontal="center" vertical="center"/>
      <protection/>
    </xf>
    <xf numFmtId="165" fontId="0" fillId="25" borderId="80" xfId="113" applyNumberFormat="1" applyFont="1" applyFill="1" applyBorder="1" applyAlignment="1">
      <alignment horizontal="center" vertical="center" wrapText="1"/>
      <protection/>
    </xf>
    <xf numFmtId="165" fontId="4" fillId="25" borderId="80" xfId="113" applyNumberFormat="1" applyFont="1" applyFill="1" applyBorder="1" applyAlignment="1">
      <alignment horizontal="center" vertical="center" wrapText="1"/>
      <protection/>
    </xf>
    <xf numFmtId="0" fontId="7" fillId="25" borderId="21" xfId="113" applyFont="1" applyFill="1" applyBorder="1" applyAlignment="1">
      <alignment horizontal="center" vertical="center"/>
      <protection/>
    </xf>
    <xf numFmtId="0" fontId="5" fillId="25" borderId="0" xfId="113" applyFont="1" applyFill="1" applyBorder="1" applyAlignment="1">
      <alignment horizontal="center" vertical="center" shrinkToFit="1"/>
      <protection/>
    </xf>
    <xf numFmtId="165" fontId="0" fillId="25" borderId="20" xfId="113" applyNumberFormat="1" applyFont="1" applyFill="1" applyBorder="1" applyAlignment="1">
      <alignment horizontal="center" vertical="center"/>
      <protection/>
    </xf>
    <xf numFmtId="165" fontId="0" fillId="25" borderId="0" xfId="113" applyNumberFormat="1" applyFont="1" applyFill="1" applyBorder="1" applyAlignment="1">
      <alignment horizontal="center" vertical="center"/>
      <protection/>
    </xf>
    <xf numFmtId="165" fontId="0" fillId="25" borderId="24" xfId="113" applyNumberFormat="1" applyFont="1" applyFill="1" applyBorder="1" applyAlignment="1">
      <alignment horizontal="center" vertical="center" wrapText="1"/>
      <protection/>
    </xf>
    <xf numFmtId="165" fontId="0" fillId="25" borderId="81" xfId="113" applyNumberFormat="1" applyFont="1" applyFill="1" applyBorder="1" applyAlignment="1">
      <alignment horizontal="center" vertical="center"/>
      <protection/>
    </xf>
    <xf numFmtId="165" fontId="0" fillId="25" borderId="81" xfId="113" applyNumberFormat="1" applyFont="1" applyFill="1" applyBorder="1" applyAlignment="1">
      <alignment horizontal="center" vertical="center" wrapText="1"/>
      <protection/>
    </xf>
    <xf numFmtId="0" fontId="15" fillId="0" borderId="46" xfId="113" applyFont="1" applyFill="1" applyBorder="1" applyAlignment="1" applyProtection="1">
      <alignment horizontal="center" vertical="center" shrinkToFit="1"/>
      <protection hidden="1"/>
    </xf>
    <xf numFmtId="0" fontId="18" fillId="0" borderId="47" xfId="113" applyFont="1" applyFill="1" applyBorder="1" applyAlignment="1" applyProtection="1">
      <alignment horizontal="center" vertical="center"/>
      <protection hidden="1"/>
    </xf>
    <xf numFmtId="0" fontId="19" fillId="0" borderId="69" xfId="113" applyFont="1" applyFill="1" applyBorder="1" applyAlignment="1" applyProtection="1">
      <alignment vertical="center" wrapText="1"/>
      <protection hidden="1"/>
    </xf>
    <xf numFmtId="0" fontId="3" fillId="0" borderId="70" xfId="113" applyFont="1" applyFill="1" applyBorder="1" applyAlignment="1" applyProtection="1">
      <alignment horizontal="center" vertical="center" shrinkToFit="1"/>
      <protection hidden="1"/>
    </xf>
    <xf numFmtId="4" fontId="3" fillId="0" borderId="74" xfId="113" applyNumberFormat="1" applyFont="1" applyFill="1" applyBorder="1" applyAlignment="1" applyProtection="1">
      <alignment horizontal="center" vertical="center" shrinkToFit="1"/>
      <protection hidden="1"/>
    </xf>
    <xf numFmtId="4" fontId="3" fillId="0" borderId="54" xfId="113" applyNumberFormat="1" applyFont="1" applyFill="1" applyBorder="1" applyAlignment="1" applyProtection="1">
      <alignment horizontal="center" vertical="center" shrinkToFit="1"/>
      <protection hidden="1"/>
    </xf>
    <xf numFmtId="0" fontId="15" fillId="0" borderId="53" xfId="113" applyFont="1" applyFill="1" applyBorder="1" applyAlignment="1" applyProtection="1">
      <alignment horizontal="center" vertical="center" shrinkToFit="1"/>
      <protection hidden="1"/>
    </xf>
    <xf numFmtId="0" fontId="18" fillId="0" borderId="49" xfId="113" applyFont="1" applyFill="1" applyBorder="1" applyAlignment="1" applyProtection="1">
      <alignment horizontal="center" vertical="center"/>
      <protection hidden="1"/>
    </xf>
    <xf numFmtId="0" fontId="0" fillId="0" borderId="0" xfId="113" applyFill="1" applyBorder="1">
      <alignment/>
      <protection/>
    </xf>
    <xf numFmtId="0" fontId="18" fillId="0" borderId="55" xfId="113" applyFont="1" applyFill="1" applyBorder="1" applyAlignment="1" applyProtection="1">
      <alignment horizontal="center" vertical="center"/>
      <protection hidden="1"/>
    </xf>
    <xf numFmtId="0" fontId="19" fillId="0" borderId="78" xfId="113" applyFont="1" applyFill="1" applyBorder="1" applyAlignment="1" applyProtection="1">
      <alignment vertical="center" wrapText="1"/>
      <protection hidden="1"/>
    </xf>
    <xf numFmtId="0" fontId="3" fillId="0" borderId="59" xfId="113" applyFont="1" applyFill="1" applyBorder="1" applyAlignment="1" applyProtection="1">
      <alignment horizontal="center" vertical="center" shrinkToFit="1"/>
      <protection hidden="1"/>
    </xf>
    <xf numFmtId="4" fontId="3" fillId="0" borderId="79" xfId="113" applyNumberFormat="1" applyFont="1" applyFill="1" applyBorder="1" applyAlignment="1" applyProtection="1">
      <alignment horizontal="center" vertical="center" shrinkToFit="1"/>
      <protection hidden="1"/>
    </xf>
    <xf numFmtId="4" fontId="3" fillId="0" borderId="57" xfId="113" applyNumberFormat="1" applyFont="1" applyFill="1" applyBorder="1" applyAlignment="1" applyProtection="1">
      <alignment horizontal="center" vertical="center" shrinkToFit="1"/>
      <protection hidden="1"/>
    </xf>
    <xf numFmtId="4" fontId="3" fillId="0" borderId="62" xfId="113" applyNumberFormat="1" applyFont="1" applyFill="1" applyBorder="1" applyAlignment="1" applyProtection="1">
      <alignment horizontal="center" vertical="center" shrinkToFit="1"/>
      <protection hidden="1"/>
    </xf>
    <xf numFmtId="0" fontId="15" fillId="0" borderId="60" xfId="113" applyFont="1" applyFill="1" applyBorder="1" applyAlignment="1" applyProtection="1">
      <alignment horizontal="center" vertical="center" shrinkToFit="1"/>
      <protection hidden="1"/>
    </xf>
    <xf numFmtId="0" fontId="0" fillId="0" borderId="0" xfId="112" applyFill="1" applyAlignment="1">
      <alignment horizontal="center"/>
      <protection/>
    </xf>
    <xf numFmtId="0" fontId="0" fillId="0" borderId="0" xfId="112" applyFill="1" applyAlignment="1">
      <alignment shrinkToFit="1"/>
      <protection/>
    </xf>
    <xf numFmtId="0" fontId="0" fillId="0" borderId="0" xfId="112" applyFont="1" applyFill="1" applyAlignment="1">
      <alignment shrinkToFit="1"/>
      <protection/>
    </xf>
    <xf numFmtId="0" fontId="0" fillId="0" borderId="0" xfId="112" applyFill="1" applyAlignment="1">
      <alignment horizontal="center" vertical="center"/>
      <protection/>
    </xf>
    <xf numFmtId="0" fontId="0" fillId="0" borderId="0" xfId="112" applyNumberFormat="1" applyFill="1" applyAlignment="1">
      <alignment horizontal="center" vertical="center"/>
      <protection/>
    </xf>
    <xf numFmtId="0" fontId="4" fillId="0" borderId="0" xfId="112" applyFont="1" applyFill="1" applyAlignment="1">
      <alignment horizontal="center" vertical="center"/>
      <protection/>
    </xf>
    <xf numFmtId="0" fontId="0" fillId="0" borderId="0" xfId="112" applyFill="1">
      <alignment/>
      <protection/>
    </xf>
    <xf numFmtId="0" fontId="4" fillId="0" borderId="55" xfId="112" applyFont="1" applyFill="1" applyBorder="1" applyAlignment="1" applyProtection="1">
      <alignment shrinkToFit="1"/>
      <protection locked="0"/>
    </xf>
    <xf numFmtId="0" fontId="0" fillId="0" borderId="56" xfId="112" applyFont="1" applyFill="1" applyBorder="1" applyAlignment="1" applyProtection="1">
      <alignment shrinkToFit="1"/>
      <protection locked="0"/>
    </xf>
    <xf numFmtId="0" fontId="0" fillId="0" borderId="59" xfId="96" applyFill="1" applyBorder="1" applyAlignment="1" applyProtection="1">
      <alignment horizontal="center" vertical="center"/>
      <protection hidden="1"/>
    </xf>
    <xf numFmtId="0" fontId="0" fillId="0" borderId="60" xfId="112" applyFont="1" applyFill="1" applyBorder="1" applyAlignment="1" applyProtection="1">
      <alignment horizontal="center" shrinkToFit="1"/>
      <protection locked="0"/>
    </xf>
    <xf numFmtId="0" fontId="0" fillId="0" borderId="57" xfId="112" applyFont="1" applyFill="1" applyBorder="1" applyAlignment="1" applyProtection="1">
      <alignment horizontal="center" shrinkToFit="1"/>
      <protection locked="0"/>
    </xf>
    <xf numFmtId="0" fontId="0" fillId="0" borderId="58" xfId="112" applyFont="1" applyFill="1" applyBorder="1" applyAlignment="1" applyProtection="1">
      <alignment horizontal="center" shrinkToFit="1"/>
      <protection locked="0"/>
    </xf>
    <xf numFmtId="0" fontId="0" fillId="0" borderId="59" xfId="112" applyFont="1" applyFill="1" applyBorder="1" applyAlignment="1" applyProtection="1">
      <alignment horizontal="center" shrinkToFit="1"/>
      <protection locked="0"/>
    </xf>
    <xf numFmtId="0" fontId="0" fillId="0" borderId="59" xfId="112" applyFont="1" applyFill="1" applyBorder="1" applyAlignment="1" applyProtection="1">
      <alignment horizontal="center" shrinkToFit="1"/>
      <protection hidden="1"/>
    </xf>
    <xf numFmtId="0" fontId="0" fillId="0" borderId="79" xfId="112" applyFont="1" applyFill="1" applyBorder="1" applyAlignment="1" applyProtection="1">
      <alignment horizontal="center" shrinkToFit="1"/>
      <protection hidden="1"/>
    </xf>
    <xf numFmtId="0" fontId="4" fillId="0" borderId="60" xfId="112" applyFont="1" applyFill="1" applyBorder="1" applyAlignment="1" applyProtection="1">
      <alignment horizontal="center" shrinkToFit="1"/>
      <protection hidden="1"/>
    </xf>
    <xf numFmtId="0" fontId="3" fillId="0" borderId="0" xfId="124" applyFont="1" applyAlignment="1">
      <alignment horizontal="center"/>
      <protection/>
    </xf>
    <xf numFmtId="0" fontId="0" fillId="0" borderId="0" xfId="124">
      <alignment/>
      <protection/>
    </xf>
    <xf numFmtId="3" fontId="0" fillId="0" borderId="0" xfId="124" applyNumberFormat="1">
      <alignment/>
      <protection/>
    </xf>
    <xf numFmtId="3" fontId="6" fillId="0" borderId="0" xfId="124" applyNumberFormat="1" applyFont="1" applyAlignment="1">
      <alignment horizontal="center"/>
      <protection/>
    </xf>
    <xf numFmtId="0" fontId="0" fillId="0" borderId="0" xfId="124" applyBorder="1">
      <alignment/>
      <protection/>
    </xf>
    <xf numFmtId="0" fontId="4" fillId="0" borderId="0" xfId="124" applyFont="1" applyAlignment="1">
      <alignment horizontal="center"/>
      <protection/>
    </xf>
    <xf numFmtId="0" fontId="4" fillId="0" borderId="82" xfId="124" applyFont="1" applyBorder="1" applyAlignment="1">
      <alignment horizontal="center"/>
      <protection/>
    </xf>
    <xf numFmtId="0" fontId="0" fillId="0" borderId="82" xfId="124" applyBorder="1">
      <alignment/>
      <protection/>
    </xf>
    <xf numFmtId="3" fontId="0" fillId="0" borderId="82" xfId="124" applyNumberFormat="1" applyBorder="1">
      <alignment/>
      <protection/>
    </xf>
    <xf numFmtId="0" fontId="0" fillId="0" borderId="0" xfId="124" applyFill="1">
      <alignment/>
      <protection/>
    </xf>
    <xf numFmtId="0" fontId="0" fillId="13" borderId="83" xfId="124" applyFont="1" applyFill="1" applyBorder="1" applyAlignment="1">
      <alignment horizontal="center"/>
      <protection/>
    </xf>
    <xf numFmtId="3" fontId="0" fillId="13" borderId="84" xfId="124" applyNumberFormat="1" applyFont="1" applyFill="1" applyBorder="1" applyAlignment="1">
      <alignment horizontal="center"/>
      <protection/>
    </xf>
    <xf numFmtId="3" fontId="0" fillId="13" borderId="85" xfId="124" applyNumberFormat="1" applyFont="1" applyFill="1" applyBorder="1" applyAlignment="1">
      <alignment horizontal="center"/>
      <protection/>
    </xf>
    <xf numFmtId="0" fontId="0" fillId="13" borderId="86" xfId="124" applyFont="1" applyFill="1" applyBorder="1" applyAlignment="1">
      <alignment horizontal="center"/>
      <protection/>
    </xf>
    <xf numFmtId="3" fontId="0" fillId="13" borderId="87" xfId="124" applyNumberFormat="1" applyFont="1" applyFill="1" applyBorder="1" applyAlignment="1">
      <alignment horizontal="center"/>
      <protection/>
    </xf>
    <xf numFmtId="3" fontId="0" fillId="13" borderId="88" xfId="124" applyNumberFormat="1" applyFont="1" applyFill="1" applyBorder="1" applyAlignment="1">
      <alignment horizontal="center"/>
      <protection/>
    </xf>
    <xf numFmtId="0" fontId="4" fillId="13" borderId="87" xfId="124" applyFont="1" applyFill="1" applyBorder="1" applyAlignment="1">
      <alignment horizontal="center"/>
      <protection/>
    </xf>
    <xf numFmtId="0" fontId="0" fillId="0" borderId="89" xfId="124" applyFill="1" applyBorder="1" applyAlignment="1">
      <alignment/>
      <protection/>
    </xf>
    <xf numFmtId="0" fontId="0" fillId="0" borderId="0" xfId="124" applyAlignment="1">
      <alignment/>
      <protection/>
    </xf>
    <xf numFmtId="0" fontId="7" fillId="13" borderId="90" xfId="124" applyFont="1" applyFill="1" applyBorder="1" applyAlignment="1">
      <alignment horizontal="center" vertical="center" wrapText="1"/>
      <protection/>
    </xf>
    <xf numFmtId="0" fontId="5" fillId="13" borderId="0" xfId="124" applyFont="1" applyFill="1" applyBorder="1" applyAlignment="1">
      <alignment horizontal="center" vertical="center" wrapText="1"/>
      <protection/>
    </xf>
    <xf numFmtId="0" fontId="5" fillId="13" borderId="90" xfId="124" applyFont="1" applyFill="1" applyBorder="1" applyAlignment="1">
      <alignment horizontal="center" vertical="center"/>
      <protection/>
    </xf>
    <xf numFmtId="0" fontId="0" fillId="13" borderId="91" xfId="124" applyFont="1" applyFill="1" applyBorder="1" applyAlignment="1">
      <alignment horizontal="center"/>
      <protection/>
    </xf>
    <xf numFmtId="3" fontId="0" fillId="13" borderId="92" xfId="124" applyNumberFormat="1" applyFont="1" applyFill="1" applyBorder="1" applyAlignment="1">
      <alignment horizontal="center"/>
      <protection/>
    </xf>
    <xf numFmtId="3" fontId="0" fillId="13" borderId="93" xfId="124" applyNumberFormat="1" applyFont="1" applyFill="1" applyBorder="1" applyAlignment="1">
      <alignment horizontal="center"/>
      <protection/>
    </xf>
    <xf numFmtId="0" fontId="0" fillId="13" borderId="94" xfId="124" applyFont="1" applyFill="1" applyBorder="1" applyAlignment="1">
      <alignment horizontal="center"/>
      <protection/>
    </xf>
    <xf numFmtId="3" fontId="0" fillId="13" borderId="95" xfId="124" applyNumberFormat="1" applyFont="1" applyFill="1" applyBorder="1" applyAlignment="1">
      <alignment horizontal="center"/>
      <protection/>
    </xf>
    <xf numFmtId="3" fontId="0" fillId="13" borderId="96" xfId="124" applyNumberFormat="1" applyFont="1" applyFill="1" applyBorder="1" applyAlignment="1">
      <alignment horizontal="center"/>
      <protection/>
    </xf>
    <xf numFmtId="0" fontId="4" fillId="13" borderId="95" xfId="124" applyFont="1" applyFill="1" applyBorder="1" applyAlignment="1">
      <alignment horizontal="center"/>
      <protection/>
    </xf>
    <xf numFmtId="0" fontId="0" fillId="0" borderId="0" xfId="124" applyFill="1" applyBorder="1" applyAlignment="1">
      <alignment/>
      <protection/>
    </xf>
    <xf numFmtId="0" fontId="7" fillId="13" borderId="97" xfId="124" applyFont="1" applyFill="1" applyBorder="1" applyAlignment="1">
      <alignment horizontal="center" vertical="center" wrapText="1"/>
      <protection/>
    </xf>
    <xf numFmtId="0" fontId="5" fillId="13" borderId="82" xfId="124" applyFont="1" applyFill="1" applyBorder="1" applyAlignment="1">
      <alignment horizontal="center" vertical="center" wrapText="1"/>
      <protection/>
    </xf>
    <xf numFmtId="0" fontId="5" fillId="13" borderId="97" xfId="124" applyFont="1" applyFill="1" applyBorder="1" applyAlignment="1">
      <alignment horizontal="center" vertical="center"/>
      <protection/>
    </xf>
    <xf numFmtId="0" fontId="0" fillId="13" borderId="98" xfId="124" applyFont="1" applyFill="1" applyBorder="1" applyAlignment="1">
      <alignment horizontal="center" vertical="center"/>
      <protection/>
    </xf>
    <xf numFmtId="3" fontId="0" fillId="13" borderId="82" xfId="124" applyNumberFormat="1" applyFont="1" applyFill="1" applyBorder="1" applyAlignment="1">
      <alignment horizontal="center" vertical="center"/>
      <protection/>
    </xf>
    <xf numFmtId="3" fontId="0" fillId="13" borderId="99" xfId="124" applyNumberFormat="1" applyFont="1" applyFill="1" applyBorder="1" applyAlignment="1">
      <alignment horizontal="center" vertical="center"/>
      <protection/>
    </xf>
    <xf numFmtId="3" fontId="0" fillId="13" borderId="100" xfId="124" applyNumberFormat="1" applyFont="1" applyFill="1" applyBorder="1" applyAlignment="1">
      <alignment horizontal="center" vertical="center"/>
      <protection/>
    </xf>
    <xf numFmtId="0" fontId="4" fillId="13" borderId="99" xfId="124" applyFont="1" applyFill="1" applyBorder="1" applyAlignment="1">
      <alignment horizontal="center" vertical="center"/>
      <protection/>
    </xf>
    <xf numFmtId="0" fontId="3" fillId="0" borderId="101" xfId="124" applyFont="1" applyBorder="1" applyAlignment="1" applyProtection="1">
      <alignment horizontal="center" vertical="center"/>
      <protection hidden="1"/>
    </xf>
    <xf numFmtId="0" fontId="5" fillId="0" borderId="102" xfId="124" applyFont="1" applyBorder="1" applyAlignment="1" applyProtection="1">
      <alignment horizontal="left" vertical="center" shrinkToFit="1"/>
      <protection hidden="1"/>
    </xf>
    <xf numFmtId="0" fontId="3" fillId="0" borderId="101" xfId="124" applyFont="1" applyBorder="1" applyAlignment="1" applyProtection="1">
      <alignment horizontal="left" vertical="center" shrinkToFit="1"/>
      <protection hidden="1"/>
    </xf>
    <xf numFmtId="0" fontId="5" fillId="0" borderId="103" xfId="124" applyNumberFormat="1" applyFont="1" applyBorder="1" applyAlignment="1" applyProtection="1">
      <alignment horizontal="center" vertical="center" shrinkToFit="1"/>
      <protection hidden="1"/>
    </xf>
    <xf numFmtId="3" fontId="3" fillId="0" borderId="104" xfId="124" applyNumberFormat="1" applyFont="1" applyBorder="1" applyAlignment="1" applyProtection="1">
      <alignment horizontal="right" vertical="center" shrinkToFit="1"/>
      <protection hidden="1"/>
    </xf>
    <xf numFmtId="0" fontId="5" fillId="0" borderId="105" xfId="124" applyNumberFormat="1" applyFont="1" applyBorder="1" applyAlignment="1" applyProtection="1">
      <alignment horizontal="center" vertical="center" shrinkToFit="1"/>
      <protection hidden="1"/>
    </xf>
    <xf numFmtId="3" fontId="3" fillId="0" borderId="106" xfId="124" applyNumberFormat="1" applyFont="1" applyBorder="1" applyAlignment="1" applyProtection="1">
      <alignment horizontal="right" vertical="center" shrinkToFit="1"/>
      <protection hidden="1"/>
    </xf>
    <xf numFmtId="3" fontId="3" fillId="0" borderId="107" xfId="124" applyNumberFormat="1" applyFont="1" applyBorder="1" applyAlignment="1" applyProtection="1">
      <alignment horizontal="right" vertical="center" shrinkToFit="1"/>
      <protection hidden="1"/>
    </xf>
    <xf numFmtId="0" fontId="5" fillId="3" borderId="103" xfId="124" applyNumberFormat="1" applyFont="1" applyFill="1" applyBorder="1" applyAlignment="1" applyProtection="1">
      <alignment horizontal="center" vertical="center" shrinkToFit="1"/>
      <protection hidden="1"/>
    </xf>
    <xf numFmtId="0" fontId="3" fillId="0" borderId="103" xfId="124" applyNumberFormat="1" applyFont="1" applyBorder="1" applyAlignment="1" applyProtection="1">
      <alignment horizontal="center" vertical="center" shrinkToFit="1"/>
      <protection hidden="1"/>
    </xf>
    <xf numFmtId="3" fontId="3" fillId="0" borderId="103" xfId="124" applyNumberFormat="1" applyFont="1" applyBorder="1" applyAlignment="1" applyProtection="1">
      <alignment horizontal="right" vertical="center" shrinkToFit="1"/>
      <protection hidden="1"/>
    </xf>
    <xf numFmtId="0" fontId="10" fillId="0" borderId="107" xfId="124" applyFont="1" applyBorder="1" applyAlignment="1" applyProtection="1">
      <alignment horizontal="center" vertical="center" shrinkToFit="1"/>
      <protection hidden="1"/>
    </xf>
    <xf numFmtId="0" fontId="0" fillId="0" borderId="0" xfId="124" applyAlignment="1">
      <alignment vertical="center"/>
      <protection/>
    </xf>
    <xf numFmtId="3" fontId="0" fillId="0" borderId="0" xfId="124" applyNumberFormat="1" applyAlignment="1">
      <alignment vertical="center"/>
      <protection/>
    </xf>
    <xf numFmtId="0" fontId="3" fillId="0" borderId="108" xfId="124" applyFont="1" applyBorder="1" applyAlignment="1" applyProtection="1">
      <alignment horizontal="center" vertical="center"/>
      <protection hidden="1"/>
    </xf>
    <xf numFmtId="0" fontId="5" fillId="0" borderId="109" xfId="124" applyFont="1" applyBorder="1" applyAlignment="1" applyProtection="1">
      <alignment horizontal="left" vertical="center" shrinkToFit="1"/>
      <protection hidden="1"/>
    </xf>
    <xf numFmtId="0" fontId="3" fillId="0" borderId="108" xfId="124" applyFont="1" applyBorder="1" applyAlignment="1" applyProtection="1">
      <alignment horizontal="left" vertical="center" shrinkToFit="1"/>
      <protection hidden="1"/>
    </xf>
    <xf numFmtId="0" fontId="5" fillId="0" borderId="110" xfId="124" applyNumberFormat="1" applyFont="1" applyBorder="1" applyAlignment="1" applyProtection="1">
      <alignment horizontal="center" vertical="center" shrinkToFit="1"/>
      <protection hidden="1"/>
    </xf>
    <xf numFmtId="3" fontId="3" fillId="0" borderId="111" xfId="124" applyNumberFormat="1" applyFont="1" applyBorder="1" applyAlignment="1" applyProtection="1">
      <alignment horizontal="right" vertical="center" shrinkToFit="1"/>
      <protection hidden="1"/>
    </xf>
    <xf numFmtId="0" fontId="5" fillId="0" borderId="112" xfId="124" applyNumberFormat="1" applyFont="1" applyBorder="1" applyAlignment="1" applyProtection="1">
      <alignment horizontal="center" vertical="center" shrinkToFit="1"/>
      <protection hidden="1"/>
    </xf>
    <xf numFmtId="3" fontId="3" fillId="0" borderId="113" xfId="124" applyNumberFormat="1" applyFont="1" applyBorder="1" applyAlignment="1" applyProtection="1">
      <alignment horizontal="right" vertical="center" shrinkToFit="1"/>
      <protection hidden="1"/>
    </xf>
    <xf numFmtId="0" fontId="5" fillId="10" borderId="112" xfId="124" applyNumberFormat="1" applyFont="1" applyFill="1" applyBorder="1" applyAlignment="1" applyProtection="1">
      <alignment horizontal="center" vertical="center" shrinkToFit="1"/>
      <protection hidden="1"/>
    </xf>
    <xf numFmtId="0" fontId="5" fillId="10" borderId="110" xfId="124" applyNumberFormat="1" applyFont="1" applyFill="1" applyBorder="1" applyAlignment="1" applyProtection="1">
      <alignment horizontal="center" vertical="center" shrinkToFit="1"/>
      <protection hidden="1"/>
    </xf>
    <xf numFmtId="0" fontId="5" fillId="26" borderId="112" xfId="124" applyNumberFormat="1" applyFont="1" applyFill="1" applyBorder="1" applyAlignment="1" applyProtection="1">
      <alignment horizontal="center" vertical="center" shrinkToFit="1"/>
      <protection hidden="1"/>
    </xf>
    <xf numFmtId="0" fontId="5" fillId="3" borderId="110" xfId="124" applyNumberFormat="1" applyFont="1" applyFill="1" applyBorder="1" applyAlignment="1" applyProtection="1">
      <alignment horizontal="center" vertical="center" shrinkToFit="1"/>
      <protection hidden="1"/>
    </xf>
    <xf numFmtId="0" fontId="3" fillId="0" borderId="114" xfId="124" applyFont="1" applyBorder="1" applyAlignment="1" applyProtection="1">
      <alignment horizontal="center" vertical="center"/>
      <protection hidden="1"/>
    </xf>
    <xf numFmtId="0" fontId="5" fillId="0" borderId="115" xfId="124" applyFont="1" applyBorder="1" applyAlignment="1" applyProtection="1">
      <alignment horizontal="left" vertical="center" shrinkToFit="1"/>
      <protection hidden="1"/>
    </xf>
    <xf numFmtId="0" fontId="3" fillId="0" borderId="114" xfId="124" applyFont="1" applyBorder="1" applyAlignment="1" applyProtection="1">
      <alignment horizontal="left" vertical="center" shrinkToFit="1"/>
      <protection hidden="1"/>
    </xf>
    <xf numFmtId="0" fontId="5" fillId="0" borderId="116" xfId="124" applyNumberFormat="1" applyFont="1" applyBorder="1" applyAlignment="1" applyProtection="1">
      <alignment horizontal="center" vertical="center" shrinkToFit="1"/>
      <protection hidden="1"/>
    </xf>
    <xf numFmtId="3" fontId="3" fillId="0" borderId="117" xfId="124" applyNumberFormat="1" applyFont="1" applyBorder="1" applyAlignment="1" applyProtection="1">
      <alignment horizontal="right" vertical="center" shrinkToFit="1"/>
      <protection hidden="1"/>
    </xf>
    <xf numFmtId="0" fontId="5" fillId="0" borderId="118" xfId="124" applyNumberFormat="1" applyFont="1" applyBorder="1" applyAlignment="1" applyProtection="1">
      <alignment horizontal="center" vertical="center" shrinkToFit="1"/>
      <protection hidden="1"/>
    </xf>
    <xf numFmtId="3" fontId="3" fillId="0" borderId="119" xfId="124" applyNumberFormat="1" applyFont="1" applyBorder="1" applyAlignment="1" applyProtection="1">
      <alignment horizontal="right" vertical="center" shrinkToFit="1"/>
      <protection hidden="1"/>
    </xf>
    <xf numFmtId="0" fontId="3" fillId="0" borderId="118" xfId="124" applyNumberFormat="1" applyFont="1" applyBorder="1" applyAlignment="1" applyProtection="1">
      <alignment horizontal="center" vertical="center" shrinkToFit="1"/>
      <protection hidden="1"/>
    </xf>
    <xf numFmtId="3" fontId="3" fillId="0" borderId="116" xfId="124" applyNumberFormat="1" applyFont="1" applyBorder="1" applyAlignment="1" applyProtection="1">
      <alignment horizontal="right" vertical="center" shrinkToFit="1"/>
      <protection hidden="1"/>
    </xf>
    <xf numFmtId="0" fontId="10" fillId="0" borderId="119" xfId="124" applyFont="1" applyBorder="1" applyAlignment="1" applyProtection="1">
      <alignment horizontal="center" vertical="center" shrinkToFit="1"/>
      <protection hidden="1"/>
    </xf>
    <xf numFmtId="0" fontId="3" fillId="0" borderId="0" xfId="124" applyFont="1" applyBorder="1" applyAlignment="1" applyProtection="1">
      <alignment horizontal="center" vertical="center"/>
      <protection hidden="1"/>
    </xf>
    <xf numFmtId="0" fontId="5" fillId="0" borderId="0" xfId="124" applyFont="1" applyBorder="1" applyAlignment="1" applyProtection="1">
      <alignment horizontal="left" vertical="center" shrinkToFit="1"/>
      <protection hidden="1"/>
    </xf>
    <xf numFmtId="0" fontId="3" fillId="0" borderId="0" xfId="124" applyFont="1" applyBorder="1" applyAlignment="1" applyProtection="1">
      <alignment horizontal="left" vertical="center" shrinkToFit="1"/>
      <protection hidden="1"/>
    </xf>
    <xf numFmtId="0" fontId="3" fillId="0" borderId="0" xfId="124" applyNumberFormat="1" applyFont="1" applyBorder="1" applyAlignment="1" applyProtection="1">
      <alignment horizontal="center" vertical="center" shrinkToFit="1"/>
      <protection hidden="1"/>
    </xf>
    <xf numFmtId="3" fontId="3" fillId="0" borderId="0" xfId="124" applyNumberFormat="1" applyFont="1" applyBorder="1" applyAlignment="1" applyProtection="1">
      <alignment horizontal="right" vertical="center" shrinkToFit="1"/>
      <protection hidden="1"/>
    </xf>
    <xf numFmtId="0" fontId="5" fillId="0" borderId="0" xfId="124" applyNumberFormat="1" applyFont="1" applyBorder="1" applyAlignment="1" applyProtection="1">
      <alignment horizontal="center" vertical="center" shrinkToFit="1"/>
      <protection hidden="1"/>
    </xf>
    <xf numFmtId="0" fontId="3" fillId="0" borderId="0" xfId="109" applyFont="1" applyAlignment="1">
      <alignment horizontal="center"/>
      <protection/>
    </xf>
    <xf numFmtId="0" fontId="5" fillId="0" borderId="0" xfId="109" applyFont="1" applyAlignment="1">
      <alignment horizontal="center"/>
      <protection/>
    </xf>
    <xf numFmtId="0" fontId="0" fillId="0" borderId="0" xfId="109">
      <alignment/>
      <protection/>
    </xf>
    <xf numFmtId="3" fontId="0" fillId="0" borderId="0" xfId="109" applyNumberFormat="1">
      <alignment/>
      <protection/>
    </xf>
    <xf numFmtId="3" fontId="6" fillId="0" borderId="0" xfId="109" applyNumberFormat="1" applyFont="1" applyAlignment="1">
      <alignment horizontal="center"/>
      <protection/>
    </xf>
    <xf numFmtId="0" fontId="5" fillId="0" borderId="0" xfId="109" applyFont="1" applyAlignment="1">
      <alignment horizontal="center" vertical="top"/>
      <protection/>
    </xf>
    <xf numFmtId="0" fontId="0" fillId="0" borderId="0" xfId="109" applyBorder="1">
      <alignment/>
      <protection/>
    </xf>
    <xf numFmtId="0" fontId="4" fillId="0" borderId="0" xfId="109" applyFont="1" applyAlignment="1">
      <alignment horizontal="center"/>
      <protection/>
    </xf>
    <xf numFmtId="0" fontId="4" fillId="0" borderId="82" xfId="109" applyFont="1" applyBorder="1" applyAlignment="1">
      <alignment horizontal="center"/>
      <protection/>
    </xf>
    <xf numFmtId="0" fontId="0" fillId="0" borderId="82" xfId="109" applyBorder="1">
      <alignment/>
      <protection/>
    </xf>
    <xf numFmtId="3" fontId="0" fillId="0" borderId="82" xfId="109" applyNumberFormat="1" applyBorder="1">
      <alignment/>
      <protection/>
    </xf>
    <xf numFmtId="0" fontId="0" fillId="0" borderId="0" xfId="109" applyFill="1">
      <alignment/>
      <protection/>
    </xf>
    <xf numFmtId="0" fontId="0" fillId="13" borderId="83" xfId="109" applyFont="1" applyFill="1" applyBorder="1" applyAlignment="1">
      <alignment horizontal="center"/>
      <protection/>
    </xf>
    <xf numFmtId="3" fontId="0" fillId="13" borderId="84" xfId="109" applyNumberFormat="1" applyFont="1" applyFill="1" applyBorder="1" applyAlignment="1">
      <alignment horizontal="center"/>
      <protection/>
    </xf>
    <xf numFmtId="3" fontId="0" fillId="13" borderId="85" xfId="109" applyNumberFormat="1" applyFont="1" applyFill="1" applyBorder="1" applyAlignment="1">
      <alignment horizontal="center"/>
      <protection/>
    </xf>
    <xf numFmtId="0" fontId="0" fillId="13" borderId="86" xfId="109" applyFont="1" applyFill="1" applyBorder="1" applyAlignment="1">
      <alignment horizontal="center"/>
      <protection/>
    </xf>
    <xf numFmtId="3" fontId="0" fillId="13" borderId="87" xfId="109" applyNumberFormat="1" applyFont="1" applyFill="1" applyBorder="1" applyAlignment="1">
      <alignment horizontal="center"/>
      <protection/>
    </xf>
    <xf numFmtId="3" fontId="0" fillId="13" borderId="88" xfId="109" applyNumberFormat="1" applyFont="1" applyFill="1" applyBorder="1" applyAlignment="1">
      <alignment horizontal="center"/>
      <protection/>
    </xf>
    <xf numFmtId="0" fontId="4" fillId="13" borderId="87" xfId="109" applyFont="1" applyFill="1" applyBorder="1" applyAlignment="1">
      <alignment horizontal="center"/>
      <protection/>
    </xf>
    <xf numFmtId="0" fontId="0" fillId="0" borderId="89" xfId="109" applyFill="1" applyBorder="1" applyAlignment="1">
      <alignment/>
      <protection/>
    </xf>
    <xf numFmtId="0" fontId="0" fillId="0" borderId="0" xfId="109" applyAlignment="1">
      <alignment/>
      <protection/>
    </xf>
    <xf numFmtId="0" fontId="7" fillId="13" borderId="90" xfId="109" applyFont="1" applyFill="1" applyBorder="1" applyAlignment="1">
      <alignment horizontal="center" vertical="center" wrapText="1"/>
      <protection/>
    </xf>
    <xf numFmtId="0" fontId="5" fillId="13" borderId="0" xfId="109" applyFont="1" applyFill="1" applyBorder="1" applyAlignment="1">
      <alignment horizontal="center" vertical="center" wrapText="1"/>
      <protection/>
    </xf>
    <xf numFmtId="0" fontId="5" fillId="13" borderId="90" xfId="109" applyFont="1" applyFill="1" applyBorder="1" applyAlignment="1">
      <alignment horizontal="center" vertical="center"/>
      <protection/>
    </xf>
    <xf numFmtId="0" fontId="0" fillId="13" borderId="91" xfId="109" applyFont="1" applyFill="1" applyBorder="1" applyAlignment="1">
      <alignment horizontal="center"/>
      <protection/>
    </xf>
    <xf numFmtId="3" fontId="0" fillId="13" borderId="92" xfId="109" applyNumberFormat="1" applyFont="1" applyFill="1" applyBorder="1" applyAlignment="1">
      <alignment horizontal="center"/>
      <protection/>
    </xf>
    <xf numFmtId="3" fontId="0" fillId="13" borderId="93" xfId="109" applyNumberFormat="1" applyFont="1" applyFill="1" applyBorder="1" applyAlignment="1">
      <alignment horizontal="center"/>
      <protection/>
    </xf>
    <xf numFmtId="0" fontId="0" fillId="13" borderId="94" xfId="109" applyFont="1" applyFill="1" applyBorder="1" applyAlignment="1">
      <alignment horizontal="center"/>
      <protection/>
    </xf>
    <xf numFmtId="3" fontId="0" fillId="13" borderId="95" xfId="109" applyNumberFormat="1" applyFont="1" applyFill="1" applyBorder="1" applyAlignment="1">
      <alignment horizontal="center"/>
      <protection/>
    </xf>
    <xf numFmtId="3" fontId="0" fillId="13" borderId="96" xfId="109" applyNumberFormat="1" applyFont="1" applyFill="1" applyBorder="1" applyAlignment="1">
      <alignment horizontal="center"/>
      <protection/>
    </xf>
    <xf numFmtId="0" fontId="4" fillId="13" borderId="95" xfId="109" applyFont="1" applyFill="1" applyBorder="1" applyAlignment="1">
      <alignment horizontal="center"/>
      <protection/>
    </xf>
    <xf numFmtId="0" fontId="0" fillId="0" borderId="0" xfId="109" applyFill="1" applyBorder="1" applyAlignment="1">
      <alignment/>
      <protection/>
    </xf>
    <xf numFmtId="0" fontId="7" fillId="13" borderId="97" xfId="109" applyFont="1" applyFill="1" applyBorder="1" applyAlignment="1">
      <alignment horizontal="center" vertical="center" wrapText="1"/>
      <protection/>
    </xf>
    <xf numFmtId="0" fontId="5" fillId="13" borderId="82" xfId="109" applyFont="1" applyFill="1" applyBorder="1" applyAlignment="1">
      <alignment horizontal="center" vertical="center" wrapText="1"/>
      <protection/>
    </xf>
    <xf numFmtId="0" fontId="5" fillId="13" borderId="97" xfId="109" applyFont="1" applyFill="1" applyBorder="1" applyAlignment="1">
      <alignment horizontal="center" vertical="center"/>
      <protection/>
    </xf>
    <xf numFmtId="0" fontId="0" fillId="13" borderId="98" xfId="109" applyFont="1" applyFill="1" applyBorder="1" applyAlignment="1">
      <alignment horizontal="center" vertical="center"/>
      <protection/>
    </xf>
    <xf numFmtId="3" fontId="0" fillId="13" borderId="82" xfId="109" applyNumberFormat="1" applyFont="1" applyFill="1" applyBorder="1" applyAlignment="1">
      <alignment horizontal="center" vertical="center"/>
      <protection/>
    </xf>
    <xf numFmtId="3" fontId="0" fillId="13" borderId="99" xfId="109" applyNumberFormat="1" applyFont="1" applyFill="1" applyBorder="1" applyAlignment="1">
      <alignment horizontal="center" vertical="center"/>
      <protection/>
    </xf>
    <xf numFmtId="3" fontId="0" fillId="13" borderId="100" xfId="109" applyNumberFormat="1" applyFont="1" applyFill="1" applyBorder="1" applyAlignment="1">
      <alignment horizontal="center" vertical="center"/>
      <protection/>
    </xf>
    <xf numFmtId="0" fontId="4" fillId="13" borderId="99" xfId="109" applyFont="1" applyFill="1" applyBorder="1" applyAlignment="1">
      <alignment horizontal="center" vertical="center"/>
      <protection/>
    </xf>
    <xf numFmtId="0" fontId="3" fillId="0" borderId="101" xfId="109" applyFont="1" applyBorder="1" applyAlignment="1" applyProtection="1">
      <alignment horizontal="center" vertical="center"/>
      <protection hidden="1"/>
    </xf>
    <xf numFmtId="0" fontId="5" fillId="0" borderId="102" xfId="109" applyFont="1" applyBorder="1" applyAlignment="1" applyProtection="1">
      <alignment horizontal="left" vertical="center" shrinkToFit="1"/>
      <protection hidden="1"/>
    </xf>
    <xf numFmtId="0" fontId="3" fillId="0" borderId="101" xfId="109" applyFont="1" applyBorder="1" applyAlignment="1" applyProtection="1">
      <alignment horizontal="left" vertical="center" shrinkToFit="1"/>
      <protection hidden="1"/>
    </xf>
    <xf numFmtId="0" fontId="5" fillId="0" borderId="103" xfId="109" applyNumberFormat="1" applyFont="1" applyBorder="1" applyAlignment="1" applyProtection="1">
      <alignment horizontal="center" vertical="center" shrinkToFit="1"/>
      <protection hidden="1"/>
    </xf>
    <xf numFmtId="3" fontId="3" fillId="0" borderId="104" xfId="109" applyNumberFormat="1" applyFont="1" applyBorder="1" applyAlignment="1" applyProtection="1">
      <alignment horizontal="right" vertical="center" shrinkToFit="1"/>
      <protection hidden="1"/>
    </xf>
    <xf numFmtId="0" fontId="5" fillId="0" borderId="105" xfId="109" applyNumberFormat="1" applyFont="1" applyBorder="1" applyAlignment="1" applyProtection="1">
      <alignment horizontal="center" vertical="center" shrinkToFit="1"/>
      <protection hidden="1"/>
    </xf>
    <xf numFmtId="3" fontId="3" fillId="0" borderId="106" xfId="109" applyNumberFormat="1" applyFont="1" applyBorder="1" applyAlignment="1" applyProtection="1">
      <alignment horizontal="right" vertical="center" shrinkToFit="1"/>
      <protection hidden="1"/>
    </xf>
    <xf numFmtId="3" fontId="3" fillId="0" borderId="107" xfId="109" applyNumberFormat="1" applyFont="1" applyBorder="1" applyAlignment="1" applyProtection="1">
      <alignment horizontal="right" vertical="center" shrinkToFit="1"/>
      <protection hidden="1"/>
    </xf>
    <xf numFmtId="0" fontId="3" fillId="0" borderId="103" xfId="109" applyNumberFormat="1" applyFont="1" applyBorder="1" applyAlignment="1" applyProtection="1">
      <alignment horizontal="center" vertical="center" shrinkToFit="1"/>
      <protection hidden="1"/>
    </xf>
    <xf numFmtId="3" fontId="3" fillId="0" borderId="103" xfId="109" applyNumberFormat="1" applyFont="1" applyBorder="1" applyAlignment="1" applyProtection="1">
      <alignment horizontal="right" vertical="center" shrinkToFit="1"/>
      <protection hidden="1"/>
    </xf>
    <xf numFmtId="0" fontId="10" fillId="0" borderId="107" xfId="109" applyFont="1" applyBorder="1" applyAlignment="1" applyProtection="1">
      <alignment horizontal="center" vertical="center" shrinkToFit="1"/>
      <protection hidden="1"/>
    </xf>
    <xf numFmtId="0" fontId="0" fillId="0" borderId="0" xfId="109" applyAlignment="1">
      <alignment vertical="center"/>
      <protection/>
    </xf>
    <xf numFmtId="3" fontId="0" fillId="0" borderId="0" xfId="109" applyNumberFormat="1" applyAlignment="1">
      <alignment vertical="center"/>
      <protection/>
    </xf>
    <xf numFmtId="0" fontId="3" fillId="0" borderId="108" xfId="109" applyFont="1" applyBorder="1" applyAlignment="1" applyProtection="1">
      <alignment horizontal="center" vertical="center"/>
      <protection hidden="1"/>
    </xf>
    <xf numFmtId="0" fontId="5" fillId="0" borderId="109" xfId="109" applyFont="1" applyBorder="1" applyAlignment="1" applyProtection="1">
      <alignment horizontal="left" vertical="center" shrinkToFit="1"/>
      <protection hidden="1"/>
    </xf>
    <xf numFmtId="0" fontId="3" fillId="0" borderId="108" xfId="109" applyFont="1" applyBorder="1" applyAlignment="1" applyProtection="1">
      <alignment horizontal="left" vertical="center" shrinkToFit="1"/>
      <protection hidden="1"/>
    </xf>
    <xf numFmtId="0" fontId="5" fillId="0" borderId="110" xfId="109" applyNumberFormat="1" applyFont="1" applyBorder="1" applyAlignment="1" applyProtection="1">
      <alignment horizontal="center" vertical="center" shrinkToFit="1"/>
      <protection hidden="1"/>
    </xf>
    <xf numFmtId="3" fontId="3" fillId="0" borderId="111" xfId="109" applyNumberFormat="1" applyFont="1" applyBorder="1" applyAlignment="1" applyProtection="1">
      <alignment horizontal="right" vertical="center" shrinkToFit="1"/>
      <protection hidden="1"/>
    </xf>
    <xf numFmtId="0" fontId="5" fillId="0" borderId="112" xfId="109" applyNumberFormat="1" applyFont="1" applyBorder="1" applyAlignment="1" applyProtection="1">
      <alignment horizontal="center" vertical="center" shrinkToFit="1"/>
      <protection hidden="1"/>
    </xf>
    <xf numFmtId="3" fontId="3" fillId="0" borderId="113" xfId="109" applyNumberFormat="1" applyFont="1" applyBorder="1" applyAlignment="1" applyProtection="1">
      <alignment horizontal="right" vertical="center" shrinkToFit="1"/>
      <protection hidden="1"/>
    </xf>
    <xf numFmtId="0" fontId="3" fillId="0" borderId="114" xfId="109" applyFont="1" applyBorder="1" applyAlignment="1" applyProtection="1">
      <alignment horizontal="center" vertical="center"/>
      <protection hidden="1"/>
    </xf>
    <xf numFmtId="0" fontId="5" fillId="0" borderId="115" xfId="109" applyFont="1" applyBorder="1" applyAlignment="1" applyProtection="1">
      <alignment horizontal="left" vertical="center" shrinkToFit="1"/>
      <protection hidden="1"/>
    </xf>
    <xf numFmtId="0" fontId="3" fillId="0" borderId="114" xfId="109" applyFont="1" applyBorder="1" applyAlignment="1" applyProtection="1">
      <alignment horizontal="left" vertical="center" shrinkToFit="1"/>
      <protection hidden="1"/>
    </xf>
    <xf numFmtId="0" fontId="5" fillId="0" borderId="116" xfId="109" applyNumberFormat="1" applyFont="1" applyBorder="1" applyAlignment="1" applyProtection="1">
      <alignment horizontal="center" vertical="center" shrinkToFit="1"/>
      <protection hidden="1"/>
    </xf>
    <xf numFmtId="3" fontId="3" fillId="0" borderId="117" xfId="109" applyNumberFormat="1" applyFont="1" applyBorder="1" applyAlignment="1" applyProtection="1">
      <alignment horizontal="right" vertical="center" shrinkToFit="1"/>
      <protection hidden="1"/>
    </xf>
    <xf numFmtId="0" fontId="5" fillId="0" borderId="118" xfId="109" applyNumberFormat="1" applyFont="1" applyBorder="1" applyAlignment="1" applyProtection="1">
      <alignment horizontal="center" vertical="center" shrinkToFit="1"/>
      <protection hidden="1"/>
    </xf>
    <xf numFmtId="3" fontId="3" fillId="0" borderId="119" xfId="109" applyNumberFormat="1" applyFont="1" applyBorder="1" applyAlignment="1" applyProtection="1">
      <alignment horizontal="right" vertical="center" shrinkToFit="1"/>
      <protection hidden="1"/>
    </xf>
    <xf numFmtId="0" fontId="3" fillId="0" borderId="118" xfId="109" applyNumberFormat="1" applyFont="1" applyBorder="1" applyAlignment="1" applyProtection="1">
      <alignment horizontal="center" vertical="center" shrinkToFit="1"/>
      <protection hidden="1"/>
    </xf>
    <xf numFmtId="3" fontId="3" fillId="0" borderId="116" xfId="109" applyNumberFormat="1" applyFont="1" applyBorder="1" applyAlignment="1" applyProtection="1">
      <alignment horizontal="right" vertical="center" shrinkToFit="1"/>
      <protection hidden="1"/>
    </xf>
    <xf numFmtId="0" fontId="10" fillId="0" borderId="119" xfId="109" applyFont="1" applyBorder="1" applyAlignment="1" applyProtection="1">
      <alignment horizontal="center" vertical="center" shrinkToFit="1"/>
      <protection hidden="1"/>
    </xf>
    <xf numFmtId="0" fontId="3" fillId="0" borderId="0" xfId="109" applyFont="1" applyBorder="1" applyAlignment="1" applyProtection="1">
      <alignment horizontal="center" vertical="center"/>
      <protection hidden="1"/>
    </xf>
    <xf numFmtId="0" fontId="5" fillId="0" borderId="0" xfId="109" applyFont="1" applyBorder="1" applyAlignment="1" applyProtection="1">
      <alignment horizontal="left" vertical="center" shrinkToFit="1"/>
      <protection hidden="1"/>
    </xf>
    <xf numFmtId="0" fontId="3" fillId="0" borderId="0" xfId="109" applyFont="1" applyBorder="1" applyAlignment="1" applyProtection="1">
      <alignment horizontal="left" vertical="center" shrinkToFit="1"/>
      <protection hidden="1"/>
    </xf>
    <xf numFmtId="0" fontId="3" fillId="0" borderId="0" xfId="109" applyNumberFormat="1" applyFont="1" applyBorder="1" applyAlignment="1" applyProtection="1">
      <alignment horizontal="center" vertical="center" shrinkToFit="1"/>
      <protection hidden="1"/>
    </xf>
    <xf numFmtId="3" fontId="3" fillId="0" borderId="0" xfId="109" applyNumberFormat="1" applyFont="1" applyBorder="1" applyAlignment="1" applyProtection="1">
      <alignment horizontal="right" vertical="center" shrinkToFit="1"/>
      <protection hidden="1"/>
    </xf>
    <xf numFmtId="0" fontId="5" fillId="0" borderId="0" xfId="109" applyNumberFormat="1" applyFont="1" applyBorder="1" applyAlignment="1" applyProtection="1">
      <alignment horizontal="center" vertical="center" shrinkToFit="1"/>
      <protection hidden="1"/>
    </xf>
    <xf numFmtId="0" fontId="0" fillId="0" borderId="0" xfId="109" applyAlignment="1">
      <alignment horizontal="center"/>
      <protection/>
    </xf>
    <xf numFmtId="0" fontId="5" fillId="0" borderId="0" xfId="109" applyFont="1" applyAlignment="1">
      <alignment/>
      <protection/>
    </xf>
    <xf numFmtId="0" fontId="14" fillId="0" borderId="0" xfId="109" applyFont="1" applyAlignment="1">
      <alignment horizontal="center"/>
      <protection/>
    </xf>
    <xf numFmtId="0" fontId="14" fillId="0" borderId="0" xfId="109" applyFont="1" applyAlignment="1">
      <alignment horizontal="center" vertical="center"/>
      <protection/>
    </xf>
    <xf numFmtId="0" fontId="14" fillId="0" borderId="0" xfId="109" applyFont="1" applyAlignment="1">
      <alignment horizontal="center" vertical="top"/>
      <protection/>
    </xf>
    <xf numFmtId="0" fontId="5" fillId="0" borderId="106" xfId="109" applyFont="1" applyBorder="1" applyAlignment="1" applyProtection="1">
      <alignment horizontal="center" vertical="center" wrapText="1"/>
      <protection hidden="1"/>
    </xf>
    <xf numFmtId="0" fontId="5" fillId="0" borderId="105" xfId="109" applyFont="1" applyBorder="1" applyAlignment="1" applyProtection="1">
      <alignment horizontal="center" vertical="center" shrinkToFit="1"/>
      <protection hidden="1"/>
    </xf>
    <xf numFmtId="3" fontId="3" fillId="0" borderId="107" xfId="109" applyNumberFormat="1" applyFont="1" applyBorder="1" applyAlignment="1" applyProtection="1">
      <alignment horizontal="right" vertical="center" shrinkToFit="1"/>
      <protection hidden="1"/>
    </xf>
    <xf numFmtId="0" fontId="5" fillId="0" borderId="103" xfId="109" applyFont="1" applyBorder="1" applyAlignment="1" applyProtection="1">
      <alignment horizontal="center" vertical="center" shrinkToFit="1"/>
      <protection hidden="1"/>
    </xf>
    <xf numFmtId="3" fontId="3" fillId="0" borderId="104" xfId="109" applyNumberFormat="1" applyFont="1" applyBorder="1" applyAlignment="1" applyProtection="1">
      <alignment horizontal="right" vertical="center" shrinkToFit="1"/>
      <protection hidden="1"/>
    </xf>
    <xf numFmtId="0" fontId="3" fillId="0" borderId="105" xfId="109" applyFont="1" applyBorder="1" applyAlignment="1" applyProtection="1">
      <alignment horizontal="center" vertical="center" shrinkToFit="1"/>
      <protection hidden="1"/>
    </xf>
    <xf numFmtId="3" fontId="3" fillId="0" borderId="103" xfId="109" applyNumberFormat="1" applyFont="1" applyBorder="1" applyAlignment="1" applyProtection="1">
      <alignment horizontal="right" vertical="center" shrinkToFit="1"/>
      <protection hidden="1"/>
    </xf>
    <xf numFmtId="0" fontId="5" fillId="0" borderId="120" xfId="109" applyFont="1" applyBorder="1" applyAlignment="1" applyProtection="1">
      <alignment horizontal="center" vertical="center" wrapText="1"/>
      <protection hidden="1"/>
    </xf>
    <xf numFmtId="0" fontId="5" fillId="0" borderId="112" xfId="109" applyFont="1" applyBorder="1" applyAlignment="1" applyProtection="1">
      <alignment horizontal="center" vertical="center" shrinkToFit="1"/>
      <protection hidden="1"/>
    </xf>
    <xf numFmtId="3" fontId="3" fillId="0" borderId="113" xfId="109" applyNumberFormat="1" applyFont="1" applyBorder="1" applyAlignment="1" applyProtection="1">
      <alignment horizontal="right" vertical="center" shrinkToFit="1"/>
      <protection hidden="1"/>
    </xf>
    <xf numFmtId="0" fontId="5" fillId="0" borderId="110" xfId="109" applyFont="1" applyBorder="1" applyAlignment="1" applyProtection="1">
      <alignment horizontal="center" vertical="center" shrinkToFit="1"/>
      <protection hidden="1"/>
    </xf>
    <xf numFmtId="3" fontId="3" fillId="0" borderId="111" xfId="109" applyNumberFormat="1" applyFont="1" applyBorder="1" applyAlignment="1" applyProtection="1">
      <alignment horizontal="right" vertical="center" shrinkToFit="1"/>
      <protection hidden="1"/>
    </xf>
    <xf numFmtId="0" fontId="3" fillId="0" borderId="112" xfId="109" applyFont="1" applyBorder="1" applyAlignment="1" applyProtection="1">
      <alignment horizontal="center" vertical="center" shrinkToFit="1"/>
      <protection hidden="1"/>
    </xf>
    <xf numFmtId="3" fontId="3" fillId="0" borderId="121" xfId="109" applyNumberFormat="1" applyFont="1" applyBorder="1" applyAlignment="1" applyProtection="1">
      <alignment horizontal="right" vertical="center" shrinkToFit="1"/>
      <protection hidden="1"/>
    </xf>
    <xf numFmtId="3" fontId="3" fillId="0" borderId="110" xfId="109" applyNumberFormat="1" applyFont="1" applyBorder="1" applyAlignment="1" applyProtection="1">
      <alignment horizontal="right" vertical="center" shrinkToFit="1"/>
      <protection hidden="1"/>
    </xf>
    <xf numFmtId="0" fontId="5" fillId="0" borderId="122" xfId="109" applyFont="1" applyBorder="1" applyAlignment="1" applyProtection="1">
      <alignment horizontal="center" vertical="center" wrapText="1"/>
      <protection hidden="1"/>
    </xf>
    <xf numFmtId="0" fontId="5" fillId="0" borderId="118" xfId="109" applyFont="1" applyBorder="1" applyAlignment="1" applyProtection="1">
      <alignment horizontal="center" vertical="center" shrinkToFit="1"/>
      <protection hidden="1"/>
    </xf>
    <xf numFmtId="3" fontId="3" fillId="0" borderId="119" xfId="109" applyNumberFormat="1" applyFont="1" applyBorder="1" applyAlignment="1" applyProtection="1">
      <alignment horizontal="right" vertical="center" shrinkToFit="1"/>
      <protection hidden="1"/>
    </xf>
    <xf numFmtId="0" fontId="3" fillId="0" borderId="118" xfId="109" applyFont="1" applyBorder="1" applyAlignment="1" applyProtection="1">
      <alignment horizontal="center" vertical="center" shrinkToFit="1"/>
      <protection hidden="1"/>
    </xf>
    <xf numFmtId="3" fontId="3" fillId="0" borderId="116" xfId="109" applyNumberFormat="1" applyFont="1" applyBorder="1" applyAlignment="1" applyProtection="1">
      <alignment horizontal="right" vertical="center" shrinkToFit="1"/>
      <protection hidden="1"/>
    </xf>
    <xf numFmtId="0" fontId="3" fillId="0" borderId="0" xfId="126" applyFont="1" applyAlignment="1">
      <alignment horizontal="center"/>
      <protection/>
    </xf>
    <xf numFmtId="0" fontId="5" fillId="0" borderId="0" xfId="126" applyFont="1" applyAlignment="1">
      <alignment horizontal="center"/>
      <protection/>
    </xf>
    <xf numFmtId="0" fontId="0" fillId="0" borderId="0" xfId="126">
      <alignment/>
      <protection/>
    </xf>
    <xf numFmtId="3" fontId="0" fillId="0" borderId="0" xfId="126" applyNumberFormat="1">
      <alignment/>
      <protection/>
    </xf>
    <xf numFmtId="3" fontId="6" fillId="0" borderId="0" xfId="126" applyNumberFormat="1" applyFont="1" applyAlignment="1">
      <alignment horizontal="center"/>
      <protection/>
    </xf>
    <xf numFmtId="0" fontId="5" fillId="0" borderId="0" xfId="126" applyFont="1" applyAlignment="1">
      <alignment horizontal="center" vertical="top"/>
      <protection/>
    </xf>
    <xf numFmtId="0" fontId="6" fillId="0" borderId="0" xfId="126" applyFont="1" applyAlignment="1">
      <alignment horizontal="center" vertical="center"/>
      <protection/>
    </xf>
    <xf numFmtId="0" fontId="4" fillId="0" borderId="0" xfId="126" applyFont="1" applyAlignment="1">
      <alignment horizontal="center"/>
      <protection/>
    </xf>
    <xf numFmtId="0" fontId="4" fillId="0" borderId="82" xfId="126" applyFont="1" applyBorder="1" applyAlignment="1">
      <alignment horizontal="center"/>
      <protection/>
    </xf>
    <xf numFmtId="0" fontId="0" fillId="0" borderId="82" xfId="126" applyBorder="1">
      <alignment/>
      <protection/>
    </xf>
    <xf numFmtId="3" fontId="0" fillId="0" borderId="82" xfId="126" applyNumberFormat="1" applyBorder="1">
      <alignment/>
      <protection/>
    </xf>
    <xf numFmtId="0" fontId="0" fillId="0" borderId="0" xfId="126" applyFill="1">
      <alignment/>
      <protection/>
    </xf>
    <xf numFmtId="0" fontId="0" fillId="13" borderId="123" xfId="126" applyFont="1" applyFill="1" applyBorder="1" applyAlignment="1">
      <alignment horizontal="center" vertical="center"/>
      <protection/>
    </xf>
    <xf numFmtId="3" fontId="0" fillId="13" borderId="124" xfId="126" applyNumberFormat="1" applyFont="1" applyFill="1" applyBorder="1" applyAlignment="1">
      <alignment horizontal="center" vertical="center"/>
      <protection/>
    </xf>
    <xf numFmtId="3" fontId="0" fillId="13" borderId="125" xfId="126" applyNumberFormat="1" applyFont="1" applyFill="1" applyBorder="1" applyAlignment="1">
      <alignment horizontal="center" vertical="center"/>
      <protection/>
    </xf>
    <xf numFmtId="0" fontId="0" fillId="13" borderId="126" xfId="126" applyFont="1" applyFill="1" applyBorder="1" applyAlignment="1">
      <alignment horizontal="center" vertical="center"/>
      <protection/>
    </xf>
    <xf numFmtId="3" fontId="0" fillId="13" borderId="127" xfId="126" applyNumberFormat="1" applyFont="1" applyFill="1" applyBorder="1" applyAlignment="1">
      <alignment horizontal="center" vertical="center"/>
      <protection/>
    </xf>
    <xf numFmtId="0" fontId="4" fillId="13" borderId="125" xfId="126" applyFont="1" applyFill="1" applyBorder="1" applyAlignment="1">
      <alignment horizontal="center" vertical="center"/>
      <protection/>
    </xf>
    <xf numFmtId="0" fontId="0" fillId="0" borderId="0" xfId="126" applyFill="1" applyBorder="1" applyAlignment="1">
      <alignment/>
      <protection/>
    </xf>
    <xf numFmtId="0" fontId="0" fillId="0" borderId="0" xfId="126" applyFill="1" applyAlignment="1">
      <alignment/>
      <protection/>
    </xf>
    <xf numFmtId="0" fontId="3" fillId="0" borderId="128" xfId="126" applyFont="1" applyBorder="1" applyAlignment="1" applyProtection="1">
      <alignment horizontal="center" vertical="center"/>
      <protection hidden="1"/>
    </xf>
    <xf numFmtId="0" fontId="5" fillId="0" borderId="102" xfId="126" applyFont="1" applyBorder="1" applyAlignment="1" applyProtection="1">
      <alignment horizontal="left" vertical="center" shrinkToFit="1"/>
      <protection hidden="1"/>
    </xf>
    <xf numFmtId="0" fontId="3" fillId="0" borderId="101" xfId="126" applyFont="1" applyBorder="1" applyAlignment="1" applyProtection="1">
      <alignment horizontal="left" vertical="center" shrinkToFit="1"/>
      <protection hidden="1"/>
    </xf>
    <xf numFmtId="0" fontId="5" fillId="0" borderId="103" xfId="126" applyNumberFormat="1" applyFont="1" applyBorder="1" applyAlignment="1" applyProtection="1">
      <alignment horizontal="center" vertical="center" shrinkToFit="1"/>
      <protection hidden="1"/>
    </xf>
    <xf numFmtId="3" fontId="3" fillId="0" borderId="104" xfId="126" applyNumberFormat="1" applyFont="1" applyBorder="1" applyAlignment="1" applyProtection="1">
      <alignment horizontal="right" vertical="center" shrinkToFit="1"/>
      <protection hidden="1"/>
    </xf>
    <xf numFmtId="0" fontId="5" fillId="0" borderId="129" xfId="126" applyNumberFormat="1" applyFont="1" applyBorder="1" applyAlignment="1" applyProtection="1">
      <alignment horizontal="center" vertical="center" shrinkToFit="1"/>
      <protection hidden="1"/>
    </xf>
    <xf numFmtId="3" fontId="3" fillId="0" borderId="130" xfId="126" applyNumberFormat="1" applyFont="1" applyBorder="1" applyAlignment="1" applyProtection="1">
      <alignment horizontal="right" vertical="center" shrinkToFit="1"/>
      <protection hidden="1"/>
    </xf>
    <xf numFmtId="0" fontId="3" fillId="0" borderId="103" xfId="126" applyNumberFormat="1" applyFont="1" applyBorder="1" applyAlignment="1" applyProtection="1">
      <alignment horizontal="center" vertical="center" shrinkToFit="1"/>
      <protection hidden="1"/>
    </xf>
    <xf numFmtId="3" fontId="3" fillId="0" borderId="131" xfId="126" applyNumberFormat="1" applyFont="1" applyBorder="1" applyAlignment="1" applyProtection="1">
      <alignment horizontal="right" vertical="center" shrinkToFit="1"/>
      <protection hidden="1"/>
    </xf>
    <xf numFmtId="0" fontId="10" fillId="0" borderId="107" xfId="126" applyFont="1" applyBorder="1" applyAlignment="1" applyProtection="1">
      <alignment horizontal="center" vertical="center" shrinkToFit="1"/>
      <protection hidden="1"/>
    </xf>
    <xf numFmtId="0" fontId="0" fillId="0" borderId="0" xfId="126" applyAlignment="1">
      <alignment vertical="center"/>
      <protection/>
    </xf>
    <xf numFmtId="0" fontId="3" fillId="0" borderId="108" xfId="126" applyFont="1" applyBorder="1" applyAlignment="1" applyProtection="1">
      <alignment horizontal="center" vertical="center"/>
      <protection hidden="1"/>
    </xf>
    <xf numFmtId="0" fontId="5" fillId="0" borderId="105" xfId="126" applyNumberFormat="1" applyFont="1" applyBorder="1" applyAlignment="1" applyProtection="1">
      <alignment horizontal="center" vertical="center" shrinkToFit="1"/>
      <protection hidden="1"/>
    </xf>
    <xf numFmtId="3" fontId="3" fillId="0" borderId="107" xfId="126" applyNumberFormat="1" applyFont="1" applyBorder="1" applyAlignment="1" applyProtection="1">
      <alignment horizontal="right" vertical="center" shrinkToFit="1"/>
      <protection hidden="1"/>
    </xf>
    <xf numFmtId="0" fontId="3" fillId="0" borderId="114" xfId="126" applyFont="1" applyBorder="1" applyAlignment="1" applyProtection="1">
      <alignment horizontal="center" vertical="center"/>
      <protection hidden="1"/>
    </xf>
    <xf numFmtId="0" fontId="5" fillId="0" borderId="132" xfId="126" applyFont="1" applyBorder="1" applyAlignment="1" applyProtection="1">
      <alignment horizontal="left" vertical="center" shrinkToFit="1"/>
      <protection hidden="1"/>
    </xf>
    <xf numFmtId="0" fontId="3" fillId="0" borderId="114" xfId="126" applyFont="1" applyBorder="1" applyAlignment="1" applyProtection="1">
      <alignment horizontal="left" vertical="center" shrinkToFit="1"/>
      <protection hidden="1"/>
    </xf>
    <xf numFmtId="0" fontId="5" fillId="0" borderId="118" xfId="126" applyNumberFormat="1" applyFont="1" applyBorder="1" applyAlignment="1" applyProtection="1">
      <alignment horizontal="center" vertical="center" shrinkToFit="1"/>
      <protection hidden="1"/>
    </xf>
    <xf numFmtId="3" fontId="3" fillId="0" borderId="117" xfId="126" applyNumberFormat="1" applyFont="1" applyBorder="1" applyAlignment="1" applyProtection="1">
      <alignment horizontal="right" vertical="center" shrinkToFit="1"/>
      <protection hidden="1"/>
    </xf>
    <xf numFmtId="3" fontId="3" fillId="0" borderId="119" xfId="126" applyNumberFormat="1" applyFont="1" applyBorder="1" applyAlignment="1" applyProtection="1">
      <alignment horizontal="right" vertical="center" shrinkToFit="1"/>
      <protection hidden="1"/>
    </xf>
    <xf numFmtId="0" fontId="5" fillId="0" borderId="116" xfId="126" applyNumberFormat="1" applyFont="1" applyBorder="1" applyAlignment="1" applyProtection="1">
      <alignment horizontal="center" vertical="center" shrinkToFit="1"/>
      <protection hidden="1"/>
    </xf>
    <xf numFmtId="0" fontId="3" fillId="0" borderId="116" xfId="126" applyNumberFormat="1" applyFont="1" applyBorder="1" applyAlignment="1" applyProtection="1">
      <alignment horizontal="center" vertical="center" shrinkToFit="1"/>
      <protection hidden="1"/>
    </xf>
    <xf numFmtId="3" fontId="3" fillId="0" borderId="133" xfId="126" applyNumberFormat="1" applyFont="1" applyBorder="1" applyAlignment="1" applyProtection="1">
      <alignment horizontal="right" vertical="center" shrinkToFit="1"/>
      <protection hidden="1"/>
    </xf>
    <xf numFmtId="0" fontId="10" fillId="0" borderId="119" xfId="126" applyFont="1" applyBorder="1" applyAlignment="1" applyProtection="1">
      <alignment horizontal="center" vertical="center" shrinkToFit="1"/>
      <protection hidden="1"/>
    </xf>
    <xf numFmtId="0" fontId="3" fillId="0" borderId="0" xfId="126" applyFont="1" applyBorder="1" applyAlignment="1" applyProtection="1">
      <alignment horizontal="center" vertical="center"/>
      <protection hidden="1"/>
    </xf>
    <xf numFmtId="0" fontId="5" fillId="0" borderId="0" xfId="126" applyFont="1" applyBorder="1" applyAlignment="1" applyProtection="1">
      <alignment horizontal="left" vertical="center" shrinkToFit="1"/>
      <protection hidden="1"/>
    </xf>
    <xf numFmtId="0" fontId="3" fillId="0" borderId="0" xfId="126" applyFont="1" applyBorder="1" applyAlignment="1" applyProtection="1">
      <alignment horizontal="left" vertical="center" shrinkToFit="1"/>
      <protection hidden="1"/>
    </xf>
    <xf numFmtId="0" fontId="3" fillId="0" borderId="0" xfId="126" applyNumberFormat="1" applyFont="1" applyBorder="1" applyAlignment="1" applyProtection="1">
      <alignment horizontal="center" vertical="center" shrinkToFit="1"/>
      <protection hidden="1"/>
    </xf>
    <xf numFmtId="3" fontId="3" fillId="0" borderId="0" xfId="126" applyNumberFormat="1" applyFont="1" applyBorder="1" applyAlignment="1" applyProtection="1">
      <alignment horizontal="right" vertical="center" shrinkToFit="1"/>
      <protection hidden="1"/>
    </xf>
    <xf numFmtId="0" fontId="10" fillId="0" borderId="0" xfId="126" applyFont="1" applyBorder="1" applyAlignment="1" applyProtection="1">
      <alignment horizontal="center" vertical="center" shrinkToFit="1"/>
      <protection hidden="1"/>
    </xf>
    <xf numFmtId="0" fontId="0" fillId="0" borderId="0" xfId="126" applyBorder="1" applyAlignment="1">
      <alignment vertical="center"/>
      <protection/>
    </xf>
    <xf numFmtId="0" fontId="0" fillId="0" borderId="0" xfId="126" applyFill="1" applyBorder="1">
      <alignment/>
      <protection/>
    </xf>
    <xf numFmtId="0" fontId="5" fillId="0" borderId="0" xfId="126" applyNumberFormat="1" applyFont="1" applyBorder="1" applyAlignment="1" applyProtection="1">
      <alignment horizontal="center" vertical="center" shrinkToFit="1"/>
      <protection hidden="1"/>
    </xf>
    <xf numFmtId="0" fontId="0" fillId="0" borderId="0" xfId="126" applyAlignment="1">
      <alignment horizontal="center"/>
      <protection/>
    </xf>
    <xf numFmtId="0" fontId="5" fillId="0" borderId="0" xfId="126" applyFont="1" applyAlignment="1">
      <alignment/>
      <protection/>
    </xf>
    <xf numFmtId="0" fontId="6" fillId="0" borderId="0" xfId="126" applyFont="1" applyAlignment="1">
      <alignment horizontal="center"/>
      <protection/>
    </xf>
    <xf numFmtId="0" fontId="6" fillId="0" borderId="0" xfId="126" applyFont="1" applyAlignment="1">
      <alignment horizontal="center" vertical="top"/>
      <protection/>
    </xf>
    <xf numFmtId="0" fontId="0" fillId="13" borderId="86" xfId="126" applyFill="1" applyBorder="1" applyAlignment="1">
      <alignment horizontal="center" vertical="center"/>
      <protection/>
    </xf>
    <xf numFmtId="0" fontId="0" fillId="13" borderId="88" xfId="126" applyFill="1" applyBorder="1" applyAlignment="1">
      <alignment horizontal="center" vertical="center"/>
      <protection/>
    </xf>
    <xf numFmtId="0" fontId="4" fillId="13" borderId="87" xfId="126" applyFont="1" applyFill="1" applyBorder="1" applyAlignment="1">
      <alignment horizontal="center" vertical="center"/>
      <protection/>
    </xf>
    <xf numFmtId="0" fontId="3" fillId="0" borderId="134" xfId="126" applyFont="1" applyBorder="1" applyAlignment="1" applyProtection="1">
      <alignment horizontal="center" vertical="center"/>
      <protection hidden="1"/>
    </xf>
    <xf numFmtId="0" fontId="5" fillId="0" borderId="106" xfId="126" applyFont="1" applyBorder="1" applyAlignment="1" applyProtection="1">
      <alignment horizontal="center" vertical="center" wrapText="1"/>
      <protection hidden="1"/>
    </xf>
    <xf numFmtId="0" fontId="5" fillId="0" borderId="129" xfId="126" applyFont="1" applyBorder="1" applyAlignment="1" applyProtection="1">
      <alignment horizontal="center" vertical="center" shrinkToFit="1"/>
      <protection hidden="1"/>
    </xf>
    <xf numFmtId="3" fontId="3" fillId="0" borderId="135" xfId="126" applyNumberFormat="1" applyFont="1" applyBorder="1" applyAlignment="1" applyProtection="1">
      <alignment horizontal="center" vertical="center" shrinkToFit="1"/>
      <protection hidden="1"/>
    </xf>
    <xf numFmtId="0" fontId="3" fillId="0" borderId="129" xfId="126" applyFont="1" applyBorder="1" applyAlignment="1" applyProtection="1">
      <alignment horizontal="center" vertical="center" shrinkToFit="1"/>
      <protection hidden="1"/>
    </xf>
    <xf numFmtId="3" fontId="3" fillId="0" borderId="136" xfId="126" applyNumberFormat="1" applyFont="1" applyBorder="1" applyAlignment="1" applyProtection="1">
      <alignment horizontal="center" vertical="center" shrinkToFit="1"/>
      <protection hidden="1"/>
    </xf>
    <xf numFmtId="0" fontId="8" fillId="0" borderId="130" xfId="126" applyFont="1" applyBorder="1" applyAlignment="1" applyProtection="1">
      <alignment horizontal="center" vertical="center" shrinkToFit="1"/>
      <protection hidden="1"/>
    </xf>
    <xf numFmtId="0" fontId="3" fillId="0" borderId="90" xfId="126" applyFont="1" applyBorder="1" applyAlignment="1" applyProtection="1">
      <alignment horizontal="center" vertical="center"/>
      <protection hidden="1"/>
    </xf>
    <xf numFmtId="0" fontId="5" fillId="0" borderId="105" xfId="126" applyFont="1" applyBorder="1" applyAlignment="1" applyProtection="1">
      <alignment horizontal="center" vertical="center" shrinkToFit="1"/>
      <protection hidden="1"/>
    </xf>
    <xf numFmtId="3" fontId="3" fillId="0" borderId="120" xfId="126" applyNumberFormat="1" applyFont="1" applyBorder="1" applyAlignment="1" applyProtection="1">
      <alignment horizontal="center" vertical="center" shrinkToFit="1"/>
      <protection hidden="1"/>
    </xf>
    <xf numFmtId="0" fontId="3" fillId="0" borderId="105" xfId="126" applyFont="1" applyBorder="1" applyAlignment="1" applyProtection="1">
      <alignment horizontal="center" vertical="center" shrinkToFit="1"/>
      <protection hidden="1"/>
    </xf>
    <xf numFmtId="3" fontId="3" fillId="0" borderId="121" xfId="126" applyNumberFormat="1" applyFont="1" applyBorder="1" applyAlignment="1" applyProtection="1">
      <alignment horizontal="center" vertical="center" shrinkToFit="1"/>
      <protection hidden="1"/>
    </xf>
    <xf numFmtId="0" fontId="8" fillId="0" borderId="107" xfId="126" applyFont="1" applyBorder="1" applyAlignment="1" applyProtection="1">
      <alignment horizontal="center" vertical="center" shrinkToFit="1"/>
      <protection hidden="1"/>
    </xf>
    <xf numFmtId="0" fontId="3" fillId="0" borderId="137" xfId="126" applyFont="1" applyBorder="1" applyAlignment="1" applyProtection="1">
      <alignment horizontal="center" vertical="center"/>
      <protection hidden="1"/>
    </xf>
    <xf numFmtId="0" fontId="5" fillId="0" borderId="99" xfId="126" applyFont="1" applyBorder="1" applyAlignment="1" applyProtection="1">
      <alignment horizontal="center" vertical="center" wrapText="1"/>
      <protection hidden="1"/>
    </xf>
    <xf numFmtId="0" fontId="5" fillId="0" borderId="138" xfId="126" applyFont="1" applyBorder="1" applyAlignment="1" applyProtection="1">
      <alignment horizontal="center" vertical="center" shrinkToFit="1"/>
      <protection hidden="1"/>
    </xf>
    <xf numFmtId="3" fontId="3" fillId="0" borderId="99" xfId="126" applyNumberFormat="1" applyFont="1" applyBorder="1" applyAlignment="1" applyProtection="1">
      <alignment horizontal="center" vertical="center" shrinkToFit="1"/>
      <protection hidden="1"/>
    </xf>
    <xf numFmtId="0" fontId="3" fillId="0" borderId="138" xfId="126" applyFont="1" applyBorder="1" applyAlignment="1" applyProtection="1">
      <alignment horizontal="center" vertical="center" shrinkToFit="1"/>
      <protection hidden="1"/>
    </xf>
    <xf numFmtId="3" fontId="3" fillId="0" borderId="139" xfId="126" applyNumberFormat="1" applyFont="1" applyBorder="1" applyAlignment="1" applyProtection="1">
      <alignment horizontal="center" vertical="center" shrinkToFit="1"/>
      <protection hidden="1"/>
    </xf>
    <xf numFmtId="0" fontId="8" fillId="0" borderId="140" xfId="126" applyFont="1" applyBorder="1" applyAlignment="1" applyProtection="1">
      <alignment horizontal="center" vertical="center" shrinkToFit="1"/>
      <protection hidden="1"/>
    </xf>
    <xf numFmtId="0" fontId="3" fillId="0" borderId="0" xfId="123" applyFont="1" applyAlignment="1">
      <alignment horizontal="center"/>
      <protection/>
    </xf>
    <xf numFmtId="0" fontId="0" fillId="0" borderId="0" xfId="123">
      <alignment/>
      <protection/>
    </xf>
    <xf numFmtId="3" fontId="0" fillId="0" borderId="0" xfId="123" applyNumberFormat="1">
      <alignment/>
      <protection/>
    </xf>
    <xf numFmtId="3" fontId="6" fillId="0" borderId="0" xfId="123" applyNumberFormat="1" applyFont="1" applyAlignment="1">
      <alignment horizontal="center"/>
      <protection/>
    </xf>
    <xf numFmtId="0" fontId="0" fillId="0" borderId="0" xfId="123" applyBorder="1">
      <alignment/>
      <protection/>
    </xf>
    <xf numFmtId="0" fontId="4" fillId="0" borderId="0" xfId="123" applyFont="1" applyAlignment="1">
      <alignment horizontal="center"/>
      <protection/>
    </xf>
    <xf numFmtId="0" fontId="0" fillId="0" borderId="0" xfId="123" applyAlignment="1">
      <alignment/>
      <protection/>
    </xf>
    <xf numFmtId="0" fontId="4" fillId="0" borderId="82" xfId="123" applyFont="1" applyBorder="1" applyAlignment="1">
      <alignment horizontal="center"/>
      <protection/>
    </xf>
    <xf numFmtId="0" fontId="0" fillId="0" borderId="82" xfId="123" applyBorder="1">
      <alignment/>
      <protection/>
    </xf>
    <xf numFmtId="3" fontId="0" fillId="0" borderId="82" xfId="123" applyNumberFormat="1" applyBorder="1">
      <alignment/>
      <protection/>
    </xf>
    <xf numFmtId="0" fontId="4" fillId="13" borderId="128" xfId="123" applyFont="1" applyFill="1" applyBorder="1" applyAlignment="1">
      <alignment horizontal="center" vertical="center" wrapText="1"/>
      <protection/>
    </xf>
    <xf numFmtId="0" fontId="0" fillId="0" borderId="0" xfId="123" applyFill="1">
      <alignment/>
      <protection/>
    </xf>
    <xf numFmtId="9" fontId="5" fillId="13" borderId="141" xfId="123" applyNumberFormat="1" applyFont="1" applyFill="1" applyBorder="1" applyAlignment="1" applyProtection="1">
      <alignment horizontal="center" vertical="center" wrapText="1"/>
      <protection locked="0"/>
    </xf>
    <xf numFmtId="0" fontId="0" fillId="13" borderId="83" xfId="123" applyFont="1" applyFill="1" applyBorder="1" applyAlignment="1">
      <alignment horizontal="center"/>
      <protection/>
    </xf>
    <xf numFmtId="3" fontId="0" fillId="13" borderId="84" xfId="123" applyNumberFormat="1" applyFont="1" applyFill="1" applyBorder="1" applyAlignment="1">
      <alignment horizontal="center"/>
      <protection/>
    </xf>
    <xf numFmtId="3" fontId="0" fillId="13" borderId="85" xfId="123" applyNumberFormat="1" applyFont="1" applyFill="1" applyBorder="1" applyAlignment="1">
      <alignment horizontal="center"/>
      <protection/>
    </xf>
    <xf numFmtId="0" fontId="0" fillId="13" borderId="86" xfId="123" applyFont="1" applyFill="1" applyBorder="1" applyAlignment="1">
      <alignment horizontal="center"/>
      <protection/>
    </xf>
    <xf numFmtId="3" fontId="0" fillId="13" borderId="87" xfId="123" applyNumberFormat="1" applyFont="1" applyFill="1" applyBorder="1" applyAlignment="1">
      <alignment horizontal="center"/>
      <protection/>
    </xf>
    <xf numFmtId="3" fontId="0" fillId="13" borderId="142" xfId="123" applyNumberFormat="1" applyFont="1" applyFill="1" applyBorder="1" applyAlignment="1">
      <alignment horizontal="center"/>
      <protection/>
    </xf>
    <xf numFmtId="3" fontId="0" fillId="13" borderId="88" xfId="123" applyNumberFormat="1" applyFont="1" applyFill="1" applyBorder="1" applyAlignment="1">
      <alignment horizontal="center"/>
      <protection/>
    </xf>
    <xf numFmtId="0" fontId="4" fillId="13" borderId="87" xfId="123" applyFont="1" applyFill="1" applyBorder="1" applyAlignment="1">
      <alignment horizontal="center"/>
      <protection/>
    </xf>
    <xf numFmtId="0" fontId="0" fillId="0" borderId="89" xfId="123" applyFill="1" applyBorder="1" applyAlignment="1">
      <alignment/>
      <protection/>
    </xf>
    <xf numFmtId="0" fontId="7" fillId="13" borderId="90" xfId="123" applyFont="1" applyFill="1" applyBorder="1" applyAlignment="1">
      <alignment horizontal="center" vertical="center" wrapText="1"/>
      <protection/>
    </xf>
    <xf numFmtId="0" fontId="5" fillId="13" borderId="0" xfId="123" applyFont="1" applyFill="1" applyBorder="1" applyAlignment="1">
      <alignment horizontal="center" vertical="center" wrapText="1"/>
      <protection/>
    </xf>
    <xf numFmtId="0" fontId="5" fillId="13" borderId="90" xfId="123" applyFont="1" applyFill="1" applyBorder="1" applyAlignment="1">
      <alignment horizontal="center" vertical="center"/>
      <protection/>
    </xf>
    <xf numFmtId="0" fontId="0" fillId="13" borderId="91" xfId="123" applyFont="1" applyFill="1" applyBorder="1" applyAlignment="1">
      <alignment horizontal="center"/>
      <protection/>
    </xf>
    <xf numFmtId="3" fontId="0" fillId="13" borderId="92" xfId="123" applyNumberFormat="1" applyFont="1" applyFill="1" applyBorder="1" applyAlignment="1">
      <alignment horizontal="center"/>
      <protection/>
    </xf>
    <xf numFmtId="3" fontId="0" fillId="13" borderId="93" xfId="123" applyNumberFormat="1" applyFont="1" applyFill="1" applyBorder="1" applyAlignment="1">
      <alignment horizontal="center"/>
      <protection/>
    </xf>
    <xf numFmtId="0" fontId="0" fillId="13" borderId="94" xfId="123" applyFont="1" applyFill="1" applyBorder="1" applyAlignment="1">
      <alignment horizontal="center"/>
      <protection/>
    </xf>
    <xf numFmtId="3" fontId="0" fillId="13" borderId="95" xfId="123" applyNumberFormat="1" applyFont="1" applyFill="1" applyBorder="1" applyAlignment="1">
      <alignment horizontal="center"/>
      <protection/>
    </xf>
    <xf numFmtId="3" fontId="0" fillId="13" borderId="90" xfId="123" applyNumberFormat="1" applyFont="1" applyFill="1" applyBorder="1" applyAlignment="1">
      <alignment horizontal="center"/>
      <protection/>
    </xf>
    <xf numFmtId="3" fontId="0" fillId="13" borderId="96" xfId="123" applyNumberFormat="1" applyFont="1" applyFill="1" applyBorder="1" applyAlignment="1">
      <alignment horizontal="center"/>
      <protection/>
    </xf>
    <xf numFmtId="0" fontId="4" fillId="13" borderId="95" xfId="123" applyFont="1" applyFill="1" applyBorder="1" applyAlignment="1">
      <alignment horizontal="center"/>
      <protection/>
    </xf>
    <xf numFmtId="0" fontId="0" fillId="0" borderId="0" xfId="123" applyFill="1" applyBorder="1" applyAlignment="1">
      <alignment/>
      <protection/>
    </xf>
    <xf numFmtId="0" fontId="7" fillId="13" borderId="97" xfId="123" applyFont="1" applyFill="1" applyBorder="1" applyAlignment="1">
      <alignment horizontal="center" vertical="center" wrapText="1"/>
      <protection/>
    </xf>
    <xf numFmtId="0" fontId="5" fillId="13" borderId="82" xfId="123" applyFont="1" applyFill="1" applyBorder="1" applyAlignment="1">
      <alignment horizontal="center" vertical="center" wrapText="1"/>
      <protection/>
    </xf>
    <xf numFmtId="0" fontId="5" fillId="13" borderId="97" xfId="123" applyFont="1" applyFill="1" applyBorder="1" applyAlignment="1">
      <alignment horizontal="center" vertical="center"/>
      <protection/>
    </xf>
    <xf numFmtId="0" fontId="0" fillId="13" borderId="98" xfId="123" applyFont="1" applyFill="1" applyBorder="1" applyAlignment="1">
      <alignment horizontal="center" vertical="center"/>
      <protection/>
    </xf>
    <xf numFmtId="3" fontId="0" fillId="13" borderId="82" xfId="123" applyNumberFormat="1" applyFont="1" applyFill="1" applyBorder="1" applyAlignment="1">
      <alignment horizontal="center" vertical="center"/>
      <protection/>
    </xf>
    <xf numFmtId="3" fontId="0" fillId="13" borderId="99" xfId="123" applyNumberFormat="1" applyFont="1" applyFill="1" applyBorder="1" applyAlignment="1">
      <alignment horizontal="center" vertical="center"/>
      <protection/>
    </xf>
    <xf numFmtId="3" fontId="0" fillId="13" borderId="97" xfId="123" applyNumberFormat="1" applyFont="1" applyFill="1" applyBorder="1" applyAlignment="1">
      <alignment horizontal="center" vertical="center"/>
      <protection/>
    </xf>
    <xf numFmtId="0" fontId="0" fillId="13" borderId="143" xfId="123" applyFont="1" applyFill="1" applyBorder="1" applyAlignment="1">
      <alignment horizontal="center" vertical="center"/>
      <protection/>
    </xf>
    <xf numFmtId="3" fontId="0" fillId="13" borderId="100" xfId="123" applyNumberFormat="1" applyFont="1" applyFill="1" applyBorder="1" applyAlignment="1">
      <alignment horizontal="center" vertical="center"/>
      <protection/>
    </xf>
    <xf numFmtId="0" fontId="4" fillId="13" borderId="99" xfId="123" applyFont="1" applyFill="1" applyBorder="1" applyAlignment="1">
      <alignment horizontal="center" vertical="center"/>
      <protection/>
    </xf>
    <xf numFmtId="0" fontId="0" fillId="0" borderId="0" xfId="123" applyFont="1" applyFill="1">
      <alignment/>
      <protection/>
    </xf>
    <xf numFmtId="9" fontId="0" fillId="0" borderId="0" xfId="123" applyNumberFormat="1" applyFill="1">
      <alignment/>
      <protection/>
    </xf>
    <xf numFmtId="0" fontId="3" fillId="0" borderId="101" xfId="123" applyFont="1" applyBorder="1" applyAlignment="1" applyProtection="1">
      <alignment horizontal="center" vertical="center"/>
      <protection hidden="1"/>
    </xf>
    <xf numFmtId="0" fontId="5" fillId="0" borderId="102" xfId="123" applyFont="1" applyBorder="1" applyAlignment="1" applyProtection="1">
      <alignment horizontal="left" vertical="center" shrinkToFit="1"/>
      <protection hidden="1"/>
    </xf>
    <xf numFmtId="0" fontId="3" fillId="0" borderId="101" xfId="123" applyFont="1" applyBorder="1" applyAlignment="1" applyProtection="1">
      <alignment horizontal="left" vertical="center" shrinkToFit="1"/>
      <protection hidden="1"/>
    </xf>
    <xf numFmtId="0" fontId="5" fillId="0" borderId="103" xfId="123" applyNumberFormat="1" applyFont="1" applyBorder="1" applyAlignment="1" applyProtection="1">
      <alignment horizontal="center" vertical="center" shrinkToFit="1"/>
      <protection hidden="1"/>
    </xf>
    <xf numFmtId="3" fontId="3" fillId="0" borderId="104" xfId="123" applyNumberFormat="1" applyFont="1" applyBorder="1" applyAlignment="1" applyProtection="1">
      <alignment horizontal="right" vertical="center" shrinkToFit="1"/>
      <protection hidden="1"/>
    </xf>
    <xf numFmtId="0" fontId="5" fillId="0" borderId="105" xfId="123" applyNumberFormat="1" applyFont="1" applyBorder="1" applyAlignment="1" applyProtection="1">
      <alignment horizontal="center" vertical="center" shrinkToFit="1"/>
      <protection hidden="1"/>
    </xf>
    <xf numFmtId="3" fontId="3" fillId="0" borderId="106" xfId="123" applyNumberFormat="1" applyFont="1" applyBorder="1" applyAlignment="1" applyProtection="1">
      <alignment horizontal="right" vertical="center" shrinkToFit="1"/>
      <protection hidden="1"/>
    </xf>
    <xf numFmtId="3" fontId="3" fillId="0" borderId="107" xfId="123" applyNumberFormat="1" applyFont="1" applyBorder="1" applyAlignment="1" applyProtection="1">
      <alignment horizontal="right" vertical="center" shrinkToFit="1"/>
      <protection hidden="1"/>
    </xf>
    <xf numFmtId="0" fontId="5" fillId="0" borderId="101" xfId="123" applyNumberFormat="1" applyFont="1" applyBorder="1" applyAlignment="1" applyProtection="1">
      <alignment horizontal="center" vertical="center" shrinkToFit="1"/>
      <protection hidden="1"/>
    </xf>
    <xf numFmtId="0" fontId="3" fillId="0" borderId="103" xfId="123" applyNumberFormat="1" applyFont="1" applyBorder="1" applyAlignment="1" applyProtection="1">
      <alignment horizontal="center" vertical="center" shrinkToFit="1"/>
      <protection hidden="1"/>
    </xf>
    <xf numFmtId="3" fontId="3" fillId="0" borderId="103" xfId="123" applyNumberFormat="1" applyFont="1" applyBorder="1" applyAlignment="1" applyProtection="1">
      <alignment horizontal="right" vertical="center" shrinkToFit="1"/>
      <protection hidden="1"/>
    </xf>
    <xf numFmtId="0" fontId="10" fillId="0" borderId="107" xfId="123" applyFont="1" applyBorder="1" applyAlignment="1" applyProtection="1">
      <alignment horizontal="center" vertical="center" shrinkToFit="1"/>
      <protection hidden="1"/>
    </xf>
    <xf numFmtId="0" fontId="0" fillId="0" borderId="0" xfId="123" applyAlignment="1">
      <alignment vertical="center"/>
      <protection/>
    </xf>
    <xf numFmtId="3" fontId="0" fillId="0" borderId="0" xfId="123" applyNumberFormat="1" applyAlignment="1">
      <alignment vertical="center"/>
      <protection/>
    </xf>
    <xf numFmtId="0" fontId="3" fillId="0" borderId="108" xfId="123" applyFont="1" applyBorder="1" applyAlignment="1" applyProtection="1">
      <alignment horizontal="center" vertical="center"/>
      <protection hidden="1"/>
    </xf>
    <xf numFmtId="0" fontId="5" fillId="0" borderId="109" xfId="123" applyFont="1" applyBorder="1" applyAlignment="1" applyProtection="1">
      <alignment horizontal="left" vertical="center" shrinkToFit="1"/>
      <protection hidden="1"/>
    </xf>
    <xf numFmtId="0" fontId="3" fillId="0" borderId="108" xfId="123" applyFont="1" applyBorder="1" applyAlignment="1" applyProtection="1">
      <alignment horizontal="left" vertical="center" shrinkToFit="1"/>
      <protection hidden="1"/>
    </xf>
    <xf numFmtId="0" fontId="5" fillId="0" borderId="110" xfId="123" applyNumberFormat="1" applyFont="1" applyBorder="1" applyAlignment="1" applyProtection="1">
      <alignment horizontal="center" vertical="center" shrinkToFit="1"/>
      <protection hidden="1"/>
    </xf>
    <xf numFmtId="3" fontId="3" fillId="0" borderId="111" xfId="123" applyNumberFormat="1" applyFont="1" applyBorder="1" applyAlignment="1" applyProtection="1">
      <alignment horizontal="right" vertical="center" shrinkToFit="1"/>
      <protection hidden="1"/>
    </xf>
    <xf numFmtId="0" fontId="5" fillId="0" borderId="112" xfId="123" applyNumberFormat="1" applyFont="1" applyBorder="1" applyAlignment="1" applyProtection="1">
      <alignment horizontal="center" vertical="center" shrinkToFit="1"/>
      <protection hidden="1"/>
    </xf>
    <xf numFmtId="3" fontId="3" fillId="0" borderId="113" xfId="123" applyNumberFormat="1" applyFont="1" applyBorder="1" applyAlignment="1" applyProtection="1">
      <alignment horizontal="right" vertical="center" shrinkToFit="1"/>
      <protection hidden="1"/>
    </xf>
    <xf numFmtId="0" fontId="3" fillId="0" borderId="108" xfId="123" applyFont="1" applyBorder="1" applyAlignment="1" applyProtection="1">
      <alignment horizontal="left" vertical="center" shrinkToFit="1"/>
      <protection hidden="1"/>
    </xf>
    <xf numFmtId="0" fontId="3" fillId="0" borderId="114" xfId="123" applyFont="1" applyBorder="1" applyAlignment="1" applyProtection="1">
      <alignment horizontal="center" vertical="center"/>
      <protection hidden="1"/>
    </xf>
    <xf numFmtId="0" fontId="5" fillId="0" borderId="115" xfId="123" applyFont="1" applyBorder="1" applyAlignment="1" applyProtection="1">
      <alignment horizontal="left" vertical="center" shrinkToFit="1"/>
      <protection hidden="1"/>
    </xf>
    <xf numFmtId="0" fontId="3" fillId="0" borderId="114" xfId="123" applyFont="1" applyBorder="1" applyAlignment="1" applyProtection="1">
      <alignment horizontal="left" vertical="center" shrinkToFit="1"/>
      <protection hidden="1"/>
    </xf>
    <xf numFmtId="0" fontId="5" fillId="0" borderId="116" xfId="123" applyNumberFormat="1" applyFont="1" applyBorder="1" applyAlignment="1" applyProtection="1">
      <alignment horizontal="center" vertical="center" shrinkToFit="1"/>
      <protection hidden="1"/>
    </xf>
    <xf numFmtId="3" fontId="3" fillId="0" borderId="117" xfId="123" applyNumberFormat="1" applyFont="1" applyBorder="1" applyAlignment="1" applyProtection="1">
      <alignment horizontal="right" vertical="center" shrinkToFit="1"/>
      <protection hidden="1"/>
    </xf>
    <xf numFmtId="0" fontId="5" fillId="0" borderId="118" xfId="123" applyNumberFormat="1" applyFont="1" applyBorder="1" applyAlignment="1" applyProtection="1">
      <alignment horizontal="center" vertical="center" shrinkToFit="1"/>
      <protection hidden="1"/>
    </xf>
    <xf numFmtId="3" fontId="3" fillId="0" borderId="119" xfId="123" applyNumberFormat="1" applyFont="1" applyBorder="1" applyAlignment="1" applyProtection="1">
      <alignment horizontal="right" vertical="center" shrinkToFit="1"/>
      <protection hidden="1"/>
    </xf>
    <xf numFmtId="0" fontId="5" fillId="0" borderId="114" xfId="123" applyNumberFormat="1" applyFont="1" applyBorder="1" applyAlignment="1" applyProtection="1">
      <alignment horizontal="center" vertical="center" shrinkToFit="1"/>
      <protection hidden="1"/>
    </xf>
    <xf numFmtId="0" fontId="3" fillId="0" borderId="116" xfId="123" applyNumberFormat="1" applyFont="1" applyBorder="1" applyAlignment="1" applyProtection="1">
      <alignment horizontal="center" vertical="center" shrinkToFit="1"/>
      <protection hidden="1"/>
    </xf>
    <xf numFmtId="3" fontId="3" fillId="0" borderId="116" xfId="123" applyNumberFormat="1" applyFont="1" applyBorder="1" applyAlignment="1" applyProtection="1">
      <alignment horizontal="right" vertical="center" shrinkToFit="1"/>
      <protection hidden="1"/>
    </xf>
    <xf numFmtId="0" fontId="10" fillId="0" borderId="119" xfId="123" applyFont="1" applyBorder="1" applyAlignment="1" applyProtection="1">
      <alignment horizontal="center" vertical="center" shrinkToFit="1"/>
      <protection hidden="1"/>
    </xf>
    <xf numFmtId="0" fontId="5" fillId="0" borderId="0" xfId="123" applyFont="1" applyBorder="1" applyAlignment="1" applyProtection="1">
      <alignment horizontal="left" vertical="center" shrinkToFit="1"/>
      <protection hidden="1"/>
    </xf>
    <xf numFmtId="0" fontId="3" fillId="0" borderId="0" xfId="123" applyFont="1" applyBorder="1" applyAlignment="1" applyProtection="1">
      <alignment horizontal="left" vertical="center" shrinkToFit="1"/>
      <protection hidden="1"/>
    </xf>
    <xf numFmtId="0" fontId="3" fillId="0" borderId="0" xfId="123" applyNumberFormat="1" applyFont="1" applyBorder="1" applyAlignment="1" applyProtection="1">
      <alignment horizontal="center" vertical="center" shrinkToFit="1"/>
      <protection hidden="1"/>
    </xf>
    <xf numFmtId="3" fontId="3" fillId="0" borderId="0" xfId="123" applyNumberFormat="1" applyFont="1" applyBorder="1" applyAlignment="1" applyProtection="1">
      <alignment horizontal="right" vertical="center" shrinkToFit="1"/>
      <protection hidden="1"/>
    </xf>
    <xf numFmtId="0" fontId="5" fillId="0" borderId="0" xfId="123" applyNumberFormat="1" applyFont="1" applyBorder="1" applyAlignment="1" applyProtection="1">
      <alignment horizontal="center" vertical="center" shrinkToFit="1"/>
      <protection hidden="1"/>
    </xf>
    <xf numFmtId="0" fontId="3" fillId="0" borderId="101" xfId="123" applyFont="1" applyBorder="1" applyAlignment="1" applyProtection="1">
      <alignment horizontal="left" vertical="center" shrinkToFit="1"/>
      <protection hidden="1"/>
    </xf>
    <xf numFmtId="0" fontId="3" fillId="0" borderId="122" xfId="109" applyFont="1" applyBorder="1" applyAlignment="1" applyProtection="1">
      <alignment horizontal="center" vertical="center"/>
      <protection hidden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125" applyFont="1" applyAlignment="1">
      <alignment horizontal="center"/>
      <protection/>
    </xf>
    <xf numFmtId="0" fontId="5" fillId="0" borderId="0" xfId="125" applyFont="1" applyAlignment="1">
      <alignment horizontal="center"/>
      <protection/>
    </xf>
    <xf numFmtId="0" fontId="0" fillId="0" borderId="0" xfId="125">
      <alignment/>
      <protection/>
    </xf>
    <xf numFmtId="3" fontId="0" fillId="0" borderId="0" xfId="125" applyNumberFormat="1">
      <alignment/>
      <protection/>
    </xf>
    <xf numFmtId="3" fontId="6" fillId="0" borderId="0" xfId="125" applyNumberFormat="1" applyFont="1" applyAlignment="1">
      <alignment horizontal="center"/>
      <protection/>
    </xf>
    <xf numFmtId="0" fontId="5" fillId="0" borderId="0" xfId="125" applyFont="1" applyAlignment="1">
      <alignment horizontal="center" vertical="top"/>
      <protection/>
    </xf>
    <xf numFmtId="0" fontId="0" fillId="0" borderId="0" xfId="125" applyBorder="1">
      <alignment/>
      <protection/>
    </xf>
    <xf numFmtId="0" fontId="4" fillId="0" borderId="0" xfId="125" applyFont="1" applyAlignment="1">
      <alignment horizontal="center"/>
      <protection/>
    </xf>
    <xf numFmtId="0" fontId="0" fillId="0" borderId="0" xfId="125" applyFill="1">
      <alignment/>
      <protection/>
    </xf>
    <xf numFmtId="0" fontId="0" fillId="0" borderId="0" xfId="125" applyAlignment="1">
      <alignment/>
      <protection/>
    </xf>
    <xf numFmtId="0" fontId="0" fillId="0" borderId="0" xfId="125" applyFill="1" applyBorder="1" applyAlignment="1">
      <alignment/>
      <protection/>
    </xf>
    <xf numFmtId="0" fontId="3" fillId="0" borderId="101" xfId="125" applyFont="1" applyBorder="1" applyAlignment="1" applyProtection="1">
      <alignment horizontal="center" vertical="center"/>
      <protection hidden="1"/>
    </xf>
    <xf numFmtId="0" fontId="16" fillId="0" borderId="37" xfId="99" applyFont="1" applyFill="1" applyBorder="1" applyAlignment="1" applyProtection="1">
      <alignment shrinkToFit="1"/>
      <protection hidden="1"/>
    </xf>
    <xf numFmtId="0" fontId="17" fillId="0" borderId="41" xfId="99" applyFont="1" applyFill="1" applyBorder="1" applyAlignment="1" applyProtection="1">
      <alignment horizontal="center"/>
      <protection hidden="1"/>
    </xf>
    <xf numFmtId="0" fontId="5" fillId="0" borderId="33" xfId="99" applyNumberFormat="1" applyFont="1" applyBorder="1" applyAlignment="1" applyProtection="1">
      <alignment horizontal="center" vertical="center" shrinkToFit="1"/>
      <protection hidden="1"/>
    </xf>
    <xf numFmtId="3" fontId="3" fillId="0" borderId="45" xfId="99" applyNumberFormat="1" applyFont="1" applyBorder="1" applyAlignment="1" applyProtection="1">
      <alignment horizontal="right" vertical="center" shrinkToFit="1"/>
      <protection hidden="1"/>
    </xf>
    <xf numFmtId="3" fontId="3" fillId="0" borderId="35" xfId="99" applyNumberFormat="1" applyFont="1" applyBorder="1" applyAlignment="1" applyProtection="1">
      <alignment horizontal="right" vertical="center" shrinkToFit="1"/>
      <protection hidden="1"/>
    </xf>
    <xf numFmtId="0" fontId="5" fillId="0" borderId="36" xfId="99" applyNumberFormat="1" applyFont="1" applyBorder="1" applyAlignment="1" applyProtection="1">
      <alignment horizontal="center" vertical="center" shrinkToFit="1"/>
      <protection hidden="1"/>
    </xf>
    <xf numFmtId="3" fontId="3" fillId="0" borderId="34" xfId="99" applyNumberFormat="1" applyFont="1" applyBorder="1" applyAlignment="1" applyProtection="1">
      <alignment horizontal="right" vertical="center" shrinkToFit="1"/>
      <protection hidden="1"/>
    </xf>
    <xf numFmtId="0" fontId="5" fillId="0" borderId="103" xfId="125" applyNumberFormat="1" applyFont="1" applyBorder="1" applyAlignment="1" applyProtection="1">
      <alignment horizontal="center" vertical="center" shrinkToFit="1"/>
      <protection hidden="1"/>
    </xf>
    <xf numFmtId="3" fontId="3" fillId="0" borderId="104" xfId="125" applyNumberFormat="1" applyFont="1" applyBorder="1" applyAlignment="1" applyProtection="1">
      <alignment horizontal="right" vertical="center" shrinkToFit="1"/>
      <protection hidden="1"/>
    </xf>
    <xf numFmtId="0" fontId="5" fillId="0" borderId="105" xfId="125" applyNumberFormat="1" applyFont="1" applyBorder="1" applyAlignment="1" applyProtection="1">
      <alignment horizontal="center" vertical="center" shrinkToFit="1"/>
      <protection hidden="1"/>
    </xf>
    <xf numFmtId="3" fontId="3" fillId="0" borderId="107" xfId="125" applyNumberFormat="1" applyFont="1" applyBorder="1" applyAlignment="1" applyProtection="1">
      <alignment horizontal="right" vertical="center" shrinkToFit="1"/>
      <protection hidden="1"/>
    </xf>
    <xf numFmtId="0" fontId="3" fillId="0" borderId="103" xfId="125" applyNumberFormat="1" applyFont="1" applyBorder="1" applyAlignment="1" applyProtection="1">
      <alignment horizontal="center" vertical="center" shrinkToFit="1"/>
      <protection hidden="1"/>
    </xf>
    <xf numFmtId="3" fontId="3" fillId="0" borderId="103" xfId="125" applyNumberFormat="1" applyFont="1" applyBorder="1" applyAlignment="1" applyProtection="1">
      <alignment horizontal="right" vertical="center" shrinkToFit="1"/>
      <protection hidden="1"/>
    </xf>
    <xf numFmtId="0" fontId="10" fillId="0" borderId="107" xfId="125" applyFont="1" applyBorder="1" applyAlignment="1" applyProtection="1">
      <alignment horizontal="center" vertical="center" shrinkToFit="1"/>
      <protection hidden="1"/>
    </xf>
    <xf numFmtId="0" fontId="0" fillId="0" borderId="0" xfId="125" applyAlignment="1">
      <alignment vertical="center"/>
      <protection/>
    </xf>
    <xf numFmtId="3" fontId="0" fillId="0" borderId="0" xfId="125" applyNumberFormat="1" applyAlignment="1">
      <alignment vertical="center"/>
      <protection/>
    </xf>
    <xf numFmtId="0" fontId="3" fillId="0" borderId="108" xfId="125" applyFont="1" applyBorder="1" applyAlignment="1" applyProtection="1">
      <alignment horizontal="center" vertical="center"/>
      <protection hidden="1"/>
    </xf>
    <xf numFmtId="0" fontId="5" fillId="0" borderId="38" xfId="99" applyNumberFormat="1" applyFont="1" applyBorder="1" applyAlignment="1" applyProtection="1">
      <alignment horizontal="center" vertical="center" shrinkToFit="1"/>
      <protection hidden="1"/>
    </xf>
    <xf numFmtId="3" fontId="3" fillId="0" borderId="39" xfId="99" applyNumberFormat="1" applyFont="1" applyBorder="1" applyAlignment="1" applyProtection="1">
      <alignment horizontal="right" vertical="center" shrinkToFit="1"/>
      <protection hidden="1"/>
    </xf>
    <xf numFmtId="3" fontId="3" fillId="0" borderId="40" xfId="99" applyNumberFormat="1" applyFont="1" applyBorder="1" applyAlignment="1" applyProtection="1">
      <alignment horizontal="right" vertical="center" shrinkToFit="1"/>
      <protection hidden="1"/>
    </xf>
    <xf numFmtId="0" fontId="5" fillId="0" borderId="41" xfId="99" applyNumberFormat="1" applyFont="1" applyBorder="1" applyAlignment="1" applyProtection="1">
      <alignment horizontal="center" vertical="center" shrinkToFit="1"/>
      <protection hidden="1"/>
    </xf>
    <xf numFmtId="0" fontId="5" fillId="0" borderId="110" xfId="125" applyNumberFormat="1" applyFont="1" applyBorder="1" applyAlignment="1" applyProtection="1">
      <alignment horizontal="center" vertical="center" shrinkToFit="1"/>
      <protection hidden="1"/>
    </xf>
    <xf numFmtId="3" fontId="3" fillId="0" borderId="111" xfId="125" applyNumberFormat="1" applyFont="1" applyBorder="1" applyAlignment="1" applyProtection="1">
      <alignment horizontal="right" vertical="center" shrinkToFit="1"/>
      <protection hidden="1"/>
    </xf>
    <xf numFmtId="0" fontId="5" fillId="0" borderId="112" xfId="125" applyNumberFormat="1" applyFont="1" applyBorder="1" applyAlignment="1" applyProtection="1">
      <alignment horizontal="center" vertical="center" shrinkToFit="1"/>
      <protection hidden="1"/>
    </xf>
    <xf numFmtId="3" fontId="3" fillId="0" borderId="113" xfId="125" applyNumberFormat="1" applyFont="1" applyBorder="1" applyAlignment="1" applyProtection="1">
      <alignment horizontal="right" vertical="center" shrinkToFit="1"/>
      <protection hidden="1"/>
    </xf>
    <xf numFmtId="0" fontId="16" fillId="0" borderId="37" xfId="99" applyNumberFormat="1" applyFont="1" applyFill="1" applyBorder="1" applyAlignment="1" applyProtection="1">
      <alignment shrinkToFit="1"/>
      <protection hidden="1"/>
    </xf>
    <xf numFmtId="0" fontId="3" fillId="0" borderId="114" xfId="125" applyFont="1" applyBorder="1" applyAlignment="1" applyProtection="1">
      <alignment horizontal="center" vertical="center"/>
      <protection hidden="1"/>
    </xf>
    <xf numFmtId="0" fontId="5" fillId="0" borderId="115" xfId="125" applyFont="1" applyBorder="1" applyAlignment="1" applyProtection="1">
      <alignment horizontal="left" vertical="center" shrinkToFit="1"/>
      <protection hidden="1"/>
    </xf>
    <xf numFmtId="0" fontId="3" fillId="0" borderId="114" xfId="125" applyFont="1" applyBorder="1" applyAlignment="1" applyProtection="1">
      <alignment horizontal="left" vertical="center" shrinkToFit="1"/>
      <protection hidden="1"/>
    </xf>
    <xf numFmtId="0" fontId="5" fillId="0" borderId="116" xfId="125" applyNumberFormat="1" applyFont="1" applyBorder="1" applyAlignment="1" applyProtection="1">
      <alignment horizontal="center" vertical="center" shrinkToFit="1"/>
      <protection hidden="1"/>
    </xf>
    <xf numFmtId="3" fontId="3" fillId="0" borderId="117" xfId="125" applyNumberFormat="1" applyFont="1" applyBorder="1" applyAlignment="1" applyProtection="1">
      <alignment horizontal="right" vertical="center" shrinkToFit="1"/>
      <protection hidden="1"/>
    </xf>
    <xf numFmtId="0" fontId="5" fillId="0" borderId="118" xfId="125" applyNumberFormat="1" applyFont="1" applyBorder="1" applyAlignment="1" applyProtection="1">
      <alignment horizontal="center" vertical="center" shrinkToFit="1"/>
      <protection hidden="1"/>
    </xf>
    <xf numFmtId="3" fontId="3" fillId="0" borderId="119" xfId="125" applyNumberFormat="1" applyFont="1" applyBorder="1" applyAlignment="1" applyProtection="1">
      <alignment horizontal="right" vertical="center" shrinkToFit="1"/>
      <protection hidden="1"/>
    </xf>
    <xf numFmtId="0" fontId="3" fillId="0" borderId="118" xfId="125" applyNumberFormat="1" applyFont="1" applyBorder="1" applyAlignment="1" applyProtection="1">
      <alignment horizontal="center" vertical="center" shrinkToFit="1"/>
      <protection hidden="1"/>
    </xf>
    <xf numFmtId="3" fontId="3" fillId="0" borderId="116" xfId="125" applyNumberFormat="1" applyFont="1" applyBorder="1" applyAlignment="1" applyProtection="1">
      <alignment horizontal="right" vertical="center" shrinkToFit="1"/>
      <protection hidden="1"/>
    </xf>
    <xf numFmtId="0" fontId="10" fillId="0" borderId="119" xfId="125" applyFont="1" applyBorder="1" applyAlignment="1" applyProtection="1">
      <alignment horizontal="center" vertical="center" shrinkToFit="1"/>
      <protection hidden="1"/>
    </xf>
    <xf numFmtId="0" fontId="3" fillId="0" borderId="0" xfId="125" applyFont="1" applyBorder="1" applyAlignment="1" applyProtection="1">
      <alignment horizontal="center" vertical="center"/>
      <protection hidden="1"/>
    </xf>
    <xf numFmtId="0" fontId="5" fillId="0" borderId="0" xfId="125" applyFont="1" applyBorder="1" applyAlignment="1" applyProtection="1">
      <alignment horizontal="left" vertical="center" shrinkToFit="1"/>
      <protection hidden="1"/>
    </xf>
    <xf numFmtId="0" fontId="3" fillId="0" borderId="0" xfId="125" applyFont="1" applyBorder="1" applyAlignment="1" applyProtection="1">
      <alignment horizontal="left" vertical="center" shrinkToFit="1"/>
      <protection hidden="1"/>
    </xf>
    <xf numFmtId="0" fontId="3" fillId="0" borderId="0" xfId="125" applyNumberFormat="1" applyFont="1" applyBorder="1" applyAlignment="1" applyProtection="1">
      <alignment horizontal="center" vertical="center" shrinkToFit="1"/>
      <protection hidden="1"/>
    </xf>
    <xf numFmtId="3" fontId="3" fillId="0" borderId="0" xfId="125" applyNumberFormat="1" applyFont="1" applyBorder="1" applyAlignment="1" applyProtection="1">
      <alignment horizontal="right" vertical="center" shrinkToFit="1"/>
      <protection hidden="1"/>
    </xf>
    <xf numFmtId="0" fontId="5" fillId="0" borderId="0" xfId="125" applyNumberFormat="1" applyFont="1" applyBorder="1" applyAlignment="1" applyProtection="1">
      <alignment horizontal="center" vertical="center" shrinkToFit="1"/>
      <protection hidden="1"/>
    </xf>
    <xf numFmtId="0" fontId="0" fillId="0" borderId="0" xfId="125" applyAlignment="1">
      <alignment horizontal="center"/>
      <protection/>
    </xf>
    <xf numFmtId="0" fontId="5" fillId="0" borderId="0" xfId="125" applyFont="1" applyAlignment="1">
      <alignment/>
      <protection/>
    </xf>
    <xf numFmtId="0" fontId="14" fillId="0" borderId="0" xfId="125" applyFont="1" applyAlignment="1">
      <alignment horizontal="center"/>
      <protection/>
    </xf>
    <xf numFmtId="0" fontId="14" fillId="0" borderId="0" xfId="125" applyFont="1" applyAlignment="1">
      <alignment horizontal="center" vertical="center"/>
      <protection/>
    </xf>
    <xf numFmtId="0" fontId="14" fillId="0" borderId="0" xfId="125" applyFont="1" applyAlignment="1">
      <alignment horizontal="center" vertical="top"/>
      <protection/>
    </xf>
    <xf numFmtId="0" fontId="0" fillId="13" borderId="91" xfId="125" applyFill="1" applyBorder="1" applyAlignment="1">
      <alignment horizontal="center" vertical="center"/>
      <protection/>
    </xf>
    <xf numFmtId="0" fontId="0" fillId="13" borderId="95" xfId="125" applyFill="1" applyBorder="1" applyAlignment="1">
      <alignment horizontal="center" vertical="center"/>
      <protection/>
    </xf>
    <xf numFmtId="0" fontId="5" fillId="13" borderId="93" xfId="125" applyFont="1" applyFill="1" applyBorder="1" applyAlignment="1">
      <alignment horizontal="center" vertical="center"/>
      <protection/>
    </xf>
    <xf numFmtId="0" fontId="0" fillId="13" borderId="94" xfId="125" applyFill="1" applyBorder="1" applyAlignment="1">
      <alignment horizontal="center" vertical="center"/>
      <protection/>
    </xf>
    <xf numFmtId="0" fontId="0" fillId="13" borderId="92" xfId="125" applyFill="1" applyBorder="1" applyAlignment="1">
      <alignment horizontal="center" vertical="center"/>
      <protection/>
    </xf>
    <xf numFmtId="0" fontId="0" fillId="13" borderId="96" xfId="125" applyFill="1" applyBorder="1" applyAlignment="1">
      <alignment horizontal="center" vertical="center"/>
      <protection/>
    </xf>
    <xf numFmtId="0" fontId="4" fillId="13" borderId="95" xfId="125" applyFont="1" applyFill="1" applyBorder="1" applyAlignment="1">
      <alignment horizontal="center" vertical="center"/>
      <protection/>
    </xf>
    <xf numFmtId="0" fontId="7" fillId="13" borderId="89" xfId="125" applyFont="1" applyFill="1" applyBorder="1" applyAlignment="1">
      <alignment horizontal="center" vertical="center" wrapText="1"/>
      <protection/>
    </xf>
    <xf numFmtId="0" fontId="0" fillId="0" borderId="0" xfId="129" applyAlignment="1">
      <alignment horizontal="center"/>
      <protection/>
    </xf>
    <xf numFmtId="0" fontId="0" fillId="0" borderId="0" xfId="129">
      <alignment/>
      <protection/>
    </xf>
    <xf numFmtId="0" fontId="5" fillId="0" borderId="0" xfId="129" applyFont="1" applyAlignment="1">
      <alignment horizontal="center"/>
      <protection/>
    </xf>
    <xf numFmtId="0" fontId="5" fillId="0" borderId="0" xfId="129" applyFont="1" applyAlignment="1">
      <alignment/>
      <protection/>
    </xf>
    <xf numFmtId="0" fontId="14" fillId="0" borderId="0" xfId="129" applyFont="1" applyAlignment="1">
      <alignment horizontal="center"/>
      <protection/>
    </xf>
    <xf numFmtId="0" fontId="5" fillId="0" borderId="0" xfId="129" applyFont="1" applyAlignment="1">
      <alignment horizontal="center" vertical="top"/>
      <protection/>
    </xf>
    <xf numFmtId="0" fontId="14" fillId="0" borderId="0" xfId="128" applyFont="1" applyAlignment="1">
      <alignment horizontal="center" vertical="center"/>
      <protection/>
    </xf>
    <xf numFmtId="0" fontId="14" fillId="0" borderId="0" xfId="129" applyFont="1" applyAlignment="1">
      <alignment horizontal="center" vertical="top"/>
      <protection/>
    </xf>
    <xf numFmtId="0" fontId="0" fillId="0" borderId="0" xfId="129" applyFill="1">
      <alignment/>
      <protection/>
    </xf>
    <xf numFmtId="0" fontId="3" fillId="0" borderId="101" xfId="129" applyFont="1" applyBorder="1" applyAlignment="1" applyProtection="1">
      <alignment horizontal="center" vertical="center"/>
      <protection hidden="1"/>
    </xf>
    <xf numFmtId="0" fontId="5" fillId="0" borderId="106" xfId="128" applyFont="1" applyBorder="1" applyAlignment="1" applyProtection="1">
      <alignment horizontal="center" vertical="center" wrapText="1"/>
      <protection hidden="1"/>
    </xf>
    <xf numFmtId="0" fontId="5" fillId="0" borderId="105" xfId="129" applyFont="1" applyBorder="1" applyAlignment="1" applyProtection="1">
      <alignment horizontal="center" vertical="center" shrinkToFit="1"/>
      <protection hidden="1"/>
    </xf>
    <xf numFmtId="3" fontId="3" fillId="0" borderId="107" xfId="129" applyNumberFormat="1" applyFont="1" applyBorder="1" applyAlignment="1" applyProtection="1">
      <alignment horizontal="right" vertical="center" shrinkToFit="1"/>
      <protection hidden="1"/>
    </xf>
    <xf numFmtId="0" fontId="5" fillId="0" borderId="103" xfId="129" applyFont="1" applyBorder="1" applyAlignment="1" applyProtection="1">
      <alignment horizontal="center" vertical="center" shrinkToFit="1"/>
      <protection hidden="1"/>
    </xf>
    <xf numFmtId="3" fontId="3" fillId="0" borderId="104" xfId="129" applyNumberFormat="1" applyFont="1" applyBorder="1" applyAlignment="1" applyProtection="1">
      <alignment horizontal="right" vertical="center" shrinkToFit="1"/>
      <protection hidden="1"/>
    </xf>
    <xf numFmtId="0" fontId="3" fillId="0" borderId="105" xfId="129" applyFont="1" applyBorder="1" applyAlignment="1" applyProtection="1">
      <alignment horizontal="center" vertical="center" shrinkToFit="1"/>
      <protection hidden="1"/>
    </xf>
    <xf numFmtId="3" fontId="3" fillId="0" borderId="103" xfId="129" applyNumberFormat="1" applyFont="1" applyBorder="1" applyAlignment="1" applyProtection="1">
      <alignment horizontal="right" vertical="center" shrinkToFit="1"/>
      <protection hidden="1"/>
    </xf>
    <xf numFmtId="0" fontId="10" fillId="0" borderId="107" xfId="129" applyFont="1" applyBorder="1" applyAlignment="1" applyProtection="1">
      <alignment horizontal="center" vertical="center" shrinkToFit="1"/>
      <protection hidden="1"/>
    </xf>
    <xf numFmtId="0" fontId="0" fillId="0" borderId="0" xfId="129" applyAlignment="1">
      <alignment vertical="center"/>
      <protection/>
    </xf>
    <xf numFmtId="3" fontId="0" fillId="0" borderId="0" xfId="129" applyNumberFormat="1" applyAlignment="1">
      <alignment vertical="center"/>
      <protection/>
    </xf>
    <xf numFmtId="0" fontId="3" fillId="0" borderId="108" xfId="129" applyFont="1" applyBorder="1" applyAlignment="1" applyProtection="1">
      <alignment horizontal="center" vertical="center"/>
      <protection hidden="1"/>
    </xf>
    <xf numFmtId="0" fontId="5" fillId="0" borderId="105" xfId="128" applyFont="1" applyBorder="1" applyAlignment="1" applyProtection="1">
      <alignment horizontal="center" vertical="center" shrinkToFit="1"/>
      <protection hidden="1"/>
    </xf>
    <xf numFmtId="3" fontId="3" fillId="0" borderId="120" xfId="128" applyNumberFormat="1" applyFont="1" applyBorder="1" applyAlignment="1" applyProtection="1">
      <alignment horizontal="center" vertical="center" shrinkToFit="1"/>
      <protection hidden="1"/>
    </xf>
    <xf numFmtId="0" fontId="5" fillId="0" borderId="112" xfId="129" applyFont="1" applyBorder="1" applyAlignment="1" applyProtection="1">
      <alignment horizontal="center" vertical="center" shrinkToFit="1"/>
      <protection hidden="1"/>
    </xf>
    <xf numFmtId="3" fontId="3" fillId="0" borderId="113" xfId="129" applyNumberFormat="1" applyFont="1" applyBorder="1" applyAlignment="1" applyProtection="1">
      <alignment horizontal="right" vertical="center" shrinkToFit="1"/>
      <protection hidden="1"/>
    </xf>
    <xf numFmtId="0" fontId="5" fillId="0" borderId="110" xfId="129" applyFont="1" applyBorder="1" applyAlignment="1" applyProtection="1">
      <alignment horizontal="center" vertical="center" shrinkToFit="1"/>
      <protection hidden="1"/>
    </xf>
    <xf numFmtId="3" fontId="3" fillId="0" borderId="111" xfId="129" applyNumberFormat="1" applyFont="1" applyBorder="1" applyAlignment="1" applyProtection="1">
      <alignment horizontal="right" vertical="center" shrinkToFit="1"/>
      <protection hidden="1"/>
    </xf>
    <xf numFmtId="0" fontId="3" fillId="0" borderId="112" xfId="129" applyFont="1" applyBorder="1" applyAlignment="1" applyProtection="1">
      <alignment horizontal="center" vertical="center" shrinkToFit="1"/>
      <protection hidden="1"/>
    </xf>
    <xf numFmtId="3" fontId="3" fillId="0" borderId="121" xfId="129" applyNumberFormat="1" applyFont="1" applyBorder="1" applyAlignment="1" applyProtection="1">
      <alignment horizontal="right" vertical="center" shrinkToFit="1"/>
      <protection hidden="1"/>
    </xf>
    <xf numFmtId="3" fontId="3" fillId="0" borderId="110" xfId="129" applyNumberFormat="1" applyFont="1" applyBorder="1" applyAlignment="1" applyProtection="1">
      <alignment horizontal="right" vertical="center" shrinkToFit="1"/>
      <protection hidden="1"/>
    </xf>
    <xf numFmtId="0" fontId="3" fillId="0" borderId="114" xfId="129" applyFont="1" applyBorder="1" applyAlignment="1" applyProtection="1">
      <alignment horizontal="center" vertical="center"/>
      <protection hidden="1"/>
    </xf>
    <xf numFmtId="0" fontId="5" fillId="0" borderId="114" xfId="129" applyFont="1" applyFill="1" applyBorder="1" applyAlignment="1" applyProtection="1">
      <alignment horizontal="center" vertical="center" wrapText="1"/>
      <protection hidden="1"/>
    </xf>
    <xf numFmtId="0" fontId="5" fillId="0" borderId="132" xfId="129" applyFont="1" applyFill="1" applyBorder="1" applyAlignment="1" applyProtection="1">
      <alignment horizontal="center" vertical="center" wrapText="1"/>
      <protection hidden="1"/>
    </xf>
    <xf numFmtId="0" fontId="5" fillId="0" borderId="118" xfId="129" applyFont="1" applyBorder="1" applyAlignment="1" applyProtection="1">
      <alignment horizontal="center" vertical="center" shrinkToFit="1"/>
      <protection hidden="1"/>
    </xf>
    <xf numFmtId="3" fontId="3" fillId="0" borderId="119" xfId="129" applyNumberFormat="1" applyFont="1" applyBorder="1" applyAlignment="1" applyProtection="1">
      <alignment horizontal="right" vertical="center" shrinkToFit="1"/>
      <protection hidden="1"/>
    </xf>
    <xf numFmtId="0" fontId="5" fillId="0" borderId="116" xfId="129" applyFont="1" applyBorder="1" applyAlignment="1" applyProtection="1">
      <alignment horizontal="center" vertical="center" shrinkToFit="1"/>
      <protection hidden="1"/>
    </xf>
    <xf numFmtId="3" fontId="3" fillId="0" borderId="117" xfId="129" applyNumberFormat="1" applyFont="1" applyBorder="1" applyAlignment="1" applyProtection="1">
      <alignment horizontal="right" vertical="center" shrinkToFit="1"/>
      <protection hidden="1"/>
    </xf>
    <xf numFmtId="0" fontId="3" fillId="0" borderId="118" xfId="129" applyFont="1" applyBorder="1" applyAlignment="1" applyProtection="1">
      <alignment horizontal="center" vertical="center" shrinkToFit="1"/>
      <protection hidden="1"/>
    </xf>
    <xf numFmtId="3" fontId="3" fillId="0" borderId="116" xfId="129" applyNumberFormat="1" applyFont="1" applyBorder="1" applyAlignment="1" applyProtection="1">
      <alignment horizontal="right" vertical="center" shrinkToFit="1"/>
      <protection hidden="1"/>
    </xf>
    <xf numFmtId="0" fontId="10" fillId="0" borderId="119" xfId="129" applyFont="1" applyBorder="1" applyAlignment="1" applyProtection="1">
      <alignment horizontal="center" vertical="center" shrinkToFit="1"/>
      <protection hidden="1"/>
    </xf>
    <xf numFmtId="3" fontId="3" fillId="0" borderId="144" xfId="129" applyNumberFormat="1" applyFont="1" applyFill="1" applyBorder="1" applyAlignment="1" applyProtection="1">
      <alignment horizontal="right" vertical="center" shrinkToFit="1"/>
      <protection hidden="1"/>
    </xf>
    <xf numFmtId="0" fontId="53" fillId="0" borderId="0" xfId="129" applyFont="1" applyFill="1">
      <alignment/>
      <protection/>
    </xf>
    <xf numFmtId="0" fontId="52" fillId="0" borderId="0" xfId="129" applyFont="1">
      <alignment/>
      <protection/>
    </xf>
    <xf numFmtId="0" fontId="52" fillId="0" borderId="0" xfId="129" applyFont="1" applyBorder="1">
      <alignment/>
      <protection/>
    </xf>
    <xf numFmtId="0" fontId="53" fillId="0" borderId="0" xfId="129" applyFont="1">
      <alignment/>
      <protection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122" applyFont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82" xfId="0" applyFont="1" applyBorder="1" applyAlignment="1">
      <alignment horizontal="center"/>
    </xf>
    <xf numFmtId="0" fontId="0" fillId="0" borderId="82" xfId="0" applyBorder="1" applyAlignment="1">
      <alignment/>
    </xf>
    <xf numFmtId="3" fontId="0" fillId="0" borderId="82" xfId="0" applyNumberFormat="1" applyBorder="1" applyAlignment="1">
      <alignment/>
    </xf>
    <xf numFmtId="0" fontId="0" fillId="13" borderId="83" xfId="0" applyFont="1" applyFill="1" applyBorder="1" applyAlignment="1">
      <alignment horizontal="center"/>
    </xf>
    <xf numFmtId="3" fontId="0" fillId="13" borderId="84" xfId="0" applyNumberFormat="1" applyFont="1" applyFill="1" applyBorder="1" applyAlignment="1">
      <alignment horizontal="center"/>
    </xf>
    <xf numFmtId="3" fontId="0" fillId="13" borderId="85" xfId="0" applyNumberFormat="1" applyFont="1" applyFill="1" applyBorder="1" applyAlignment="1">
      <alignment horizontal="center"/>
    </xf>
    <xf numFmtId="0" fontId="0" fillId="13" borderId="86" xfId="0" applyFont="1" applyFill="1" applyBorder="1" applyAlignment="1">
      <alignment horizontal="center"/>
    </xf>
    <xf numFmtId="3" fontId="0" fillId="13" borderId="87" xfId="0" applyNumberFormat="1" applyFont="1" applyFill="1" applyBorder="1" applyAlignment="1">
      <alignment horizontal="center"/>
    </xf>
    <xf numFmtId="3" fontId="0" fillId="13" borderId="88" xfId="0" applyNumberFormat="1" applyFont="1" applyFill="1" applyBorder="1" applyAlignment="1">
      <alignment horizontal="center"/>
    </xf>
    <xf numFmtId="0" fontId="4" fillId="13" borderId="87" xfId="0" applyFont="1" applyFill="1" applyBorder="1" applyAlignment="1">
      <alignment horizontal="center"/>
    </xf>
    <xf numFmtId="0" fontId="7" fillId="13" borderId="9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90" xfId="0" applyFont="1" applyFill="1" applyBorder="1" applyAlignment="1">
      <alignment horizontal="center" vertical="center"/>
    </xf>
    <xf numFmtId="0" fontId="0" fillId="13" borderId="91" xfId="0" applyFont="1" applyFill="1" applyBorder="1" applyAlignment="1">
      <alignment horizontal="center"/>
    </xf>
    <xf numFmtId="3" fontId="0" fillId="13" borderId="92" xfId="0" applyNumberFormat="1" applyFont="1" applyFill="1" applyBorder="1" applyAlignment="1">
      <alignment horizontal="center"/>
    </xf>
    <xf numFmtId="3" fontId="0" fillId="13" borderId="93" xfId="0" applyNumberFormat="1" applyFont="1" applyFill="1" applyBorder="1" applyAlignment="1">
      <alignment horizontal="center"/>
    </xf>
    <xf numFmtId="0" fontId="0" fillId="13" borderId="94" xfId="0" applyFont="1" applyFill="1" applyBorder="1" applyAlignment="1">
      <alignment horizontal="center"/>
    </xf>
    <xf numFmtId="3" fontId="0" fillId="13" borderId="95" xfId="0" applyNumberFormat="1" applyFont="1" applyFill="1" applyBorder="1" applyAlignment="1">
      <alignment horizontal="center"/>
    </xf>
    <xf numFmtId="3" fontId="0" fillId="13" borderId="96" xfId="0" applyNumberFormat="1" applyFont="1" applyFill="1" applyBorder="1" applyAlignment="1">
      <alignment horizontal="center"/>
    </xf>
    <xf numFmtId="0" fontId="4" fillId="13" borderId="95" xfId="0" applyFont="1" applyFill="1" applyBorder="1" applyAlignment="1">
      <alignment horizontal="center"/>
    </xf>
    <xf numFmtId="0" fontId="5" fillId="0" borderId="102" xfId="122" applyFont="1" applyBorder="1" applyAlignment="1" applyProtection="1">
      <alignment horizontal="left" vertical="center" shrinkToFit="1"/>
      <protection hidden="1"/>
    </xf>
    <xf numFmtId="0" fontId="3" fillId="0" borderId="101" xfId="122" applyFont="1" applyBorder="1" applyAlignment="1" applyProtection="1">
      <alignment horizontal="left" vertical="center" shrinkToFit="1"/>
      <protection hidden="1"/>
    </xf>
    <xf numFmtId="0" fontId="5" fillId="0" borderId="103" xfId="122" applyNumberFormat="1" applyFont="1" applyBorder="1" applyAlignment="1" applyProtection="1">
      <alignment horizontal="center" vertical="center" shrinkToFit="1"/>
      <protection hidden="1"/>
    </xf>
    <xf numFmtId="3" fontId="3" fillId="0" borderId="104" xfId="122" applyNumberFormat="1" applyFont="1" applyBorder="1" applyAlignment="1" applyProtection="1">
      <alignment horizontal="right" vertical="center" shrinkToFit="1"/>
      <protection hidden="1"/>
    </xf>
    <xf numFmtId="0" fontId="5" fillId="0" borderId="105" xfId="122" applyNumberFormat="1" applyFont="1" applyBorder="1" applyAlignment="1" applyProtection="1">
      <alignment horizontal="center" vertical="center" shrinkToFit="1"/>
      <protection hidden="1"/>
    </xf>
    <xf numFmtId="3" fontId="3" fillId="0" borderId="107" xfId="122" applyNumberFormat="1" applyFont="1" applyBorder="1" applyAlignment="1" applyProtection="1">
      <alignment horizontal="right" vertical="center" shrinkToFit="1"/>
      <protection hidden="1"/>
    </xf>
    <xf numFmtId="0" fontId="5" fillId="0" borderId="103" xfId="0" applyNumberFormat="1" applyFont="1" applyBorder="1" applyAlignment="1" applyProtection="1">
      <alignment horizontal="center" vertical="center" shrinkToFit="1"/>
      <protection hidden="1"/>
    </xf>
    <xf numFmtId="3" fontId="3" fillId="0" borderId="107" xfId="0" applyNumberFormat="1" applyFont="1" applyBorder="1" applyAlignment="1" applyProtection="1">
      <alignment horizontal="right" vertical="center" shrinkToFit="1"/>
      <protection hidden="1"/>
    </xf>
    <xf numFmtId="3" fontId="3" fillId="0" borderId="104" xfId="0" applyNumberFormat="1" applyFont="1" applyBorder="1" applyAlignment="1" applyProtection="1">
      <alignment horizontal="right" vertical="center" shrinkToFit="1"/>
      <protection hidden="1"/>
    </xf>
    <xf numFmtId="0" fontId="5" fillId="0" borderId="105" xfId="0" applyNumberFormat="1" applyFont="1" applyBorder="1" applyAlignment="1" applyProtection="1">
      <alignment horizontal="center" vertical="center" shrinkToFit="1"/>
      <protection hidden="1"/>
    </xf>
    <xf numFmtId="0" fontId="3" fillId="0" borderId="103" xfId="0" applyNumberFormat="1" applyFont="1" applyBorder="1" applyAlignment="1" applyProtection="1">
      <alignment horizontal="center" vertical="center" shrinkToFit="1"/>
      <protection hidden="1"/>
    </xf>
    <xf numFmtId="3" fontId="3" fillId="0" borderId="103" xfId="0" applyNumberFormat="1" applyFont="1" applyBorder="1" applyAlignment="1" applyProtection="1">
      <alignment horizontal="right" vertical="center" shrinkToFit="1"/>
      <protection hidden="1"/>
    </xf>
    <xf numFmtId="0" fontId="5" fillId="0" borderId="110" xfId="0" applyNumberFormat="1" applyFont="1" applyBorder="1" applyAlignment="1" applyProtection="1">
      <alignment horizontal="center" vertical="center" shrinkToFit="1"/>
      <protection hidden="1"/>
    </xf>
    <xf numFmtId="3" fontId="3" fillId="0" borderId="113" xfId="0" applyNumberFormat="1" applyFont="1" applyBorder="1" applyAlignment="1" applyProtection="1">
      <alignment horizontal="right" vertical="center" shrinkToFit="1"/>
      <protection hidden="1"/>
    </xf>
    <xf numFmtId="3" fontId="3" fillId="0" borderId="111" xfId="0" applyNumberFormat="1" applyFont="1" applyBorder="1" applyAlignment="1" applyProtection="1">
      <alignment horizontal="right" vertical="center" shrinkToFit="1"/>
      <protection hidden="1"/>
    </xf>
    <xf numFmtId="0" fontId="5" fillId="0" borderId="112" xfId="0" applyNumberFormat="1" applyFont="1" applyBorder="1" applyAlignment="1" applyProtection="1">
      <alignment horizontal="center" vertical="center" shrinkToFit="1"/>
      <protection hidden="1"/>
    </xf>
    <xf numFmtId="0" fontId="5" fillId="0" borderId="112" xfId="122" applyNumberFormat="1" applyFont="1" applyBorder="1" applyAlignment="1" applyProtection="1">
      <alignment horizontal="center" vertical="center" shrinkToFit="1"/>
      <protection hidden="1"/>
    </xf>
    <xf numFmtId="3" fontId="3" fillId="0" borderId="113" xfId="122" applyNumberFormat="1" applyFont="1" applyBorder="1" applyAlignment="1" applyProtection="1">
      <alignment horizontal="right" vertical="center" shrinkToFit="1"/>
      <protection hidden="1"/>
    </xf>
    <xf numFmtId="0" fontId="5" fillId="0" borderId="102" xfId="0" applyFont="1" applyBorder="1" applyAlignment="1" applyProtection="1">
      <alignment horizontal="left" vertical="center" shrinkToFit="1"/>
      <protection hidden="1"/>
    </xf>
    <xf numFmtId="0" fontId="3" fillId="0" borderId="101" xfId="0" applyFont="1" applyBorder="1" applyAlignment="1" applyProtection="1">
      <alignment horizontal="left" vertical="center" shrinkToFit="1"/>
      <protection hidden="1"/>
    </xf>
    <xf numFmtId="0" fontId="3" fillId="0" borderId="101" xfId="122" applyFont="1" applyBorder="1" applyAlignment="1" applyProtection="1">
      <alignment horizontal="left" vertical="center" shrinkToFit="1"/>
      <protection hidden="1"/>
    </xf>
    <xf numFmtId="0" fontId="5" fillId="0" borderId="109" xfId="122" applyFont="1" applyBorder="1" applyAlignment="1" applyProtection="1">
      <alignment horizontal="left" vertical="center" shrinkToFit="1"/>
      <protection hidden="1"/>
    </xf>
    <xf numFmtId="0" fontId="3" fillId="0" borderId="108" xfId="122" applyFont="1" applyBorder="1" applyAlignment="1" applyProtection="1">
      <alignment horizontal="left" vertical="center" shrinkToFit="1"/>
      <protection hidden="1"/>
    </xf>
    <xf numFmtId="0" fontId="5" fillId="0" borderId="110" xfId="122" applyNumberFormat="1" applyFont="1" applyBorder="1" applyAlignment="1" applyProtection="1">
      <alignment horizontal="center" vertical="center" shrinkToFit="1"/>
      <protection hidden="1"/>
    </xf>
    <xf numFmtId="3" fontId="3" fillId="0" borderId="111" xfId="122" applyNumberFormat="1" applyFont="1" applyBorder="1" applyAlignment="1" applyProtection="1">
      <alignment horizontal="right" vertical="center" shrinkToFit="1"/>
      <protection hidden="1"/>
    </xf>
    <xf numFmtId="0" fontId="5" fillId="0" borderId="109" xfId="0" applyFont="1" applyBorder="1" applyAlignment="1" applyProtection="1">
      <alignment horizontal="left" vertical="center" shrinkToFit="1"/>
      <protection hidden="1"/>
    </xf>
    <xf numFmtId="0" fontId="3" fillId="0" borderId="108" xfId="0" applyFont="1" applyBorder="1" applyAlignment="1" applyProtection="1">
      <alignment horizontal="left" vertical="center" shrinkToFit="1"/>
      <protection hidden="1"/>
    </xf>
    <xf numFmtId="0" fontId="0" fillId="0" borderId="0" xfId="120" applyAlignment="1">
      <alignment horizontal="center"/>
      <protection/>
    </xf>
    <xf numFmtId="0" fontId="0" fillId="0" borderId="0" xfId="120">
      <alignment/>
      <protection/>
    </xf>
    <xf numFmtId="0" fontId="5" fillId="0" borderId="0" xfId="120" applyFont="1" applyAlignment="1">
      <alignment horizontal="center"/>
      <protection/>
    </xf>
    <xf numFmtId="0" fontId="5" fillId="0" borderId="0" xfId="120" applyFont="1" applyAlignment="1">
      <alignment/>
      <protection/>
    </xf>
    <xf numFmtId="0" fontId="14" fillId="0" borderId="0" xfId="120" applyFont="1" applyAlignment="1">
      <alignment horizontal="center"/>
      <protection/>
    </xf>
    <xf numFmtId="0" fontId="5" fillId="0" borderId="0" xfId="120" applyFont="1" applyAlignment="1">
      <alignment horizontal="center" vertical="top"/>
      <protection/>
    </xf>
    <xf numFmtId="0" fontId="14" fillId="0" borderId="0" xfId="127" applyFont="1" applyAlignment="1">
      <alignment horizontal="center" vertical="center"/>
      <protection/>
    </xf>
    <xf numFmtId="0" fontId="14" fillId="0" borderId="0" xfId="120" applyFont="1" applyAlignment="1">
      <alignment horizontal="center" vertical="top"/>
      <protection/>
    </xf>
    <xf numFmtId="0" fontId="0" fillId="0" borderId="0" xfId="120" applyFill="1">
      <alignment/>
      <protection/>
    </xf>
    <xf numFmtId="0" fontId="5" fillId="0" borderId="106" xfId="127" applyFont="1" applyBorder="1" applyAlignment="1" applyProtection="1">
      <alignment horizontal="center" vertical="center" wrapText="1"/>
      <protection hidden="1"/>
    </xf>
    <xf numFmtId="0" fontId="3" fillId="0" borderId="105" xfId="120" applyFont="1" applyBorder="1" applyAlignment="1" applyProtection="1">
      <alignment horizontal="center" vertical="center" shrinkToFit="1"/>
      <protection hidden="1"/>
    </xf>
    <xf numFmtId="3" fontId="3" fillId="0" borderId="103" xfId="120" applyNumberFormat="1" applyFont="1" applyBorder="1" applyAlignment="1" applyProtection="1">
      <alignment horizontal="right" vertical="center" shrinkToFit="1"/>
      <protection hidden="1"/>
    </xf>
    <xf numFmtId="0" fontId="0" fillId="0" borderId="0" xfId="120" applyAlignment="1">
      <alignment vertical="center"/>
      <protection/>
    </xf>
    <xf numFmtId="3" fontId="0" fillId="0" borderId="0" xfId="120" applyNumberFormat="1" applyAlignment="1">
      <alignment vertical="center"/>
      <protection/>
    </xf>
    <xf numFmtId="0" fontId="5" fillId="0" borderId="105" xfId="127" applyFont="1" applyBorder="1" applyAlignment="1" applyProtection="1">
      <alignment horizontal="center" vertical="center" shrinkToFit="1"/>
      <protection hidden="1"/>
    </xf>
    <xf numFmtId="3" fontId="3" fillId="0" borderId="120" xfId="127" applyNumberFormat="1" applyFont="1" applyBorder="1" applyAlignment="1" applyProtection="1">
      <alignment horizontal="center" vertical="center" shrinkToFit="1"/>
      <protection hidden="1"/>
    </xf>
    <xf numFmtId="0" fontId="5" fillId="0" borderId="112" xfId="120" applyFont="1" applyBorder="1" applyAlignment="1" applyProtection="1">
      <alignment horizontal="center" vertical="center" shrinkToFit="1"/>
      <protection hidden="1"/>
    </xf>
    <xf numFmtId="3" fontId="3" fillId="0" borderId="113" xfId="120" applyNumberFormat="1" applyFont="1" applyBorder="1" applyAlignment="1" applyProtection="1">
      <alignment horizontal="right" vertical="center" shrinkToFit="1"/>
      <protection hidden="1"/>
    </xf>
    <xf numFmtId="0" fontId="5" fillId="0" borderId="110" xfId="120" applyFont="1" applyBorder="1" applyAlignment="1" applyProtection="1">
      <alignment horizontal="center" vertical="center" shrinkToFit="1"/>
      <protection hidden="1"/>
    </xf>
    <xf numFmtId="3" fontId="3" fillId="0" borderId="111" xfId="120" applyNumberFormat="1" applyFont="1" applyBorder="1" applyAlignment="1" applyProtection="1">
      <alignment horizontal="right" vertical="center" shrinkToFit="1"/>
      <protection hidden="1"/>
    </xf>
    <xf numFmtId="0" fontId="3" fillId="0" borderId="112" xfId="120" applyFont="1" applyBorder="1" applyAlignment="1" applyProtection="1">
      <alignment horizontal="center" vertical="center" shrinkToFit="1"/>
      <protection hidden="1"/>
    </xf>
    <xf numFmtId="3" fontId="3" fillId="0" borderId="121" xfId="120" applyNumberFormat="1" applyFont="1" applyBorder="1" applyAlignment="1" applyProtection="1">
      <alignment horizontal="right" vertical="center" shrinkToFit="1"/>
      <protection hidden="1"/>
    </xf>
    <xf numFmtId="3" fontId="3" fillId="0" borderId="110" xfId="120" applyNumberFormat="1" applyFont="1" applyBorder="1" applyAlignment="1" applyProtection="1">
      <alignment horizontal="right" vertical="center" shrinkToFit="1"/>
      <protection hidden="1"/>
    </xf>
    <xf numFmtId="3" fontId="3" fillId="0" borderId="144" xfId="12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120" applyBorder="1">
      <alignment/>
      <protection/>
    </xf>
    <xf numFmtId="0" fontId="5" fillId="13" borderId="145" xfId="120" applyFont="1" applyFill="1" applyBorder="1" applyAlignment="1">
      <alignment horizontal="center"/>
      <protection/>
    </xf>
    <xf numFmtId="0" fontId="5" fillId="13" borderId="146" xfId="120" applyFont="1" applyFill="1" applyBorder="1" applyAlignment="1">
      <alignment horizontal="center"/>
      <protection/>
    </xf>
    <xf numFmtId="0" fontId="5" fillId="13" borderId="146" xfId="120" applyFont="1" applyFill="1" applyBorder="1" applyAlignment="1">
      <alignment horizontal="center" vertical="center"/>
      <protection/>
    </xf>
    <xf numFmtId="3" fontId="3" fillId="0" borderId="110" xfId="0" applyNumberFormat="1" applyFont="1" applyBorder="1" applyAlignment="1" applyProtection="1">
      <alignment horizontal="right" vertical="center" shrinkToFit="1"/>
      <protection hidden="1"/>
    </xf>
    <xf numFmtId="0" fontId="5" fillId="0" borderId="0" xfId="109" applyFont="1" applyBorder="1" applyAlignment="1" applyProtection="1">
      <alignment horizontal="center" vertical="center" wrapText="1"/>
      <protection hidden="1"/>
    </xf>
    <xf numFmtId="0" fontId="5" fillId="0" borderId="0" xfId="109" applyFont="1" applyBorder="1" applyAlignment="1" applyProtection="1">
      <alignment horizontal="center" vertical="center" shrinkToFit="1"/>
      <protection hidden="1"/>
    </xf>
    <xf numFmtId="3" fontId="3" fillId="0" borderId="0" xfId="109" applyNumberFormat="1" applyFont="1" applyBorder="1" applyAlignment="1" applyProtection="1">
      <alignment horizontal="right" vertical="center" shrinkToFit="1"/>
      <protection hidden="1"/>
    </xf>
    <xf numFmtId="0" fontId="3" fillId="0" borderId="0" xfId="109" applyFont="1" applyBorder="1" applyAlignment="1" applyProtection="1">
      <alignment horizontal="center" vertical="center" shrinkToFit="1"/>
      <protection hidden="1"/>
    </xf>
    <xf numFmtId="0" fontId="10" fillId="0" borderId="0" xfId="109" applyFont="1" applyBorder="1" applyAlignment="1" applyProtection="1">
      <alignment horizontal="center" vertical="center" shrinkToFit="1"/>
      <protection hidden="1"/>
    </xf>
    <xf numFmtId="0" fontId="0" fillId="0" borderId="0" xfId="121" applyAlignment="1">
      <alignment horizontal="center"/>
      <protection/>
    </xf>
    <xf numFmtId="0" fontId="0" fillId="0" borderId="0" xfId="121">
      <alignment/>
      <protection/>
    </xf>
    <xf numFmtId="0" fontId="5" fillId="0" borderId="0" xfId="121" applyFont="1" applyAlignment="1">
      <alignment/>
      <protection/>
    </xf>
    <xf numFmtId="0" fontId="14" fillId="0" borderId="0" xfId="121" applyFont="1" applyAlignment="1">
      <alignment horizontal="center"/>
      <protection/>
    </xf>
    <xf numFmtId="0" fontId="14" fillId="0" borderId="0" xfId="121" applyFont="1" applyAlignment="1">
      <alignment horizontal="center" vertical="top"/>
      <protection/>
    </xf>
    <xf numFmtId="0" fontId="0" fillId="0" borderId="0" xfId="121" applyFill="1">
      <alignment/>
      <protection/>
    </xf>
    <xf numFmtId="0" fontId="3" fillId="0" borderId="101" xfId="121" applyFont="1" applyBorder="1" applyAlignment="1" applyProtection="1">
      <alignment horizontal="center" vertical="center"/>
      <protection hidden="1"/>
    </xf>
    <xf numFmtId="0" fontId="5" fillId="0" borderId="105" xfId="121" applyFont="1" applyBorder="1" applyAlignment="1" applyProtection="1">
      <alignment horizontal="center" vertical="center" shrinkToFit="1"/>
      <protection hidden="1"/>
    </xf>
    <xf numFmtId="3" fontId="3" fillId="0" borderId="107" xfId="121" applyNumberFormat="1" applyFont="1" applyBorder="1" applyAlignment="1" applyProtection="1">
      <alignment horizontal="right" vertical="center" shrinkToFit="1"/>
      <protection hidden="1"/>
    </xf>
    <xf numFmtId="0" fontId="5" fillId="0" borderId="103" xfId="121" applyFont="1" applyBorder="1" applyAlignment="1" applyProtection="1">
      <alignment horizontal="center" vertical="center" shrinkToFit="1"/>
      <protection hidden="1"/>
    </xf>
    <xf numFmtId="3" fontId="3" fillId="0" borderId="104" xfId="121" applyNumberFormat="1" applyFont="1" applyBorder="1" applyAlignment="1" applyProtection="1">
      <alignment horizontal="right" vertical="center" shrinkToFit="1"/>
      <protection hidden="1"/>
    </xf>
    <xf numFmtId="0" fontId="3" fillId="0" borderId="105" xfId="121" applyFont="1" applyBorder="1" applyAlignment="1" applyProtection="1">
      <alignment horizontal="center" vertical="center" shrinkToFit="1"/>
      <protection hidden="1"/>
    </xf>
    <xf numFmtId="3" fontId="3" fillId="0" borderId="103" xfId="121" applyNumberFormat="1" applyFont="1" applyBorder="1" applyAlignment="1" applyProtection="1">
      <alignment horizontal="right" vertical="center" shrinkToFit="1"/>
      <protection hidden="1"/>
    </xf>
    <xf numFmtId="0" fontId="10" fillId="0" borderId="107" xfId="121" applyFont="1" applyBorder="1" applyAlignment="1" applyProtection="1">
      <alignment horizontal="center" vertical="center" shrinkToFit="1"/>
      <protection hidden="1"/>
    </xf>
    <xf numFmtId="0" fontId="0" fillId="0" borderId="0" xfId="121" applyAlignment="1">
      <alignment vertical="center"/>
      <protection/>
    </xf>
    <xf numFmtId="3" fontId="0" fillId="0" borderId="0" xfId="121" applyNumberFormat="1" applyAlignment="1">
      <alignment vertical="center"/>
      <protection/>
    </xf>
    <xf numFmtId="0" fontId="3" fillId="0" borderId="108" xfId="121" applyFont="1" applyBorder="1" applyAlignment="1" applyProtection="1">
      <alignment horizontal="center" vertical="center"/>
      <protection hidden="1"/>
    </xf>
    <xf numFmtId="0" fontId="5" fillId="0" borderId="112" xfId="121" applyFont="1" applyBorder="1" applyAlignment="1" applyProtection="1">
      <alignment horizontal="center" vertical="center" shrinkToFit="1"/>
      <protection hidden="1"/>
    </xf>
    <xf numFmtId="3" fontId="3" fillId="0" borderId="113" xfId="121" applyNumberFormat="1" applyFont="1" applyBorder="1" applyAlignment="1" applyProtection="1">
      <alignment horizontal="right" vertical="center" shrinkToFit="1"/>
      <protection hidden="1"/>
    </xf>
    <xf numFmtId="0" fontId="5" fillId="0" borderId="110" xfId="121" applyFont="1" applyBorder="1" applyAlignment="1" applyProtection="1">
      <alignment horizontal="center" vertical="center" shrinkToFit="1"/>
      <protection hidden="1"/>
    </xf>
    <xf numFmtId="3" fontId="3" fillId="0" borderId="111" xfId="121" applyNumberFormat="1" applyFont="1" applyBorder="1" applyAlignment="1" applyProtection="1">
      <alignment horizontal="right" vertical="center" shrinkToFit="1"/>
      <protection hidden="1"/>
    </xf>
    <xf numFmtId="0" fontId="3" fillId="0" borderId="112" xfId="121" applyFont="1" applyBorder="1" applyAlignment="1" applyProtection="1">
      <alignment horizontal="center" vertical="center" shrinkToFit="1"/>
      <protection hidden="1"/>
    </xf>
    <xf numFmtId="3" fontId="3" fillId="0" borderId="121" xfId="121" applyNumberFormat="1" applyFont="1" applyBorder="1" applyAlignment="1" applyProtection="1">
      <alignment horizontal="right" vertical="center" shrinkToFit="1"/>
      <protection hidden="1"/>
    </xf>
    <xf numFmtId="3" fontId="3" fillId="0" borderId="110" xfId="121" applyNumberFormat="1" applyFont="1" applyBorder="1" applyAlignment="1" applyProtection="1">
      <alignment horizontal="right" vertical="center" shrinkToFit="1"/>
      <protection hidden="1"/>
    </xf>
    <xf numFmtId="0" fontId="3" fillId="0" borderId="114" xfId="121" applyFont="1" applyBorder="1" applyAlignment="1" applyProtection="1">
      <alignment horizontal="center" vertical="center"/>
      <protection hidden="1"/>
    </xf>
    <xf numFmtId="0" fontId="5" fillId="0" borderId="122" xfId="121" applyFont="1" applyBorder="1" applyAlignment="1" applyProtection="1">
      <alignment horizontal="center" vertical="center" wrapText="1"/>
      <protection hidden="1"/>
    </xf>
    <xf numFmtId="0" fontId="5" fillId="0" borderId="118" xfId="121" applyFont="1" applyBorder="1" applyAlignment="1" applyProtection="1">
      <alignment horizontal="center" vertical="center" shrinkToFit="1"/>
      <protection hidden="1"/>
    </xf>
    <xf numFmtId="3" fontId="3" fillId="0" borderId="119" xfId="121" applyNumberFormat="1" applyFont="1" applyBorder="1" applyAlignment="1" applyProtection="1">
      <alignment horizontal="right" vertical="center" shrinkToFit="1"/>
      <protection hidden="1"/>
    </xf>
    <xf numFmtId="0" fontId="3" fillId="0" borderId="118" xfId="121" applyFont="1" applyBorder="1" applyAlignment="1" applyProtection="1">
      <alignment horizontal="center" vertical="center" shrinkToFit="1"/>
      <protection hidden="1"/>
    </xf>
    <xf numFmtId="3" fontId="3" fillId="0" borderId="116" xfId="121" applyNumberFormat="1" applyFont="1" applyBorder="1" applyAlignment="1" applyProtection="1">
      <alignment horizontal="right" vertical="center" shrinkToFit="1"/>
      <protection hidden="1"/>
    </xf>
    <xf numFmtId="0" fontId="10" fillId="0" borderId="119" xfId="121" applyFont="1" applyBorder="1" applyAlignment="1" applyProtection="1">
      <alignment horizontal="center" vertical="center" shrinkToFit="1"/>
      <protection hidden="1"/>
    </xf>
    <xf numFmtId="3" fontId="3" fillId="0" borderId="147" xfId="121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121" applyBorder="1">
      <alignment/>
      <protection/>
    </xf>
    <xf numFmtId="0" fontId="5" fillId="0" borderId="115" xfId="121" applyFont="1" applyBorder="1" applyAlignment="1" applyProtection="1">
      <alignment horizontal="center" vertical="center" wrapText="1"/>
      <protection hidden="1"/>
    </xf>
    <xf numFmtId="0" fontId="5" fillId="13" borderId="145" xfId="121" applyFont="1" applyFill="1" applyBorder="1" applyAlignment="1">
      <alignment horizontal="center"/>
      <protection/>
    </xf>
    <xf numFmtId="0" fontId="5" fillId="13" borderId="146" xfId="121" applyFont="1" applyFill="1" applyBorder="1" applyAlignment="1">
      <alignment horizontal="center"/>
      <protection/>
    </xf>
    <xf numFmtId="0" fontId="5" fillId="13" borderId="148" xfId="121" applyFont="1" applyFill="1" applyBorder="1" applyAlignment="1">
      <alignment horizontal="center" vertical="center"/>
      <protection/>
    </xf>
    <xf numFmtId="0" fontId="0" fillId="0" borderId="0" xfId="121" applyFont="1">
      <alignment/>
      <protection/>
    </xf>
    <xf numFmtId="0" fontId="18" fillId="0" borderId="149" xfId="0" applyFont="1" applyFill="1" applyBorder="1" applyAlignment="1" applyProtection="1">
      <alignment shrinkToFit="1"/>
      <protection locked="0"/>
    </xf>
    <xf numFmtId="0" fontId="0" fillId="0" borderId="149" xfId="0" applyFont="1" applyFill="1" applyBorder="1" applyAlignment="1" applyProtection="1">
      <alignment shrinkToFit="1"/>
      <protection/>
    </xf>
    <xf numFmtId="0" fontId="0" fillId="0" borderId="149" xfId="0" applyFont="1" applyFill="1" applyBorder="1" applyAlignment="1" applyProtection="1">
      <alignment shrinkToFit="1"/>
      <protection locked="0"/>
    </xf>
    <xf numFmtId="0" fontId="18" fillId="0" borderId="149" xfId="0" applyFont="1" applyBorder="1" applyAlignment="1" applyProtection="1">
      <alignment horizontal="left" vertical="center" shrinkToFit="1"/>
      <protection hidden="1"/>
    </xf>
    <xf numFmtId="0" fontId="3" fillId="0" borderId="149" xfId="0" applyFont="1" applyBorder="1" applyAlignment="1" applyProtection="1">
      <alignment horizontal="left" vertical="center" shrinkToFit="1"/>
      <protection hidden="1"/>
    </xf>
    <xf numFmtId="0" fontId="5" fillId="0" borderId="150" xfId="0" applyNumberFormat="1" applyFont="1" applyBorder="1" applyAlignment="1" applyProtection="1">
      <alignment horizontal="center" vertical="center" shrinkToFit="1"/>
      <protection hidden="1"/>
    </xf>
    <xf numFmtId="3" fontId="3" fillId="0" borderId="151" xfId="0" applyNumberFormat="1" applyFont="1" applyBorder="1" applyAlignment="1" applyProtection="1">
      <alignment horizontal="right" vertical="center" shrinkToFit="1"/>
      <protection hidden="1"/>
    </xf>
    <xf numFmtId="0" fontId="5" fillId="0" borderId="152" xfId="0" applyNumberFormat="1" applyFont="1" applyBorder="1" applyAlignment="1" applyProtection="1">
      <alignment horizontal="center" vertical="center" shrinkToFit="1"/>
      <protection hidden="1"/>
    </xf>
    <xf numFmtId="0" fontId="18" fillId="0" borderId="153" xfId="0" applyFont="1" applyFill="1" applyBorder="1" applyAlignment="1" applyProtection="1">
      <alignment shrinkToFit="1"/>
      <protection locked="0"/>
    </xf>
    <xf numFmtId="0" fontId="0" fillId="0" borderId="149" xfId="0" applyFont="1" applyBorder="1" applyAlignment="1" applyProtection="1">
      <alignment horizontal="left" vertical="center" shrinkToFit="1"/>
      <protection hidden="1"/>
    </xf>
    <xf numFmtId="3" fontId="3" fillId="0" borderId="106" xfId="0" applyNumberFormat="1" applyFont="1" applyBorder="1" applyAlignment="1" applyProtection="1">
      <alignment horizontal="right" vertical="center" shrinkToFit="1"/>
      <protection hidden="1"/>
    </xf>
    <xf numFmtId="0" fontId="53" fillId="0" borderId="0" xfId="109" applyFont="1" applyAlignment="1">
      <alignment horizontal="center"/>
      <protection/>
    </xf>
    <xf numFmtId="0" fontId="57" fillId="0" borderId="0" xfId="109" applyFont="1" applyAlignment="1">
      <alignment horizontal="center"/>
      <protection/>
    </xf>
    <xf numFmtId="0" fontId="57" fillId="0" borderId="0" xfId="109" applyFont="1">
      <alignment/>
      <protection/>
    </xf>
    <xf numFmtId="3" fontId="57" fillId="0" borderId="0" xfId="109" applyNumberFormat="1" applyFont="1">
      <alignment/>
      <protection/>
    </xf>
    <xf numFmtId="0" fontId="5" fillId="0" borderId="108" xfId="121" applyFont="1" applyFill="1" applyBorder="1" applyAlignment="1" applyProtection="1">
      <alignment horizontal="center" vertical="center" shrinkToFit="1"/>
      <protection/>
    </xf>
    <xf numFmtId="0" fontId="58" fillId="0" borderId="105" xfId="125" applyFont="1" applyBorder="1" applyAlignment="1" applyProtection="1">
      <alignment horizontal="center" vertical="center" shrinkToFit="1"/>
      <protection hidden="1"/>
    </xf>
    <xf numFmtId="3" fontId="58" fillId="0" borderId="103" xfId="125" applyNumberFormat="1" applyFont="1" applyBorder="1" applyAlignment="1" applyProtection="1">
      <alignment horizontal="right" vertical="center" shrinkToFit="1"/>
      <protection hidden="1"/>
    </xf>
    <xf numFmtId="0" fontId="58" fillId="0" borderId="0" xfId="125" applyFont="1">
      <alignment/>
      <protection/>
    </xf>
    <xf numFmtId="0" fontId="8" fillId="0" borderId="41" xfId="101" applyNumberFormat="1" applyFont="1" applyFill="1" applyBorder="1" applyAlignment="1" applyProtection="1">
      <alignment horizontal="center"/>
      <protection hidden="1"/>
    </xf>
    <xf numFmtId="0" fontId="8" fillId="0" borderId="38" xfId="101" applyFont="1" applyBorder="1" applyAlignment="1" applyProtection="1">
      <alignment horizontal="center" vertical="center" shrinkToFit="1"/>
      <protection hidden="1"/>
    </xf>
    <xf numFmtId="3" fontId="58" fillId="0" borderId="40" xfId="101" applyNumberFormat="1" applyFont="1" applyBorder="1" applyAlignment="1" applyProtection="1">
      <alignment horizontal="right" vertical="center" shrinkToFit="1"/>
      <protection hidden="1"/>
    </xf>
    <xf numFmtId="0" fontId="8" fillId="0" borderId="41" xfId="101" applyFont="1" applyBorder="1" applyAlignment="1" applyProtection="1">
      <alignment horizontal="center" vertical="center" shrinkToFit="1"/>
      <protection hidden="1"/>
    </xf>
    <xf numFmtId="3" fontId="58" fillId="0" borderId="39" xfId="101" applyNumberFormat="1" applyFont="1" applyBorder="1" applyAlignment="1" applyProtection="1">
      <alignment horizontal="right" vertical="center" shrinkToFit="1"/>
      <protection hidden="1"/>
    </xf>
    <xf numFmtId="0" fontId="8" fillId="0" borderId="112" xfId="125" applyFont="1" applyBorder="1" applyAlignment="1" applyProtection="1">
      <alignment horizontal="center" vertical="center" shrinkToFit="1"/>
      <protection hidden="1"/>
    </xf>
    <xf numFmtId="3" fontId="58" fillId="0" borderId="113" xfId="125" applyNumberFormat="1" applyFont="1" applyBorder="1" applyAlignment="1" applyProtection="1">
      <alignment horizontal="right" vertical="center" shrinkToFit="1"/>
      <protection hidden="1"/>
    </xf>
    <xf numFmtId="0" fontId="8" fillId="0" borderId="110" xfId="125" applyFont="1" applyBorder="1" applyAlignment="1" applyProtection="1">
      <alignment horizontal="center" vertical="center" shrinkToFit="1"/>
      <protection hidden="1"/>
    </xf>
    <xf numFmtId="3" fontId="58" fillId="0" borderId="111" xfId="125" applyNumberFormat="1" applyFont="1" applyBorder="1" applyAlignment="1" applyProtection="1">
      <alignment horizontal="right" vertical="center" shrinkToFit="1"/>
      <protection hidden="1"/>
    </xf>
    <xf numFmtId="0" fontId="58" fillId="0" borderId="112" xfId="125" applyFont="1" applyBorder="1" applyAlignment="1" applyProtection="1">
      <alignment horizontal="center" vertical="center" shrinkToFit="1"/>
      <protection hidden="1"/>
    </xf>
    <xf numFmtId="3" fontId="58" fillId="0" borderId="121" xfId="125" applyNumberFormat="1" applyFont="1" applyBorder="1" applyAlignment="1" applyProtection="1">
      <alignment horizontal="right" vertical="center" shrinkToFit="1"/>
      <protection hidden="1"/>
    </xf>
    <xf numFmtId="3" fontId="58" fillId="0" borderId="110" xfId="125" applyNumberFormat="1" applyFont="1" applyBorder="1" applyAlignment="1" applyProtection="1">
      <alignment horizontal="right" vertical="center" shrinkToFit="1"/>
      <protection hidden="1"/>
    </xf>
    <xf numFmtId="0" fontId="8" fillId="0" borderId="37" xfId="101" applyFont="1" applyFill="1" applyBorder="1" applyAlignment="1" applyProtection="1">
      <alignment shrinkToFit="1"/>
      <protection hidden="1"/>
    </xf>
    <xf numFmtId="0" fontId="4" fillId="0" borderId="0" xfId="96" applyFont="1" applyBorder="1" applyAlignment="1">
      <alignment horizontal="center"/>
      <protection/>
    </xf>
    <xf numFmtId="3" fontId="0" fillId="0" borderId="0" xfId="96" applyNumberFormat="1" applyBorder="1">
      <alignment/>
      <protection/>
    </xf>
    <xf numFmtId="0" fontId="4" fillId="25" borderId="154" xfId="96" applyFont="1" applyFill="1" applyBorder="1" applyAlignment="1">
      <alignment horizontal="center"/>
      <protection/>
    </xf>
    <xf numFmtId="0" fontId="0" fillId="25" borderId="155" xfId="96" applyFont="1" applyFill="1" applyBorder="1" applyAlignment="1">
      <alignment horizontal="center" vertical="center" wrapText="1"/>
      <protection/>
    </xf>
    <xf numFmtId="0" fontId="5" fillId="25" borderId="156" xfId="96" applyFont="1" applyFill="1" applyBorder="1" applyAlignment="1">
      <alignment horizontal="center" vertical="center" wrapText="1"/>
      <protection/>
    </xf>
    <xf numFmtId="0" fontId="5" fillId="25" borderId="157" xfId="96" applyFont="1" applyFill="1" applyBorder="1" applyAlignment="1">
      <alignment horizontal="center" vertical="center"/>
      <protection/>
    </xf>
    <xf numFmtId="0" fontId="3" fillId="25" borderId="158" xfId="96" applyFont="1" applyFill="1" applyBorder="1" applyAlignment="1">
      <alignment horizontal="center"/>
      <protection/>
    </xf>
    <xf numFmtId="3" fontId="3" fillId="25" borderId="159" xfId="96" applyNumberFormat="1" applyFont="1" applyFill="1" applyBorder="1" applyAlignment="1">
      <alignment horizontal="center"/>
      <protection/>
    </xf>
    <xf numFmtId="3" fontId="3" fillId="25" borderId="160" xfId="96" applyNumberFormat="1" applyFont="1" applyFill="1" applyBorder="1" applyAlignment="1">
      <alignment horizontal="center"/>
      <protection/>
    </xf>
    <xf numFmtId="0" fontId="3" fillId="25" borderId="161" xfId="96" applyFont="1" applyFill="1" applyBorder="1" applyAlignment="1">
      <alignment horizontal="center"/>
      <protection/>
    </xf>
    <xf numFmtId="3" fontId="3" fillId="25" borderId="162" xfId="96" applyNumberFormat="1" applyFont="1" applyFill="1" applyBorder="1" applyAlignment="1">
      <alignment horizontal="center"/>
      <protection/>
    </xf>
    <xf numFmtId="3" fontId="3" fillId="25" borderId="163" xfId="96" applyNumberFormat="1" applyFont="1" applyFill="1" applyBorder="1" applyAlignment="1">
      <alignment horizontal="center"/>
      <protection/>
    </xf>
    <xf numFmtId="0" fontId="5" fillId="25" borderId="164" xfId="96" applyFont="1" applyFill="1" applyBorder="1" applyAlignment="1">
      <alignment horizontal="center"/>
      <protection/>
    </xf>
    <xf numFmtId="0" fontId="5" fillId="0" borderId="101" xfId="121" applyFont="1" applyFill="1" applyBorder="1" applyAlignment="1" applyProtection="1">
      <alignment horizontal="center" vertical="center" shrinkToFit="1"/>
      <protection/>
    </xf>
    <xf numFmtId="0" fontId="3" fillId="13" borderId="165" xfId="121" applyFont="1" applyFill="1" applyBorder="1" applyAlignment="1">
      <alignment horizontal="center" vertical="center"/>
      <protection/>
    </xf>
    <xf numFmtId="0" fontId="3" fillId="13" borderId="166" xfId="121" applyFont="1" applyFill="1" applyBorder="1" applyAlignment="1">
      <alignment horizontal="center" vertical="center"/>
      <protection/>
    </xf>
    <xf numFmtId="0" fontId="3" fillId="13" borderId="167" xfId="121" applyFont="1" applyFill="1" applyBorder="1" applyAlignment="1">
      <alignment horizontal="center" vertical="center"/>
      <protection/>
    </xf>
    <xf numFmtId="0" fontId="3" fillId="13" borderId="168" xfId="121" applyFont="1" applyFill="1" applyBorder="1" applyAlignment="1">
      <alignment horizontal="center" vertical="center"/>
      <protection/>
    </xf>
    <xf numFmtId="0" fontId="3" fillId="13" borderId="169" xfId="121" applyFont="1" applyFill="1" applyBorder="1" applyAlignment="1">
      <alignment horizontal="center" vertical="center"/>
      <protection/>
    </xf>
    <xf numFmtId="0" fontId="5" fillId="13" borderId="170" xfId="121" applyFont="1" applyFill="1" applyBorder="1" applyAlignment="1">
      <alignment horizontal="center" vertical="center"/>
      <protection/>
    </xf>
    <xf numFmtId="0" fontId="3" fillId="0" borderId="171" xfId="0" applyFont="1" applyBorder="1" applyAlignment="1" applyProtection="1">
      <alignment horizontal="center" vertical="center"/>
      <protection hidden="1"/>
    </xf>
    <xf numFmtId="0" fontId="18" fillId="0" borderId="172" xfId="0" applyFont="1" applyFill="1" applyBorder="1" applyAlignment="1" applyProtection="1">
      <alignment shrinkToFit="1"/>
      <protection locked="0"/>
    </xf>
    <xf numFmtId="0" fontId="0" fillId="0" borderId="172" xfId="0" applyFont="1" applyFill="1" applyBorder="1" applyAlignment="1" applyProtection="1">
      <alignment shrinkToFit="1"/>
      <protection/>
    </xf>
    <xf numFmtId="0" fontId="5" fillId="0" borderId="173" xfId="0" applyNumberFormat="1" applyFont="1" applyBorder="1" applyAlignment="1" applyProtection="1">
      <alignment horizontal="center" vertical="center" shrinkToFit="1"/>
      <protection hidden="1"/>
    </xf>
    <xf numFmtId="3" fontId="3" fillId="0" borderId="174" xfId="0" applyNumberFormat="1" applyFont="1" applyBorder="1" applyAlignment="1" applyProtection="1">
      <alignment horizontal="right" vertical="center" shrinkToFit="1"/>
      <protection hidden="1"/>
    </xf>
    <xf numFmtId="0" fontId="5" fillId="0" borderId="175" xfId="0" applyNumberFormat="1" applyFont="1" applyBorder="1" applyAlignment="1" applyProtection="1">
      <alignment horizontal="center" vertical="center" shrinkToFit="1"/>
      <protection hidden="1"/>
    </xf>
    <xf numFmtId="3" fontId="3" fillId="0" borderId="176" xfId="0" applyNumberFormat="1" applyFont="1" applyBorder="1" applyAlignment="1" applyProtection="1">
      <alignment horizontal="right" vertical="center" shrinkToFit="1"/>
      <protection hidden="1"/>
    </xf>
    <xf numFmtId="0" fontId="3" fillId="0" borderId="173" xfId="0" applyNumberFormat="1" applyFont="1" applyBorder="1" applyAlignment="1" applyProtection="1">
      <alignment horizontal="center" vertical="center" shrinkToFit="1"/>
      <protection hidden="1"/>
    </xf>
    <xf numFmtId="3" fontId="3" fillId="0" borderId="173" xfId="0" applyNumberFormat="1" applyFont="1" applyBorder="1" applyAlignment="1" applyProtection="1">
      <alignment horizontal="right" vertical="center" shrinkToFit="1"/>
      <protection hidden="1"/>
    </xf>
    <xf numFmtId="0" fontId="10" fillId="0" borderId="177" xfId="0" applyFont="1" applyBorder="1" applyAlignment="1" applyProtection="1">
      <alignment horizontal="center" vertical="center" shrinkToFit="1"/>
      <protection hidden="1"/>
    </xf>
    <xf numFmtId="0" fontId="3" fillId="0" borderId="178" xfId="0" applyFont="1" applyBorder="1" applyAlignment="1" applyProtection="1">
      <alignment horizontal="center" vertical="center"/>
      <protection hidden="1"/>
    </xf>
    <xf numFmtId="0" fontId="10" fillId="0" borderId="179" xfId="0" applyFont="1" applyBorder="1" applyAlignment="1" applyProtection="1">
      <alignment horizontal="center" vertical="center" shrinkToFit="1"/>
      <protection hidden="1"/>
    </xf>
    <xf numFmtId="0" fontId="3" fillId="0" borderId="180" xfId="0" applyFont="1" applyBorder="1" applyAlignment="1" applyProtection="1">
      <alignment horizontal="center" vertical="center"/>
      <protection hidden="1"/>
    </xf>
    <xf numFmtId="0" fontId="3" fillId="0" borderId="181" xfId="0" applyFont="1" applyBorder="1" applyAlignment="1" applyProtection="1">
      <alignment horizontal="center" vertical="center"/>
      <protection hidden="1"/>
    </xf>
    <xf numFmtId="0" fontId="5" fillId="0" borderId="182" xfId="0" applyFont="1" applyBorder="1" applyAlignment="1" applyProtection="1">
      <alignment horizontal="left" vertical="center" shrinkToFit="1"/>
      <protection hidden="1"/>
    </xf>
    <xf numFmtId="0" fontId="3" fillId="0" borderId="183" xfId="0" applyFont="1" applyBorder="1" applyAlignment="1" applyProtection="1">
      <alignment horizontal="left" vertical="center" shrinkToFit="1"/>
      <protection hidden="1"/>
    </xf>
    <xf numFmtId="0" fontId="5" fillId="0" borderId="184" xfId="0" applyNumberFormat="1" applyFont="1" applyBorder="1" applyAlignment="1" applyProtection="1">
      <alignment horizontal="center" vertical="center" shrinkToFit="1"/>
      <protection hidden="1"/>
    </xf>
    <xf numFmtId="3" fontId="3" fillId="0" borderId="185" xfId="0" applyNumberFormat="1" applyFont="1" applyBorder="1" applyAlignment="1" applyProtection="1">
      <alignment horizontal="right" vertical="center" shrinkToFit="1"/>
      <protection hidden="1"/>
    </xf>
    <xf numFmtId="0" fontId="5" fillId="0" borderId="186" xfId="0" applyNumberFormat="1" applyFont="1" applyBorder="1" applyAlignment="1" applyProtection="1">
      <alignment horizontal="center" vertical="center" shrinkToFit="1"/>
      <protection hidden="1"/>
    </xf>
    <xf numFmtId="3" fontId="3" fillId="0" borderId="187" xfId="0" applyNumberFormat="1" applyFont="1" applyBorder="1" applyAlignment="1" applyProtection="1">
      <alignment horizontal="right" vertical="center" shrinkToFit="1"/>
      <protection hidden="1"/>
    </xf>
    <xf numFmtId="0" fontId="3" fillId="0" borderId="188" xfId="0" applyNumberFormat="1" applyFont="1" applyBorder="1" applyAlignment="1" applyProtection="1">
      <alignment horizontal="center" vertical="center" shrinkToFit="1"/>
      <protection hidden="1"/>
    </xf>
    <xf numFmtId="3" fontId="3" fillId="0" borderId="188" xfId="0" applyNumberFormat="1" applyFont="1" applyBorder="1" applyAlignment="1" applyProtection="1">
      <alignment horizontal="right" vertical="center" shrinkToFit="1"/>
      <protection hidden="1"/>
    </xf>
    <xf numFmtId="0" fontId="10" fillId="0" borderId="189" xfId="0" applyFont="1" applyBorder="1" applyAlignment="1" applyProtection="1">
      <alignment horizontal="center" vertical="center" shrinkToFit="1"/>
      <protection hidden="1"/>
    </xf>
    <xf numFmtId="0" fontId="5" fillId="0" borderId="190" xfId="122" applyFont="1" applyBorder="1" applyAlignment="1" applyProtection="1">
      <alignment horizontal="left" vertical="center" shrinkToFit="1"/>
      <protection hidden="1"/>
    </xf>
    <xf numFmtId="0" fontId="3" fillId="0" borderId="191" xfId="122" applyFont="1" applyBorder="1" applyAlignment="1" applyProtection="1">
      <alignment horizontal="left" vertical="center" shrinkToFit="1"/>
      <protection hidden="1"/>
    </xf>
    <xf numFmtId="0" fontId="5" fillId="0" borderId="173" xfId="122" applyNumberFormat="1" applyFont="1" applyBorder="1" applyAlignment="1" applyProtection="1">
      <alignment horizontal="center" vertical="center" shrinkToFit="1"/>
      <protection hidden="1"/>
    </xf>
    <xf numFmtId="3" fontId="3" fillId="0" borderId="174" xfId="122" applyNumberFormat="1" applyFont="1" applyBorder="1" applyAlignment="1" applyProtection="1">
      <alignment horizontal="right" vertical="center" shrinkToFit="1"/>
      <protection hidden="1"/>
    </xf>
    <xf numFmtId="0" fontId="5" fillId="0" borderId="175" xfId="122" applyNumberFormat="1" applyFont="1" applyBorder="1" applyAlignment="1" applyProtection="1">
      <alignment horizontal="center" vertical="center" shrinkToFit="1"/>
      <protection hidden="1"/>
    </xf>
    <xf numFmtId="3" fontId="3" fillId="0" borderId="176" xfId="122" applyNumberFormat="1" applyFont="1" applyBorder="1" applyAlignment="1" applyProtection="1">
      <alignment horizontal="right" vertical="center" shrinkToFit="1"/>
      <protection hidden="1"/>
    </xf>
    <xf numFmtId="0" fontId="3" fillId="0" borderId="171" xfId="120" applyFont="1" applyBorder="1" applyAlignment="1" applyProtection="1">
      <alignment horizontal="center" vertical="center"/>
      <protection hidden="1"/>
    </xf>
    <xf numFmtId="0" fontId="5" fillId="0" borderId="192" xfId="127" applyFont="1" applyBorder="1" applyAlignment="1" applyProtection="1">
      <alignment horizontal="center" vertical="center" wrapText="1"/>
      <protection hidden="1"/>
    </xf>
    <xf numFmtId="0" fontId="5" fillId="0" borderId="175" xfId="127" applyFont="1" applyBorder="1" applyAlignment="1" applyProtection="1">
      <alignment horizontal="center" vertical="center" shrinkToFit="1"/>
      <protection hidden="1"/>
    </xf>
    <xf numFmtId="3" fontId="3" fillId="0" borderId="192" xfId="127" applyNumberFormat="1" applyFont="1" applyBorder="1" applyAlignment="1" applyProtection="1">
      <alignment horizontal="center" vertical="center" shrinkToFit="1"/>
      <protection hidden="1"/>
    </xf>
    <xf numFmtId="0" fontId="5" fillId="0" borderId="175" xfId="120" applyFont="1" applyBorder="1" applyAlignment="1" applyProtection="1">
      <alignment horizontal="center" vertical="center" shrinkToFit="1"/>
      <protection hidden="1"/>
    </xf>
    <xf numFmtId="3" fontId="3" fillId="0" borderId="176" xfId="120" applyNumberFormat="1" applyFont="1" applyBorder="1" applyAlignment="1" applyProtection="1">
      <alignment horizontal="right" vertical="center" shrinkToFit="1"/>
      <protection hidden="1"/>
    </xf>
    <xf numFmtId="0" fontId="5" fillId="0" borderId="173" xfId="120" applyFont="1" applyBorder="1" applyAlignment="1" applyProtection="1">
      <alignment horizontal="center" vertical="center" shrinkToFit="1"/>
      <protection hidden="1"/>
    </xf>
    <xf numFmtId="3" fontId="3" fillId="0" borderId="174" xfId="120" applyNumberFormat="1" applyFont="1" applyBorder="1" applyAlignment="1" applyProtection="1">
      <alignment horizontal="right" vertical="center" shrinkToFit="1"/>
      <protection hidden="1"/>
    </xf>
    <xf numFmtId="0" fontId="3" fillId="0" borderId="175" xfId="120" applyFont="1" applyBorder="1" applyAlignment="1" applyProtection="1">
      <alignment horizontal="center" vertical="center" shrinkToFit="1"/>
      <protection hidden="1"/>
    </xf>
    <xf numFmtId="3" fontId="3" fillId="0" borderId="173" xfId="120" applyNumberFormat="1" applyFont="1" applyBorder="1" applyAlignment="1" applyProtection="1">
      <alignment horizontal="right" vertical="center" shrinkToFit="1"/>
      <protection hidden="1"/>
    </xf>
    <xf numFmtId="0" fontId="10" fillId="0" borderId="177" xfId="120" applyFont="1" applyBorder="1" applyAlignment="1" applyProtection="1">
      <alignment horizontal="center" vertical="center" shrinkToFit="1"/>
      <protection hidden="1"/>
    </xf>
    <xf numFmtId="0" fontId="3" fillId="0" borderId="178" xfId="120" applyFont="1" applyBorder="1" applyAlignment="1" applyProtection="1">
      <alignment horizontal="center" vertical="center"/>
      <protection hidden="1"/>
    </xf>
    <xf numFmtId="0" fontId="10" fillId="0" borderId="179" xfId="120" applyFont="1" applyBorder="1" applyAlignment="1" applyProtection="1">
      <alignment horizontal="center" vertical="center" shrinkToFit="1"/>
      <protection hidden="1"/>
    </xf>
    <xf numFmtId="0" fontId="3" fillId="0" borderId="181" xfId="120" applyFont="1" applyBorder="1" applyAlignment="1" applyProtection="1">
      <alignment horizontal="center" vertical="center"/>
      <protection hidden="1"/>
    </xf>
    <xf numFmtId="0" fontId="5" fillId="0" borderId="193" xfId="127" applyFont="1" applyBorder="1" applyAlignment="1" applyProtection="1">
      <alignment horizontal="center" vertical="center" wrapText="1"/>
      <protection hidden="1"/>
    </xf>
    <xf numFmtId="0" fontId="5" fillId="0" borderId="194" xfId="127" applyFont="1" applyBorder="1" applyAlignment="1" applyProtection="1">
      <alignment horizontal="center" vertical="center" shrinkToFit="1"/>
      <protection hidden="1"/>
    </xf>
    <xf numFmtId="3" fontId="3" fillId="0" borderId="195" xfId="127" applyNumberFormat="1" applyFont="1" applyBorder="1" applyAlignment="1" applyProtection="1">
      <alignment horizontal="center" vertical="center" shrinkToFit="1"/>
      <protection hidden="1"/>
    </xf>
    <xf numFmtId="0" fontId="5" fillId="0" borderId="186" xfId="120" applyFont="1" applyBorder="1" applyAlignment="1" applyProtection="1">
      <alignment horizontal="center" vertical="center" shrinkToFit="1"/>
      <protection hidden="1"/>
    </xf>
    <xf numFmtId="3" fontId="3" fillId="0" borderId="187" xfId="120" applyNumberFormat="1" applyFont="1" applyBorder="1" applyAlignment="1" applyProtection="1">
      <alignment horizontal="right" vertical="center" shrinkToFit="1"/>
      <protection hidden="1"/>
    </xf>
    <xf numFmtId="0" fontId="5" fillId="0" borderId="184" xfId="120" applyFont="1" applyBorder="1" applyAlignment="1" applyProtection="1">
      <alignment horizontal="center" vertical="center" shrinkToFit="1"/>
      <protection hidden="1"/>
    </xf>
    <xf numFmtId="3" fontId="3" fillId="0" borderId="185" xfId="120" applyNumberFormat="1" applyFont="1" applyBorder="1" applyAlignment="1" applyProtection="1">
      <alignment horizontal="right" vertical="center" shrinkToFit="1"/>
      <protection hidden="1"/>
    </xf>
    <xf numFmtId="0" fontId="3" fillId="0" borderId="186" xfId="120" applyFont="1" applyBorder="1" applyAlignment="1" applyProtection="1">
      <alignment horizontal="center" vertical="center" shrinkToFit="1"/>
      <protection hidden="1"/>
    </xf>
    <xf numFmtId="3" fontId="3" fillId="0" borderId="184" xfId="120" applyNumberFormat="1" applyFont="1" applyBorder="1" applyAlignment="1" applyProtection="1">
      <alignment horizontal="right" vertical="center" shrinkToFit="1"/>
      <protection hidden="1"/>
    </xf>
    <xf numFmtId="0" fontId="10" fillId="0" borderId="189" xfId="12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8" fillId="13" borderId="91" xfId="0" applyFont="1" applyFill="1" applyBorder="1" applyAlignment="1">
      <alignment horizontal="center"/>
    </xf>
    <xf numFmtId="3" fontId="18" fillId="13" borderId="92" xfId="0" applyNumberFormat="1" applyFont="1" applyFill="1" applyBorder="1" applyAlignment="1">
      <alignment horizontal="center"/>
    </xf>
    <xf numFmtId="3" fontId="18" fillId="13" borderId="93" xfId="0" applyNumberFormat="1" applyFont="1" applyFill="1" applyBorder="1" applyAlignment="1">
      <alignment horizontal="center"/>
    </xf>
    <xf numFmtId="0" fontId="18" fillId="13" borderId="94" xfId="0" applyFont="1" applyFill="1" applyBorder="1" applyAlignment="1">
      <alignment horizontal="center"/>
    </xf>
    <xf numFmtId="3" fontId="18" fillId="13" borderId="95" xfId="0" applyNumberFormat="1" applyFont="1" applyFill="1" applyBorder="1" applyAlignment="1">
      <alignment horizontal="center"/>
    </xf>
    <xf numFmtId="3" fontId="18" fillId="13" borderId="96" xfId="0" applyNumberFormat="1" applyFont="1" applyFill="1" applyBorder="1" applyAlignment="1">
      <alignment horizontal="center"/>
    </xf>
    <xf numFmtId="0" fontId="17" fillId="13" borderId="95" xfId="0" applyFont="1" applyFill="1" applyBorder="1" applyAlignment="1">
      <alignment horizontal="center"/>
    </xf>
    <xf numFmtId="0" fontId="18" fillId="13" borderId="98" xfId="126" applyFont="1" applyFill="1" applyBorder="1" applyAlignment="1">
      <alignment horizontal="center" vertical="center"/>
      <protection/>
    </xf>
    <xf numFmtId="0" fontId="18" fillId="13" borderId="196" xfId="126" applyFont="1" applyFill="1" applyBorder="1" applyAlignment="1">
      <alignment horizontal="center" vertical="center"/>
      <protection/>
    </xf>
    <xf numFmtId="0" fontId="18" fillId="13" borderId="126" xfId="126" applyFont="1" applyFill="1" applyBorder="1" applyAlignment="1">
      <alignment horizontal="center" vertical="center"/>
      <protection/>
    </xf>
    <xf numFmtId="0" fontId="18" fillId="13" borderId="124" xfId="126" applyFont="1" applyFill="1" applyBorder="1" applyAlignment="1">
      <alignment horizontal="center" vertical="center"/>
      <protection/>
    </xf>
    <xf numFmtId="0" fontId="18" fillId="13" borderId="123" xfId="126" applyFont="1" applyFill="1" applyBorder="1" applyAlignment="1">
      <alignment horizontal="center" vertical="center"/>
      <protection/>
    </xf>
    <xf numFmtId="0" fontId="18" fillId="13" borderId="125" xfId="126" applyFont="1" applyFill="1" applyBorder="1" applyAlignment="1">
      <alignment horizontal="center" vertical="center"/>
      <protection/>
    </xf>
    <xf numFmtId="3" fontId="3" fillId="0" borderId="106" xfId="128" applyNumberFormat="1" applyFont="1" applyBorder="1" applyAlignment="1" applyProtection="1">
      <alignment horizontal="center" vertical="center" shrinkToFit="1"/>
      <protection hidden="1"/>
    </xf>
    <xf numFmtId="0" fontId="5" fillId="13" borderId="156" xfId="129" applyFont="1" applyFill="1" applyBorder="1" applyAlignment="1">
      <alignment horizontal="center" vertical="center"/>
      <protection/>
    </xf>
    <xf numFmtId="0" fontId="0" fillId="13" borderId="165" xfId="129" applyFill="1" applyBorder="1" applyAlignment="1">
      <alignment horizontal="center" vertical="center"/>
      <protection/>
    </xf>
    <xf numFmtId="0" fontId="0" fillId="13" borderId="166" xfId="129" applyFill="1" applyBorder="1" applyAlignment="1">
      <alignment horizontal="center" vertical="center"/>
      <protection/>
    </xf>
    <xf numFmtId="0" fontId="0" fillId="13" borderId="167" xfId="129" applyFill="1" applyBorder="1" applyAlignment="1">
      <alignment horizontal="center" vertical="center"/>
      <protection/>
    </xf>
    <xf numFmtId="0" fontId="0" fillId="13" borderId="168" xfId="129" applyFill="1" applyBorder="1" applyAlignment="1">
      <alignment horizontal="center" vertical="center"/>
      <protection/>
    </xf>
    <xf numFmtId="0" fontId="0" fillId="13" borderId="169" xfId="129" applyFill="1" applyBorder="1" applyAlignment="1">
      <alignment horizontal="center" vertical="center"/>
      <protection/>
    </xf>
    <xf numFmtId="0" fontId="4" fillId="13" borderId="170" xfId="129" applyFont="1" applyFill="1" applyBorder="1" applyAlignment="1">
      <alignment horizontal="center" vertical="center"/>
      <protection/>
    </xf>
    <xf numFmtId="0" fontId="5" fillId="13" borderId="197" xfId="129" applyFont="1" applyFill="1" applyBorder="1" applyAlignment="1">
      <alignment horizontal="center"/>
      <protection/>
    </xf>
    <xf numFmtId="0" fontId="5" fillId="13" borderId="198" xfId="129" applyFont="1" applyFill="1" applyBorder="1" applyAlignment="1">
      <alignment horizontal="center"/>
      <protection/>
    </xf>
    <xf numFmtId="0" fontId="5" fillId="13" borderId="199" xfId="129" applyFont="1" applyFill="1" applyBorder="1" applyAlignment="1">
      <alignment horizontal="center" vertical="center"/>
      <protection/>
    </xf>
    <xf numFmtId="0" fontId="7" fillId="13" borderId="148" xfId="129" applyFont="1" applyFill="1" applyBorder="1" applyAlignment="1">
      <alignment horizontal="center" vertical="center" wrapText="1"/>
      <protection/>
    </xf>
    <xf numFmtId="0" fontId="7" fillId="13" borderId="200" xfId="0" applyFont="1" applyFill="1" applyBorder="1" applyAlignment="1">
      <alignment horizontal="center" vertical="center" wrapText="1"/>
    </xf>
    <xf numFmtId="0" fontId="5" fillId="13" borderId="201" xfId="0" applyFont="1" applyFill="1" applyBorder="1" applyAlignment="1">
      <alignment horizontal="center" vertical="center"/>
    </xf>
    <xf numFmtId="0" fontId="0" fillId="13" borderId="165" xfId="0" applyFont="1" applyFill="1" applyBorder="1" applyAlignment="1">
      <alignment horizontal="center"/>
    </xf>
    <xf numFmtId="3" fontId="0" fillId="13" borderId="169" xfId="0" applyNumberFormat="1" applyFont="1" applyFill="1" applyBorder="1" applyAlignment="1">
      <alignment horizontal="center"/>
    </xf>
    <xf numFmtId="0" fontId="4" fillId="13" borderId="170" xfId="0" applyFont="1" applyFill="1" applyBorder="1" applyAlignment="1">
      <alignment horizontal="center"/>
    </xf>
    <xf numFmtId="0" fontId="18" fillId="13" borderId="168" xfId="0" applyFont="1" applyFill="1" applyBorder="1" applyAlignment="1">
      <alignment horizontal="center"/>
    </xf>
    <xf numFmtId="3" fontId="18" fillId="13" borderId="167" xfId="0" applyNumberFormat="1" applyFont="1" applyFill="1" applyBorder="1" applyAlignment="1">
      <alignment horizontal="center"/>
    </xf>
    <xf numFmtId="3" fontId="18" fillId="13" borderId="193" xfId="0" applyNumberFormat="1" applyFont="1" applyFill="1" applyBorder="1" applyAlignment="1">
      <alignment horizontal="center"/>
    </xf>
    <xf numFmtId="0" fontId="18" fillId="13" borderId="165" xfId="0" applyFont="1" applyFill="1" applyBorder="1" applyAlignment="1">
      <alignment horizontal="center"/>
    </xf>
    <xf numFmtId="3" fontId="18" fillId="13" borderId="166" xfId="0" applyNumberFormat="1" applyFont="1" applyFill="1" applyBorder="1" applyAlignment="1">
      <alignment horizontal="center"/>
    </xf>
    <xf numFmtId="0" fontId="5" fillId="0" borderId="182" xfId="122" applyFont="1" applyBorder="1" applyAlignment="1" applyProtection="1">
      <alignment horizontal="left" vertical="center" shrinkToFit="1"/>
      <protection hidden="1"/>
    </xf>
    <xf numFmtId="0" fontId="3" fillId="0" borderId="183" xfId="122" applyFont="1" applyBorder="1" applyAlignment="1" applyProtection="1">
      <alignment horizontal="left" vertical="center" shrinkToFit="1"/>
      <protection hidden="1"/>
    </xf>
    <xf numFmtId="0" fontId="5" fillId="0" borderId="184" xfId="122" applyNumberFormat="1" applyFont="1" applyBorder="1" applyAlignment="1" applyProtection="1">
      <alignment horizontal="center" vertical="center" shrinkToFit="1"/>
      <protection hidden="1"/>
    </xf>
    <xf numFmtId="3" fontId="3" fillId="0" borderId="185" xfId="122" applyNumberFormat="1" applyFont="1" applyBorder="1" applyAlignment="1" applyProtection="1">
      <alignment horizontal="right" vertical="center" shrinkToFit="1"/>
      <protection hidden="1"/>
    </xf>
    <xf numFmtId="0" fontId="5" fillId="0" borderId="186" xfId="122" applyNumberFormat="1" applyFont="1" applyBorder="1" applyAlignment="1" applyProtection="1">
      <alignment horizontal="center" vertical="center" shrinkToFit="1"/>
      <protection hidden="1"/>
    </xf>
    <xf numFmtId="3" fontId="3" fillId="0" borderId="187" xfId="122" applyNumberFormat="1" applyFont="1" applyBorder="1" applyAlignment="1" applyProtection="1">
      <alignment horizontal="right" vertical="center" shrinkToFit="1"/>
      <protection hidden="1"/>
    </xf>
    <xf numFmtId="0" fontId="5" fillId="13" borderId="202" xfId="129" applyFont="1" applyFill="1" applyBorder="1" applyAlignment="1">
      <alignment horizontal="center"/>
      <protection/>
    </xf>
    <xf numFmtId="0" fontId="5" fillId="13" borderId="0" xfId="129" applyFont="1" applyFill="1" applyBorder="1" applyAlignment="1">
      <alignment horizontal="center"/>
      <protection/>
    </xf>
    <xf numFmtId="0" fontId="0" fillId="13" borderId="203" xfId="109" applyFill="1" applyBorder="1" applyAlignment="1">
      <alignment horizontal="center" vertical="center"/>
      <protection/>
    </xf>
    <xf numFmtId="0" fontId="0" fillId="13" borderId="166" xfId="109" applyFill="1" applyBorder="1" applyAlignment="1">
      <alignment horizontal="center" vertical="center"/>
      <protection/>
    </xf>
    <xf numFmtId="0" fontId="0" fillId="13" borderId="165" xfId="109" applyFill="1" applyBorder="1" applyAlignment="1">
      <alignment horizontal="center" vertical="center"/>
      <protection/>
    </xf>
    <xf numFmtId="0" fontId="0" fillId="13" borderId="167" xfId="109" applyFill="1" applyBorder="1" applyAlignment="1">
      <alignment horizontal="center" vertical="center"/>
      <protection/>
    </xf>
    <xf numFmtId="0" fontId="0" fillId="13" borderId="168" xfId="109" applyFill="1" applyBorder="1" applyAlignment="1">
      <alignment horizontal="center" vertical="center"/>
      <protection/>
    </xf>
    <xf numFmtId="0" fontId="0" fillId="13" borderId="169" xfId="109" applyFill="1" applyBorder="1" applyAlignment="1">
      <alignment horizontal="center" vertical="center"/>
      <protection/>
    </xf>
    <xf numFmtId="0" fontId="4" fillId="13" borderId="170" xfId="109" applyFont="1" applyFill="1" applyBorder="1" applyAlignment="1">
      <alignment horizontal="center" vertical="center"/>
      <protection/>
    </xf>
    <xf numFmtId="0" fontId="5" fillId="25" borderId="24" xfId="96" applyFont="1" applyFill="1" applyBorder="1" applyAlignment="1">
      <alignment horizontal="center"/>
      <protection/>
    </xf>
    <xf numFmtId="0" fontId="5" fillId="0" borderId="56" xfId="96" applyFont="1" applyBorder="1" applyAlignment="1" applyProtection="1">
      <alignment horizontal="center" vertical="center" wrapText="1"/>
      <protection hidden="1"/>
    </xf>
    <xf numFmtId="0" fontId="5" fillId="25" borderId="202" xfId="96" applyFont="1" applyFill="1" applyBorder="1" applyAlignment="1">
      <alignment horizontal="center"/>
      <protection/>
    </xf>
    <xf numFmtId="0" fontId="7" fillId="25" borderId="155" xfId="96" applyFont="1" applyFill="1" applyBorder="1" applyAlignment="1">
      <alignment horizontal="center" vertical="center" wrapText="1"/>
      <protection/>
    </xf>
    <xf numFmtId="0" fontId="5" fillId="25" borderId="160" xfId="96" applyFont="1" applyFill="1" applyBorder="1" applyAlignment="1">
      <alignment horizontal="center" vertical="center"/>
      <protection/>
    </xf>
    <xf numFmtId="0" fontId="5" fillId="25" borderId="156" xfId="96" applyFont="1" applyFill="1" applyBorder="1" applyAlignment="1">
      <alignment horizontal="center" vertical="center"/>
      <protection/>
    </xf>
    <xf numFmtId="0" fontId="0" fillId="25" borderId="158" xfId="96" applyFill="1" applyBorder="1" applyAlignment="1">
      <alignment horizontal="center" vertical="center"/>
      <protection/>
    </xf>
    <xf numFmtId="0" fontId="0" fillId="25" borderId="163" xfId="96" applyFont="1" applyFill="1" applyBorder="1" applyAlignment="1">
      <alignment horizontal="center" vertical="center"/>
      <protection/>
    </xf>
    <xf numFmtId="0" fontId="4" fillId="25" borderId="164" xfId="96" applyFont="1" applyFill="1" applyBorder="1" applyAlignment="1">
      <alignment horizontal="center" vertical="center"/>
      <protection/>
    </xf>
    <xf numFmtId="0" fontId="18" fillId="25" borderId="158" xfId="96" applyFont="1" applyFill="1" applyBorder="1" applyAlignment="1">
      <alignment horizontal="center" vertical="center"/>
      <protection/>
    </xf>
    <xf numFmtId="0" fontId="18" fillId="25" borderId="162" xfId="96" applyFont="1" applyFill="1" applyBorder="1" applyAlignment="1">
      <alignment horizontal="center" vertical="center"/>
      <protection/>
    </xf>
    <xf numFmtId="0" fontId="18" fillId="25" borderId="161" xfId="96" applyFont="1" applyFill="1" applyBorder="1" applyAlignment="1">
      <alignment horizontal="center" vertical="center"/>
      <protection/>
    </xf>
    <xf numFmtId="0" fontId="18" fillId="25" borderId="159" xfId="96" applyFont="1" applyFill="1" applyBorder="1" applyAlignment="1">
      <alignment horizontal="center" vertical="center"/>
      <protection/>
    </xf>
    <xf numFmtId="0" fontId="18" fillId="25" borderId="155" xfId="96" applyFont="1" applyFill="1" applyBorder="1" applyAlignment="1">
      <alignment horizontal="center" vertical="center" wrapText="1"/>
      <protection/>
    </xf>
    <xf numFmtId="0" fontId="17" fillId="25" borderId="156" xfId="96" applyFont="1" applyFill="1" applyBorder="1" applyAlignment="1">
      <alignment horizontal="center" vertical="center" wrapText="1"/>
      <protection/>
    </xf>
    <xf numFmtId="0" fontId="17" fillId="25" borderId="157" xfId="96" applyFont="1" applyFill="1" applyBorder="1" applyAlignment="1">
      <alignment horizontal="center" vertical="center"/>
      <protection/>
    </xf>
    <xf numFmtId="0" fontId="18" fillId="25" borderId="158" xfId="96" applyFont="1" applyFill="1" applyBorder="1" applyAlignment="1">
      <alignment horizontal="center"/>
      <protection/>
    </xf>
    <xf numFmtId="3" fontId="18" fillId="25" borderId="159" xfId="96" applyNumberFormat="1" applyFont="1" applyFill="1" applyBorder="1" applyAlignment="1">
      <alignment horizontal="center"/>
      <protection/>
    </xf>
    <xf numFmtId="3" fontId="18" fillId="25" borderId="160" xfId="96" applyNumberFormat="1" applyFont="1" applyFill="1" applyBorder="1" applyAlignment="1">
      <alignment horizontal="center"/>
      <protection/>
    </xf>
    <xf numFmtId="0" fontId="18" fillId="25" borderId="161" xfId="96" applyFont="1" applyFill="1" applyBorder="1" applyAlignment="1">
      <alignment horizontal="center"/>
      <protection/>
    </xf>
    <xf numFmtId="3" fontId="18" fillId="25" borderId="162" xfId="96" applyNumberFormat="1" applyFont="1" applyFill="1" applyBorder="1" applyAlignment="1">
      <alignment horizontal="center"/>
      <protection/>
    </xf>
    <xf numFmtId="3" fontId="18" fillId="25" borderId="163" xfId="96" applyNumberFormat="1" applyFont="1" applyFill="1" applyBorder="1" applyAlignment="1">
      <alignment horizontal="center"/>
      <protection/>
    </xf>
    <xf numFmtId="0" fontId="17" fillId="25" borderId="164" xfId="96" applyFont="1" applyFill="1" applyBorder="1" applyAlignment="1">
      <alignment horizontal="center"/>
      <protection/>
    </xf>
    <xf numFmtId="0" fontId="0" fillId="0" borderId="0" xfId="126" applyFont="1">
      <alignment/>
      <protection/>
    </xf>
    <xf numFmtId="0" fontId="14" fillId="0" borderId="0" xfId="126" applyFont="1">
      <alignment/>
      <protection/>
    </xf>
    <xf numFmtId="0" fontId="14" fillId="0" borderId="0" xfId="111" applyFont="1" applyFill="1" applyAlignment="1">
      <alignment horizontal="center" vertical="center"/>
      <protection/>
    </xf>
    <xf numFmtId="0" fontId="8" fillId="0" borderId="0" xfId="113" applyFont="1" applyFill="1" applyAlignment="1">
      <alignment shrinkToFit="1"/>
      <protection/>
    </xf>
    <xf numFmtId="0" fontId="0" fillId="0" borderId="0" xfId="113" applyFont="1" applyFill="1" applyAlignment="1">
      <alignment horizontal="center" vertical="center"/>
      <protection/>
    </xf>
    <xf numFmtId="0" fontId="8" fillId="0" borderId="0" xfId="113" applyFont="1" applyFill="1" applyAlignment="1">
      <alignment horizontal="center" vertical="center"/>
      <protection/>
    </xf>
    <xf numFmtId="0" fontId="5" fillId="0" borderId="0" xfId="113" applyFont="1" applyFill="1" applyAlignment="1">
      <alignment horizontal="center" vertical="center"/>
      <protection/>
    </xf>
    <xf numFmtId="0" fontId="0" fillId="0" borderId="0" xfId="112" applyFont="1" applyFill="1" applyAlignment="1">
      <alignment horizontal="center" vertical="center"/>
      <protection/>
    </xf>
    <xf numFmtId="0" fontId="58" fillId="0" borderId="0" xfId="112" applyFont="1" applyFill="1" applyAlignment="1">
      <alignment horizontal="center" vertical="center"/>
      <protection/>
    </xf>
    <xf numFmtId="0" fontId="3" fillId="0" borderId="0" xfId="112" applyFont="1" applyFill="1">
      <alignment/>
      <protection/>
    </xf>
    <xf numFmtId="0" fontId="58" fillId="0" borderId="0" xfId="112" applyFont="1" applyFill="1">
      <alignment/>
      <protection/>
    </xf>
    <xf numFmtId="0" fontId="0" fillId="25" borderId="204" xfId="112" applyNumberFormat="1" applyFont="1" applyFill="1" applyBorder="1" applyAlignment="1">
      <alignment horizontal="center" vertical="center"/>
      <protection/>
    </xf>
    <xf numFmtId="0" fontId="0" fillId="25" borderId="205" xfId="112" applyFont="1" applyFill="1" applyBorder="1" applyAlignment="1">
      <alignment horizontal="center" vertical="center"/>
      <protection/>
    </xf>
    <xf numFmtId="0" fontId="0" fillId="25" borderId="206" xfId="112" applyFont="1" applyFill="1" applyBorder="1" applyAlignment="1">
      <alignment horizontal="center" vertical="center"/>
      <protection/>
    </xf>
    <xf numFmtId="165" fontId="3" fillId="25" borderId="207" xfId="112" applyNumberFormat="1" applyFont="1" applyFill="1" applyBorder="1" applyAlignment="1">
      <alignment horizontal="center" vertical="center"/>
      <protection/>
    </xf>
    <xf numFmtId="165" fontId="3" fillId="25" borderId="208" xfId="112" applyNumberFormat="1" applyFont="1" applyFill="1" applyBorder="1" applyAlignment="1">
      <alignment horizontal="center" vertical="center"/>
      <protection/>
    </xf>
    <xf numFmtId="165" fontId="3" fillId="25" borderId="204" xfId="112" applyNumberFormat="1" applyFont="1" applyFill="1" applyBorder="1" applyAlignment="1">
      <alignment horizontal="center" vertical="center"/>
      <protection/>
    </xf>
    <xf numFmtId="165" fontId="3" fillId="25" borderId="209" xfId="112" applyNumberFormat="1" applyFont="1" applyFill="1" applyBorder="1" applyAlignment="1">
      <alignment horizontal="center" vertical="center"/>
      <protection/>
    </xf>
    <xf numFmtId="0" fontId="3" fillId="0" borderId="68" xfId="112" applyFont="1" applyFill="1" applyBorder="1" applyAlignment="1" applyProtection="1">
      <alignment horizontal="center"/>
      <protection locked="0"/>
    </xf>
    <xf numFmtId="0" fontId="5" fillId="0" borderId="47" xfId="112" applyFont="1" applyFill="1" applyBorder="1" applyAlignment="1" applyProtection="1">
      <alignment shrinkToFit="1"/>
      <protection locked="0"/>
    </xf>
    <xf numFmtId="0" fontId="3" fillId="0" borderId="69" xfId="112" applyFont="1" applyFill="1" applyBorder="1" applyAlignment="1" applyProtection="1">
      <alignment shrinkToFit="1"/>
      <protection locked="0"/>
    </xf>
    <xf numFmtId="0" fontId="3" fillId="0" borderId="70" xfId="96" applyFont="1" applyFill="1" applyBorder="1" applyAlignment="1" applyProtection="1">
      <alignment horizontal="center" vertical="center"/>
      <protection hidden="1"/>
    </xf>
    <xf numFmtId="0" fontId="3" fillId="0" borderId="46" xfId="112" applyFont="1" applyFill="1" applyBorder="1" applyAlignment="1" applyProtection="1">
      <alignment horizontal="center" shrinkToFit="1"/>
      <protection locked="0"/>
    </xf>
    <xf numFmtId="0" fontId="3" fillId="0" borderId="54" xfId="112" applyFont="1" applyFill="1" applyBorder="1" applyAlignment="1" applyProtection="1">
      <alignment horizontal="center" shrinkToFit="1"/>
      <protection locked="0"/>
    </xf>
    <xf numFmtId="0" fontId="3" fillId="0" borderId="71" xfId="112" applyFont="1" applyFill="1" applyBorder="1" applyAlignment="1" applyProtection="1">
      <alignment horizontal="center" shrinkToFit="1"/>
      <protection locked="0"/>
    </xf>
    <xf numFmtId="0" fontId="3" fillId="0" borderId="70" xfId="112" applyFont="1" applyFill="1" applyBorder="1" applyAlignment="1" applyProtection="1">
      <alignment horizontal="center" shrinkToFit="1"/>
      <protection locked="0"/>
    </xf>
    <xf numFmtId="0" fontId="3" fillId="0" borderId="54" xfId="112" applyFont="1" applyFill="1" applyBorder="1" applyAlignment="1" applyProtection="1">
      <alignment horizontal="center" shrinkToFit="1"/>
      <protection hidden="1"/>
    </xf>
    <xf numFmtId="0" fontId="3" fillId="0" borderId="74" xfId="112" applyFont="1" applyFill="1" applyBorder="1" applyAlignment="1" applyProtection="1">
      <alignment horizontal="center" shrinkToFit="1"/>
      <protection hidden="1"/>
    </xf>
    <xf numFmtId="0" fontId="5" fillId="0" borderId="46" xfId="112" applyFont="1" applyFill="1" applyBorder="1" applyAlignment="1" applyProtection="1">
      <alignment horizontal="center" shrinkToFit="1"/>
      <protection hidden="1"/>
    </xf>
    <xf numFmtId="0" fontId="3" fillId="0" borderId="75" xfId="112" applyFont="1" applyFill="1" applyBorder="1" applyAlignment="1" applyProtection="1">
      <alignment horizontal="center"/>
      <protection locked="0"/>
    </xf>
    <xf numFmtId="0" fontId="5" fillId="0" borderId="49" xfId="112" applyFont="1" applyFill="1" applyBorder="1" applyAlignment="1" applyProtection="1">
      <alignment shrinkToFit="1"/>
      <protection locked="0"/>
    </xf>
    <xf numFmtId="0" fontId="3" fillId="0" borderId="48" xfId="112" applyFont="1" applyFill="1" applyBorder="1" applyAlignment="1" applyProtection="1">
      <alignment shrinkToFit="1"/>
      <protection locked="0"/>
    </xf>
    <xf numFmtId="0" fontId="3" fillId="0" borderId="52" xfId="96" applyFont="1" applyFill="1" applyBorder="1" applyAlignment="1" applyProtection="1">
      <alignment horizontal="center" vertical="center"/>
      <protection hidden="1"/>
    </xf>
    <xf numFmtId="0" fontId="3" fillId="0" borderId="53" xfId="112" applyFont="1" applyFill="1" applyBorder="1" applyAlignment="1" applyProtection="1">
      <alignment horizontal="center" shrinkToFit="1"/>
      <protection locked="0"/>
    </xf>
    <xf numFmtId="0" fontId="3" fillId="0" borderId="50" xfId="112" applyFont="1" applyFill="1" applyBorder="1" applyAlignment="1" applyProtection="1">
      <alignment horizontal="center" shrinkToFit="1"/>
      <protection locked="0"/>
    </xf>
    <xf numFmtId="0" fontId="3" fillId="0" borderId="51" xfId="112" applyFont="1" applyFill="1" applyBorder="1" applyAlignment="1" applyProtection="1">
      <alignment horizontal="center" shrinkToFit="1"/>
      <protection locked="0"/>
    </xf>
    <xf numFmtId="0" fontId="3" fillId="0" borderId="52" xfId="112" applyFont="1" applyFill="1" applyBorder="1" applyAlignment="1" applyProtection="1">
      <alignment horizontal="center" shrinkToFit="1"/>
      <protection locked="0"/>
    </xf>
    <xf numFmtId="0" fontId="3" fillId="0" borderId="52" xfId="112" applyFont="1" applyFill="1" applyBorder="1" applyAlignment="1" applyProtection="1">
      <alignment horizontal="center" shrinkToFit="1"/>
      <protection hidden="1"/>
    </xf>
    <xf numFmtId="0" fontId="3" fillId="0" borderId="77" xfId="112" applyFont="1" applyFill="1" applyBorder="1" applyAlignment="1" applyProtection="1">
      <alignment horizontal="center" shrinkToFit="1"/>
      <protection hidden="1"/>
    </xf>
    <xf numFmtId="0" fontId="5" fillId="0" borderId="53" xfId="112" applyFont="1" applyFill="1" applyBorder="1" applyAlignment="1" applyProtection="1">
      <alignment horizontal="center" shrinkToFit="1"/>
      <protection hidden="1"/>
    </xf>
    <xf numFmtId="0" fontId="0" fillId="0" borderId="55" xfId="112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/>
    </xf>
    <xf numFmtId="0" fontId="59" fillId="0" borderId="47" xfId="0" applyFont="1" applyBorder="1" applyAlignment="1" applyProtection="1">
      <alignment horizontal="center" vertical="center"/>
      <protection hidden="1"/>
    </xf>
    <xf numFmtId="0" fontId="15" fillId="0" borderId="69" xfId="0" applyFont="1" applyBorder="1" applyAlignment="1" applyProtection="1">
      <alignment horizontal="left" vertical="center" shrinkToFit="1"/>
      <protection hidden="1"/>
    </xf>
    <xf numFmtId="0" fontId="59" fillId="0" borderId="47" xfId="0" applyFont="1" applyBorder="1" applyAlignment="1" applyProtection="1">
      <alignment horizontal="left" vertical="center" shrinkToFit="1"/>
      <protection hidden="1"/>
    </xf>
    <xf numFmtId="0" fontId="15" fillId="0" borderId="54" xfId="0" applyNumberFormat="1" applyFont="1" applyBorder="1" applyAlignment="1" applyProtection="1">
      <alignment horizontal="center" vertical="center" shrinkToFit="1"/>
      <protection hidden="1"/>
    </xf>
    <xf numFmtId="3" fontId="59" fillId="0" borderId="71" xfId="0" applyNumberFormat="1" applyFont="1" applyBorder="1" applyAlignment="1" applyProtection="1">
      <alignment horizontal="right" vertical="center" shrinkToFit="1"/>
      <protection hidden="1"/>
    </xf>
    <xf numFmtId="0" fontId="15" fillId="0" borderId="70" xfId="0" applyNumberFormat="1" applyFont="1" applyBorder="1" applyAlignment="1" applyProtection="1">
      <alignment horizontal="center" vertical="center" shrinkToFit="1"/>
      <protection hidden="1"/>
    </xf>
    <xf numFmtId="3" fontId="59" fillId="0" borderId="210" xfId="0" applyNumberFormat="1" applyFont="1" applyBorder="1" applyAlignment="1" applyProtection="1">
      <alignment horizontal="right" vertical="center" shrinkToFit="1"/>
      <protection hidden="1"/>
    </xf>
    <xf numFmtId="0" fontId="15" fillId="27" borderId="70" xfId="0" applyNumberFormat="1" applyFont="1" applyFill="1" applyBorder="1" applyAlignment="1" applyProtection="1">
      <alignment horizontal="center" vertical="center" shrinkToFit="1"/>
      <protection hidden="1"/>
    </xf>
    <xf numFmtId="3" fontId="59" fillId="0" borderId="46" xfId="0" applyNumberFormat="1" applyFont="1" applyBorder="1" applyAlignment="1" applyProtection="1">
      <alignment horizontal="right" vertical="center" shrinkToFit="1"/>
      <protection hidden="1"/>
    </xf>
    <xf numFmtId="0" fontId="15" fillId="27" borderId="54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54" xfId="0" applyNumberFormat="1" applyFont="1" applyBorder="1" applyAlignment="1" applyProtection="1">
      <alignment horizontal="center" vertical="center" shrinkToFit="1"/>
      <protection hidden="1"/>
    </xf>
    <xf numFmtId="3" fontId="59" fillId="0" borderId="54" xfId="0" applyNumberFormat="1" applyFont="1" applyBorder="1" applyAlignment="1" applyProtection="1">
      <alignment horizontal="right" vertical="center" shrinkToFit="1"/>
      <protection hidden="1"/>
    </xf>
    <xf numFmtId="0" fontId="15" fillId="28" borderId="46" xfId="0" applyFont="1" applyFill="1" applyBorder="1" applyAlignment="1" applyProtection="1">
      <alignment horizontal="center" vertical="center" shrinkToFit="1"/>
      <protection hidden="1"/>
    </xf>
    <xf numFmtId="0" fontId="59" fillId="0" borderId="0" xfId="96" applyFont="1" applyAlignment="1">
      <alignment vertical="center"/>
      <protection/>
    </xf>
    <xf numFmtId="3" fontId="59" fillId="0" borderId="0" xfId="96" applyNumberFormat="1" applyFont="1" applyAlignment="1">
      <alignment vertical="center"/>
      <protection/>
    </xf>
    <xf numFmtId="0" fontId="59" fillId="0" borderId="49" xfId="0" applyFont="1" applyBorder="1" applyAlignment="1" applyProtection="1">
      <alignment horizontal="center" vertical="center"/>
      <protection hidden="1"/>
    </xf>
    <xf numFmtId="0" fontId="15" fillId="0" borderId="48" xfId="0" applyFont="1" applyBorder="1" applyAlignment="1" applyProtection="1">
      <alignment horizontal="left" vertical="center" shrinkToFit="1"/>
      <protection hidden="1"/>
    </xf>
    <xf numFmtId="0" fontId="59" fillId="0" borderId="49" xfId="0" applyFont="1" applyBorder="1" applyAlignment="1" applyProtection="1">
      <alignment horizontal="left" vertical="center" shrinkToFit="1"/>
      <protection hidden="1"/>
    </xf>
    <xf numFmtId="0" fontId="15" fillId="0" borderId="50" xfId="0" applyNumberFormat="1" applyFont="1" applyBorder="1" applyAlignment="1" applyProtection="1">
      <alignment horizontal="center" vertical="center" shrinkToFit="1"/>
      <protection hidden="1"/>
    </xf>
    <xf numFmtId="3" fontId="59" fillId="0" borderId="51" xfId="0" applyNumberFormat="1" applyFont="1" applyBorder="1" applyAlignment="1" applyProtection="1">
      <alignment horizontal="right" vertical="center" shrinkToFit="1"/>
      <protection hidden="1"/>
    </xf>
    <xf numFmtId="0" fontId="15" fillId="0" borderId="52" xfId="0" applyNumberFormat="1" applyFont="1" applyBorder="1" applyAlignment="1" applyProtection="1">
      <alignment horizontal="center" vertical="center" shrinkToFit="1"/>
      <protection hidden="1"/>
    </xf>
    <xf numFmtId="3" fontId="59" fillId="0" borderId="53" xfId="0" applyNumberFormat="1" applyFont="1" applyBorder="1" applyAlignment="1" applyProtection="1">
      <alignment horizontal="right" vertical="center" shrinkToFit="1"/>
      <protection hidden="1"/>
    </xf>
    <xf numFmtId="0" fontId="15" fillId="27" borderId="50" xfId="0" applyNumberFormat="1" applyFont="1" applyFill="1" applyBorder="1" applyAlignment="1" applyProtection="1">
      <alignment horizontal="center" vertical="center" shrinkToFit="1"/>
      <protection hidden="1"/>
    </xf>
    <xf numFmtId="0" fontId="15" fillId="27" borderId="52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21" xfId="0" applyFont="1" applyBorder="1" applyAlignment="1" applyProtection="1">
      <alignment horizontal="center" vertical="center"/>
      <protection hidden="1"/>
    </xf>
    <xf numFmtId="0" fontId="15" fillId="0" borderId="211" xfId="0" applyFont="1" applyBorder="1" applyAlignment="1" applyProtection="1">
      <alignment horizontal="left" vertical="center" shrinkToFit="1"/>
      <protection hidden="1"/>
    </xf>
    <xf numFmtId="0" fontId="59" fillId="0" borderId="212" xfId="0" applyFont="1" applyBorder="1" applyAlignment="1" applyProtection="1">
      <alignment horizontal="left" vertical="center" shrinkToFit="1"/>
      <protection hidden="1"/>
    </xf>
    <xf numFmtId="0" fontId="15" fillId="0" borderId="213" xfId="0" applyNumberFormat="1" applyFont="1" applyBorder="1" applyAlignment="1" applyProtection="1">
      <alignment horizontal="center" vertical="center" shrinkToFit="1"/>
      <protection hidden="1"/>
    </xf>
    <xf numFmtId="3" fontId="59" fillId="0" borderId="214" xfId="0" applyNumberFormat="1" applyFont="1" applyBorder="1" applyAlignment="1" applyProtection="1">
      <alignment horizontal="right" vertical="center" shrinkToFit="1"/>
      <protection hidden="1"/>
    </xf>
    <xf numFmtId="0" fontId="15" fillId="0" borderId="215" xfId="0" applyNumberFormat="1" applyFont="1" applyBorder="1" applyAlignment="1" applyProtection="1">
      <alignment horizontal="center" vertical="center" shrinkToFit="1"/>
      <protection hidden="1"/>
    </xf>
    <xf numFmtId="3" fontId="59" fillId="0" borderId="76" xfId="0" applyNumberFormat="1" applyFont="1" applyBorder="1" applyAlignment="1" applyProtection="1">
      <alignment horizontal="right" vertical="center" shrinkToFit="1"/>
      <protection hidden="1"/>
    </xf>
    <xf numFmtId="0" fontId="15" fillId="27" borderId="215" xfId="0" applyNumberFormat="1" applyFont="1" applyFill="1" applyBorder="1" applyAlignment="1" applyProtection="1">
      <alignment horizontal="center" vertical="center" shrinkToFit="1"/>
      <protection hidden="1"/>
    </xf>
    <xf numFmtId="0" fontId="15" fillId="27" borderId="213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216" xfId="0" applyNumberFormat="1" applyFont="1" applyBorder="1" applyAlignment="1" applyProtection="1">
      <alignment horizontal="center" vertical="center" shrinkToFit="1"/>
      <protection hidden="1"/>
    </xf>
    <xf numFmtId="3" fontId="59" fillId="0" borderId="216" xfId="0" applyNumberFormat="1" applyFont="1" applyBorder="1" applyAlignment="1" applyProtection="1">
      <alignment horizontal="right" vertical="center" shrinkToFit="1"/>
      <protection hidden="1"/>
    </xf>
    <xf numFmtId="0" fontId="15" fillId="28" borderId="73" xfId="0" applyFont="1" applyFill="1" applyBorder="1" applyAlignment="1" applyProtection="1">
      <alignment horizontal="center" vertical="center" shrinkToFit="1"/>
      <protection hidden="1"/>
    </xf>
    <xf numFmtId="0" fontId="59" fillId="0" borderId="0" xfId="96" applyFont="1">
      <alignment/>
      <protection/>
    </xf>
    <xf numFmtId="0" fontId="59" fillId="0" borderId="217" xfId="0" applyFont="1" applyBorder="1" applyAlignment="1" applyProtection="1">
      <alignment horizontal="center" vertical="center"/>
      <protection hidden="1"/>
    </xf>
    <xf numFmtId="0" fontId="15" fillId="0" borderId="218" xfId="0" applyFont="1" applyBorder="1" applyAlignment="1" applyProtection="1">
      <alignment horizontal="left" vertical="center" shrinkToFit="1"/>
      <protection hidden="1"/>
    </xf>
    <xf numFmtId="0" fontId="59" fillId="0" borderId="217" xfId="0" applyFont="1" applyBorder="1" applyAlignment="1" applyProtection="1">
      <alignment horizontal="left" vertical="center" shrinkToFit="1"/>
      <protection hidden="1"/>
    </xf>
    <xf numFmtId="0" fontId="15" fillId="0" borderId="219" xfId="0" applyNumberFormat="1" applyFont="1" applyBorder="1" applyAlignment="1" applyProtection="1">
      <alignment horizontal="center" vertical="center" shrinkToFit="1"/>
      <protection hidden="1"/>
    </xf>
    <xf numFmtId="3" fontId="59" fillId="0" borderId="220" xfId="0" applyNumberFormat="1" applyFont="1" applyBorder="1" applyAlignment="1" applyProtection="1">
      <alignment horizontal="right" vertical="center" shrinkToFit="1"/>
      <protection hidden="1"/>
    </xf>
    <xf numFmtId="0" fontId="15" fillId="0" borderId="221" xfId="0" applyNumberFormat="1" applyFont="1" applyBorder="1" applyAlignment="1" applyProtection="1">
      <alignment horizontal="center" vertical="center" shrinkToFit="1"/>
      <protection hidden="1"/>
    </xf>
    <xf numFmtId="3" fontId="59" fillId="0" borderId="222" xfId="0" applyNumberFormat="1" applyFont="1" applyBorder="1" applyAlignment="1" applyProtection="1">
      <alignment horizontal="right" vertical="center" shrinkToFit="1"/>
      <protection hidden="1"/>
    </xf>
    <xf numFmtId="0" fontId="59" fillId="0" borderId="219" xfId="0" applyNumberFormat="1" applyFont="1" applyBorder="1" applyAlignment="1" applyProtection="1">
      <alignment horizontal="center" vertical="center" shrinkToFit="1"/>
      <protection hidden="1"/>
    </xf>
    <xf numFmtId="3" fontId="59" fillId="0" borderId="219" xfId="0" applyNumberFormat="1" applyFont="1" applyBorder="1" applyAlignment="1" applyProtection="1">
      <alignment horizontal="right" vertical="center" shrinkToFit="1"/>
      <protection hidden="1"/>
    </xf>
    <xf numFmtId="0" fontId="15" fillId="0" borderId="222" xfId="0" applyFont="1" applyBorder="1" applyAlignment="1" applyProtection="1">
      <alignment horizontal="center" vertical="center" shrinkToFit="1"/>
      <protection hidden="1"/>
    </xf>
    <xf numFmtId="0" fontId="0" fillId="25" borderId="22" xfId="0" applyFont="1" applyFill="1" applyBorder="1" applyAlignment="1">
      <alignment horizontal="center" vertical="center"/>
    </xf>
    <xf numFmtId="3" fontId="0" fillId="25" borderId="0" xfId="0" applyNumberFormat="1" applyFont="1" applyFill="1" applyBorder="1" applyAlignment="1">
      <alignment horizontal="center" vertical="center"/>
    </xf>
    <xf numFmtId="3" fontId="0" fillId="25" borderId="24" xfId="0" applyNumberFormat="1" applyFont="1" applyFill="1" applyBorder="1" applyAlignment="1">
      <alignment horizontal="center" vertical="center"/>
    </xf>
    <xf numFmtId="3" fontId="0" fillId="25" borderId="27" xfId="0" applyNumberFormat="1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3" fillId="0" borderId="223" xfId="0" applyFont="1" applyBorder="1" applyAlignment="1" applyProtection="1">
      <alignment horizontal="center" vertical="center"/>
      <protection hidden="1"/>
    </xf>
    <xf numFmtId="0" fontId="5" fillId="0" borderId="224" xfId="0" applyFont="1" applyBorder="1" applyAlignment="1" applyProtection="1">
      <alignment horizontal="left" vertical="center" shrinkToFit="1"/>
      <protection hidden="1"/>
    </xf>
    <xf numFmtId="0" fontId="3" fillId="0" borderId="225" xfId="0" applyFont="1" applyBorder="1" applyAlignment="1" applyProtection="1">
      <alignment horizontal="left" vertical="center" shrinkToFit="1"/>
      <protection hidden="1"/>
    </xf>
    <xf numFmtId="0" fontId="5" fillId="0" borderId="226" xfId="0" applyNumberFormat="1" applyFont="1" applyBorder="1" applyAlignment="1" applyProtection="1">
      <alignment horizontal="center" vertical="center" shrinkToFit="1"/>
      <protection hidden="1"/>
    </xf>
    <xf numFmtId="3" fontId="3" fillId="0" borderId="227" xfId="0" applyNumberFormat="1" applyFont="1" applyBorder="1" applyAlignment="1" applyProtection="1">
      <alignment horizontal="right" vertical="center" shrinkToFit="1"/>
      <protection hidden="1"/>
    </xf>
    <xf numFmtId="0" fontId="5" fillId="0" borderId="228" xfId="0" applyNumberFormat="1" applyFont="1" applyBorder="1" applyAlignment="1" applyProtection="1">
      <alignment horizontal="center" vertical="center" shrinkToFit="1"/>
      <protection hidden="1"/>
    </xf>
    <xf numFmtId="3" fontId="3" fillId="0" borderId="229" xfId="0" applyNumberFormat="1" applyFont="1" applyBorder="1" applyAlignment="1" applyProtection="1">
      <alignment horizontal="right" vertical="center" shrinkToFit="1"/>
      <protection hidden="1"/>
    </xf>
    <xf numFmtId="0" fontId="3" fillId="0" borderId="230" xfId="0" applyNumberFormat="1" applyFont="1" applyBorder="1" applyAlignment="1" applyProtection="1">
      <alignment horizontal="center" vertical="center" shrinkToFit="1"/>
      <protection hidden="1"/>
    </xf>
    <xf numFmtId="3" fontId="3" fillId="0" borderId="230" xfId="0" applyNumberFormat="1" applyFont="1" applyBorder="1" applyAlignment="1" applyProtection="1">
      <alignment horizontal="right" vertical="center" shrinkToFit="1"/>
      <protection hidden="1"/>
    </xf>
    <xf numFmtId="0" fontId="10" fillId="0" borderId="231" xfId="0" applyFont="1" applyBorder="1" applyAlignment="1" applyProtection="1">
      <alignment horizontal="center" vertical="center" shrinkToFit="1"/>
      <protection hidden="1"/>
    </xf>
    <xf numFmtId="0" fontId="58" fillId="0" borderId="232" xfId="0" applyFont="1" applyBorder="1" applyAlignment="1" applyProtection="1">
      <alignment horizontal="center" vertical="center"/>
      <protection hidden="1"/>
    </xf>
    <xf numFmtId="0" fontId="8" fillId="0" borderId="233" xfId="0" applyFont="1" applyBorder="1" applyAlignment="1" applyProtection="1">
      <alignment horizontal="left" vertical="center" shrinkToFit="1"/>
      <protection hidden="1"/>
    </xf>
    <xf numFmtId="0" fontId="58" fillId="0" borderId="234" xfId="0" applyFont="1" applyBorder="1" applyAlignment="1" applyProtection="1">
      <alignment horizontal="left" vertical="center" shrinkToFit="1"/>
      <protection hidden="1"/>
    </xf>
    <xf numFmtId="0" fontId="8" fillId="0" borderId="235" xfId="0" applyNumberFormat="1" applyFont="1" applyBorder="1" applyAlignment="1" applyProtection="1">
      <alignment horizontal="center" vertical="center" shrinkToFit="1"/>
      <protection hidden="1"/>
    </xf>
    <xf numFmtId="3" fontId="58" fillId="0" borderId="236" xfId="0" applyNumberFormat="1" applyFont="1" applyBorder="1" applyAlignment="1" applyProtection="1">
      <alignment horizontal="right" vertical="center" shrinkToFit="1"/>
      <protection hidden="1"/>
    </xf>
    <xf numFmtId="0" fontId="8" fillId="0" borderId="237" xfId="0" applyNumberFormat="1" applyFont="1" applyBorder="1" applyAlignment="1" applyProtection="1">
      <alignment horizontal="center" vertical="center" shrinkToFit="1"/>
      <protection hidden="1"/>
    </xf>
    <xf numFmtId="3" fontId="58" fillId="0" borderId="238" xfId="0" applyNumberFormat="1" applyFont="1" applyBorder="1" applyAlignment="1" applyProtection="1">
      <alignment horizontal="right" vertical="center" shrinkToFit="1"/>
      <protection hidden="1"/>
    </xf>
    <xf numFmtId="0" fontId="8" fillId="27" borderId="235" xfId="0" applyNumberFormat="1" applyFont="1" applyFill="1" applyBorder="1" applyAlignment="1" applyProtection="1">
      <alignment horizontal="center" vertical="center" shrinkToFit="1"/>
      <protection hidden="1"/>
    </xf>
    <xf numFmtId="3" fontId="58" fillId="0" borderId="239" xfId="0" applyNumberFormat="1" applyFont="1" applyBorder="1" applyAlignment="1" applyProtection="1">
      <alignment horizontal="right" vertical="center" shrinkToFit="1"/>
      <protection hidden="1"/>
    </xf>
    <xf numFmtId="0" fontId="58" fillId="0" borderId="235" xfId="0" applyNumberFormat="1" applyFont="1" applyBorder="1" applyAlignment="1" applyProtection="1">
      <alignment horizontal="center" vertical="center" shrinkToFit="1"/>
      <protection hidden="1"/>
    </xf>
    <xf numFmtId="3" fontId="58" fillId="0" borderId="235" xfId="0" applyNumberFormat="1" applyFont="1" applyBorder="1" applyAlignment="1" applyProtection="1">
      <alignment horizontal="right" vertical="center" shrinkToFit="1"/>
      <protection hidden="1"/>
    </xf>
    <xf numFmtId="0" fontId="8" fillId="29" borderId="240" xfId="0" applyFont="1" applyFill="1" applyBorder="1" applyAlignment="1" applyProtection="1">
      <alignment horizontal="center" vertical="center" shrinkToFit="1"/>
      <protection hidden="1"/>
    </xf>
    <xf numFmtId="0" fontId="58" fillId="0" borderId="0" xfId="96" applyFont="1" applyAlignment="1">
      <alignment vertical="center"/>
      <protection/>
    </xf>
    <xf numFmtId="3" fontId="58" fillId="0" borderId="0" xfId="96" applyNumberFormat="1" applyFont="1" applyAlignment="1">
      <alignment vertical="center"/>
      <protection/>
    </xf>
    <xf numFmtId="0" fontId="58" fillId="0" borderId="241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left" vertical="center" shrinkToFit="1"/>
      <protection hidden="1"/>
    </xf>
    <xf numFmtId="0" fontId="58" fillId="0" borderId="49" xfId="0" applyFont="1" applyBorder="1" applyAlignment="1" applyProtection="1">
      <alignment horizontal="left" vertical="center" shrinkToFit="1"/>
      <protection hidden="1"/>
    </xf>
    <xf numFmtId="0" fontId="8" fillId="0" borderId="50" xfId="0" applyNumberFormat="1" applyFont="1" applyBorder="1" applyAlignment="1" applyProtection="1">
      <alignment horizontal="center" vertical="center" shrinkToFit="1"/>
      <protection hidden="1"/>
    </xf>
    <xf numFmtId="3" fontId="58" fillId="0" borderId="51" xfId="0" applyNumberFormat="1" applyFont="1" applyBorder="1" applyAlignment="1" applyProtection="1">
      <alignment horizontal="right" vertical="center" shrinkToFit="1"/>
      <protection hidden="1"/>
    </xf>
    <xf numFmtId="0" fontId="8" fillId="0" borderId="52" xfId="0" applyNumberFormat="1" applyFont="1" applyBorder="1" applyAlignment="1" applyProtection="1">
      <alignment horizontal="center" vertical="center" shrinkToFit="1"/>
      <protection hidden="1"/>
    </xf>
    <xf numFmtId="3" fontId="58" fillId="0" borderId="53" xfId="0" applyNumberFormat="1" applyFont="1" applyBorder="1" applyAlignment="1" applyProtection="1">
      <alignment horizontal="right" vertical="center" shrinkToFit="1"/>
      <protection hidden="1"/>
    </xf>
    <xf numFmtId="0" fontId="8" fillId="27" borderId="52" xfId="0" applyNumberFormat="1" applyFont="1" applyFill="1" applyBorder="1" applyAlignment="1" applyProtection="1">
      <alignment horizontal="center" vertical="center" shrinkToFit="1"/>
      <protection hidden="1"/>
    </xf>
    <xf numFmtId="0" fontId="8" fillId="27" borderId="50" xfId="0" applyNumberFormat="1" applyFont="1" applyFill="1" applyBorder="1" applyAlignment="1" applyProtection="1">
      <alignment horizontal="center" vertical="center" shrinkToFit="1"/>
      <protection hidden="1"/>
    </xf>
    <xf numFmtId="0" fontId="58" fillId="0" borderId="54" xfId="0" applyNumberFormat="1" applyFont="1" applyBorder="1" applyAlignment="1" applyProtection="1">
      <alignment horizontal="center" vertical="center" shrinkToFit="1"/>
      <protection hidden="1"/>
    </xf>
    <xf numFmtId="3" fontId="58" fillId="0" borderId="54" xfId="0" applyNumberFormat="1" applyFont="1" applyBorder="1" applyAlignment="1" applyProtection="1">
      <alignment horizontal="right" vertical="center" shrinkToFit="1"/>
      <protection hidden="1"/>
    </xf>
    <xf numFmtId="0" fontId="8" fillId="29" borderId="242" xfId="0" applyFont="1" applyFill="1" applyBorder="1" applyAlignment="1" applyProtection="1">
      <alignment horizontal="center" vertical="center" shrinkToFit="1"/>
      <protection hidden="1"/>
    </xf>
    <xf numFmtId="0" fontId="58" fillId="0" borderId="243" xfId="0" applyFont="1" applyBorder="1" applyAlignment="1" applyProtection="1">
      <alignment horizontal="center" vertical="center"/>
      <protection hidden="1"/>
    </xf>
    <xf numFmtId="0" fontId="58" fillId="0" borderId="0" xfId="96" applyFont="1">
      <alignment/>
      <protection/>
    </xf>
    <xf numFmtId="0" fontId="8" fillId="27" borderId="237" xfId="0" applyNumberFormat="1" applyFont="1" applyFill="1" applyBorder="1" applyAlignment="1" applyProtection="1">
      <alignment horizontal="center" vertical="center" shrinkToFit="1"/>
      <protection hidden="1"/>
    </xf>
    <xf numFmtId="0" fontId="8" fillId="28" borderId="240" xfId="0" applyFont="1" applyFill="1" applyBorder="1" applyAlignment="1" applyProtection="1">
      <alignment horizontal="center" vertical="center" shrinkToFit="1"/>
      <protection hidden="1"/>
    </xf>
    <xf numFmtId="0" fontId="8" fillId="28" borderId="242" xfId="0" applyFont="1" applyFill="1" applyBorder="1" applyAlignment="1" applyProtection="1">
      <alignment horizontal="center" vertical="center" shrinkToFit="1"/>
      <protection hidden="1"/>
    </xf>
    <xf numFmtId="0" fontId="3" fillId="0" borderId="244" xfId="96" applyFont="1" applyBorder="1" applyAlignment="1">
      <alignment horizontal="center"/>
      <protection/>
    </xf>
    <xf numFmtId="0" fontId="4" fillId="0" borderId="156" xfId="96" applyFont="1" applyBorder="1" applyAlignment="1">
      <alignment horizontal="center"/>
      <protection/>
    </xf>
    <xf numFmtId="0" fontId="0" fillId="0" borderId="156" xfId="96" applyBorder="1">
      <alignment/>
      <protection/>
    </xf>
    <xf numFmtId="3" fontId="0" fillId="0" borderId="156" xfId="96" applyNumberFormat="1" applyBorder="1">
      <alignment/>
      <protection/>
    </xf>
    <xf numFmtId="0" fontId="0" fillId="0" borderId="199" xfId="96" applyBorder="1">
      <alignment/>
      <protection/>
    </xf>
    <xf numFmtId="0" fontId="0" fillId="0" borderId="0" xfId="96" applyFill="1" applyAlignment="1">
      <alignment/>
      <protection/>
    </xf>
    <xf numFmtId="0" fontId="0" fillId="0" borderId="245" xfId="96" applyFont="1" applyFill="1" applyBorder="1" applyAlignment="1">
      <alignment horizontal="center" vertical="center" wrapText="1"/>
      <protection/>
    </xf>
    <xf numFmtId="0" fontId="3" fillId="0" borderId="202" xfId="96" applyFont="1" applyFill="1" applyBorder="1" applyAlignment="1">
      <alignment horizontal="center"/>
      <protection/>
    </xf>
    <xf numFmtId="3" fontId="3" fillId="0" borderId="202" xfId="96" applyNumberFormat="1" applyFont="1" applyFill="1" applyBorder="1" applyAlignment="1">
      <alignment horizontal="center"/>
      <protection/>
    </xf>
    <xf numFmtId="0" fontId="5" fillId="0" borderId="197" xfId="96" applyFont="1" applyFill="1" applyBorder="1" applyAlignment="1">
      <alignment horizontal="center"/>
      <protection/>
    </xf>
    <xf numFmtId="0" fontId="10" fillId="0" borderId="242" xfId="96" applyFont="1" applyBorder="1" applyAlignment="1" applyProtection="1">
      <alignment horizontal="center" vertical="center" shrinkToFit="1"/>
      <protection hidden="1"/>
    </xf>
    <xf numFmtId="0" fontId="5" fillId="0" borderId="226" xfId="96" applyNumberFormat="1" applyFont="1" applyBorder="1" applyAlignment="1" applyProtection="1">
      <alignment horizontal="center" vertical="center" shrinkToFit="1"/>
      <protection hidden="1"/>
    </xf>
    <xf numFmtId="3" fontId="3" fillId="0" borderId="227" xfId="96" applyNumberFormat="1" applyFont="1" applyBorder="1" applyAlignment="1" applyProtection="1">
      <alignment horizontal="right" vertical="center" shrinkToFit="1"/>
      <protection hidden="1"/>
    </xf>
    <xf numFmtId="0" fontId="5" fillId="0" borderId="228" xfId="96" applyNumberFormat="1" applyFont="1" applyBorder="1" applyAlignment="1" applyProtection="1">
      <alignment horizontal="center" vertical="center" shrinkToFit="1"/>
      <protection hidden="1"/>
    </xf>
    <xf numFmtId="3" fontId="3" fillId="0" borderId="229" xfId="96" applyNumberFormat="1" applyFont="1" applyBorder="1" applyAlignment="1" applyProtection="1">
      <alignment horizontal="right" vertical="center" shrinkToFit="1"/>
      <protection hidden="1"/>
    </xf>
    <xf numFmtId="0" fontId="3" fillId="0" borderId="228" xfId="96" applyNumberFormat="1" applyFont="1" applyBorder="1" applyAlignment="1" applyProtection="1">
      <alignment horizontal="center" vertical="center" shrinkToFit="1"/>
      <protection hidden="1"/>
    </xf>
    <xf numFmtId="3" fontId="3" fillId="0" borderId="226" xfId="96" applyNumberFormat="1" applyFont="1" applyBorder="1" applyAlignment="1" applyProtection="1">
      <alignment horizontal="right" vertical="center" shrinkToFit="1"/>
      <protection hidden="1"/>
    </xf>
    <xf numFmtId="0" fontId="10" fillId="0" borderId="246" xfId="96" applyFont="1" applyBorder="1" applyAlignment="1" applyProtection="1">
      <alignment horizontal="center" vertical="center" shrinkToFit="1"/>
      <protection hidden="1"/>
    </xf>
    <xf numFmtId="0" fontId="3" fillId="0" borderId="247" xfId="0" applyFont="1" applyBorder="1" applyAlignment="1" applyProtection="1">
      <alignment horizontal="center" vertical="center"/>
      <protection hidden="1"/>
    </xf>
    <xf numFmtId="0" fontId="3" fillId="0" borderId="248" xfId="0" applyFont="1" applyBorder="1" applyAlignment="1" applyProtection="1">
      <alignment horizontal="center" vertical="center"/>
      <protection hidden="1"/>
    </xf>
    <xf numFmtId="0" fontId="3" fillId="0" borderId="249" xfId="96" applyFont="1" applyBorder="1" applyAlignment="1" applyProtection="1">
      <alignment horizontal="center" vertical="center"/>
      <protection hidden="1"/>
    </xf>
    <xf numFmtId="0" fontId="3" fillId="0" borderId="250" xfId="96" applyFont="1" applyBorder="1" applyAlignment="1" applyProtection="1">
      <alignment horizontal="center" vertical="center"/>
      <protection hidden="1"/>
    </xf>
    <xf numFmtId="0" fontId="3" fillId="0" borderId="251" xfId="96" applyFont="1" applyBorder="1" applyAlignment="1" applyProtection="1">
      <alignment horizontal="center" vertical="center"/>
      <protection hidden="1"/>
    </xf>
    <xf numFmtId="0" fontId="5" fillId="0" borderId="145" xfId="96" applyFont="1" applyFill="1" applyBorder="1" applyAlignment="1">
      <alignment horizontal="center" vertical="center" wrapText="1"/>
      <protection/>
    </xf>
    <xf numFmtId="0" fontId="5" fillId="0" borderId="252" xfId="0" applyFont="1" applyBorder="1" applyAlignment="1" applyProtection="1">
      <alignment horizontal="left" vertical="center" shrinkToFit="1"/>
      <protection hidden="1"/>
    </xf>
    <xf numFmtId="0" fontId="5" fillId="0" borderId="253" xfId="0" applyFont="1" applyBorder="1" applyAlignment="1" applyProtection="1">
      <alignment horizontal="left" vertical="center" shrinkToFit="1"/>
      <protection hidden="1"/>
    </xf>
    <xf numFmtId="0" fontId="5" fillId="0" borderId="254" xfId="96" applyFont="1" applyBorder="1" applyAlignment="1" applyProtection="1">
      <alignment horizontal="left" vertical="center" shrinkToFit="1"/>
      <protection hidden="1"/>
    </xf>
    <xf numFmtId="0" fontId="5" fillId="0" borderId="255" xfId="96" applyFont="1" applyBorder="1" applyAlignment="1" applyProtection="1">
      <alignment horizontal="left" vertical="center" shrinkToFit="1"/>
      <protection hidden="1"/>
    </xf>
    <xf numFmtId="0" fontId="5" fillId="0" borderId="145" xfId="96" applyFont="1" applyFill="1" applyBorder="1" applyAlignment="1">
      <alignment horizontal="center" vertical="center"/>
      <protection/>
    </xf>
    <xf numFmtId="0" fontId="3" fillId="0" borderId="252" xfId="0" applyFont="1" applyBorder="1" applyAlignment="1" applyProtection="1">
      <alignment horizontal="left" vertical="center" shrinkToFit="1"/>
      <protection hidden="1"/>
    </xf>
    <xf numFmtId="0" fontId="3" fillId="0" borderId="253" xfId="0" applyFont="1" applyBorder="1" applyAlignment="1" applyProtection="1">
      <alignment horizontal="left" vertical="center" shrinkToFit="1"/>
      <protection hidden="1"/>
    </xf>
    <xf numFmtId="0" fontId="3" fillId="0" borderId="254" xfId="96" applyFont="1" applyBorder="1" applyAlignment="1" applyProtection="1">
      <alignment horizontal="left" vertical="center" shrinkToFit="1"/>
      <protection hidden="1"/>
    </xf>
    <xf numFmtId="0" fontId="3" fillId="0" borderId="255" xfId="96" applyFont="1" applyBorder="1" applyAlignment="1" applyProtection="1">
      <alignment horizontal="left" vertical="center" shrinkToFit="1"/>
      <protection hidden="1"/>
    </xf>
    <xf numFmtId="0" fontId="5" fillId="0" borderId="48" xfId="0" applyFont="1" applyBorder="1" applyAlignment="1" applyProtection="1">
      <alignment horizontal="left" vertical="center" shrinkToFit="1"/>
      <protection hidden="1"/>
    </xf>
    <xf numFmtId="0" fontId="5" fillId="0" borderId="43" xfId="96" applyFont="1" applyBorder="1" applyAlignment="1" applyProtection="1">
      <alignment horizontal="left" vertical="center" shrinkToFit="1"/>
      <protection hidden="1"/>
    </xf>
    <xf numFmtId="0" fontId="5" fillId="0" borderId="38" xfId="0" applyFont="1" applyBorder="1" applyAlignment="1" applyProtection="1">
      <alignment horizontal="left" vertical="center" shrinkToFit="1"/>
      <protection hidden="1"/>
    </xf>
    <xf numFmtId="0" fontId="5" fillId="0" borderId="43" xfId="0" applyNumberFormat="1" applyFont="1" applyBorder="1" applyAlignment="1" applyProtection="1">
      <alignment horizontal="left" vertical="center" shrinkToFit="1"/>
      <protection hidden="1"/>
    </xf>
    <xf numFmtId="0" fontId="3" fillId="0" borderId="49" xfId="0" applyFont="1" applyBorder="1" applyAlignment="1" applyProtection="1">
      <alignment horizontal="left" vertical="center" shrinkToFit="1"/>
      <protection hidden="1"/>
    </xf>
    <xf numFmtId="0" fontId="3" fillId="0" borderId="37" xfId="96" applyFont="1" applyBorder="1" applyAlignment="1" applyProtection="1">
      <alignment horizontal="left" vertical="center" shrinkToFit="1"/>
      <protection hidden="1"/>
    </xf>
    <xf numFmtId="0" fontId="5" fillId="0" borderId="50" xfId="0" applyNumberFormat="1" applyFont="1" applyBorder="1" applyAlignment="1" applyProtection="1">
      <alignment horizontal="center" vertical="center" shrinkToFit="1"/>
      <protection hidden="1"/>
    </xf>
    <xf numFmtId="0" fontId="5" fillId="0" borderId="38" xfId="96" applyNumberFormat="1" applyFont="1" applyBorder="1" applyAlignment="1" applyProtection="1">
      <alignment horizontal="center" vertical="center" shrinkToFit="1"/>
      <protection hidden="1"/>
    </xf>
    <xf numFmtId="3" fontId="3" fillId="0" borderId="51" xfId="0" applyNumberFormat="1" applyFont="1" applyBorder="1" applyAlignment="1" applyProtection="1">
      <alignment horizontal="right" vertical="center" shrinkToFit="1"/>
      <protection hidden="1"/>
    </xf>
    <xf numFmtId="3" fontId="3" fillId="0" borderId="40" xfId="96" applyNumberFormat="1" applyFont="1" applyBorder="1" applyAlignment="1" applyProtection="1">
      <alignment horizontal="right" vertical="center" shrinkToFit="1"/>
      <protection hidden="1"/>
    </xf>
    <xf numFmtId="0" fontId="5" fillId="0" borderId="52" xfId="0" applyNumberFormat="1" applyFont="1" applyBorder="1" applyAlignment="1" applyProtection="1">
      <alignment horizontal="center" vertical="center" shrinkToFit="1"/>
      <protection hidden="1"/>
    </xf>
    <xf numFmtId="0" fontId="5" fillId="0" borderId="41" xfId="96" applyNumberFormat="1" applyFont="1" applyBorder="1" applyAlignment="1" applyProtection="1">
      <alignment horizontal="center" vertical="center" shrinkToFit="1"/>
      <protection hidden="1"/>
    </xf>
    <xf numFmtId="3" fontId="3" fillId="0" borderId="53" xfId="0" applyNumberFormat="1" applyFont="1" applyBorder="1" applyAlignment="1" applyProtection="1">
      <alignment horizontal="right" vertical="center" shrinkToFit="1"/>
      <protection hidden="1"/>
    </xf>
    <xf numFmtId="3" fontId="3" fillId="0" borderId="39" xfId="96" applyNumberFormat="1" applyFont="1" applyBorder="1" applyAlignment="1" applyProtection="1">
      <alignment horizontal="right" vertical="center" shrinkToFit="1"/>
      <protection hidden="1"/>
    </xf>
    <xf numFmtId="0" fontId="3" fillId="0" borderId="54" xfId="0" applyNumberFormat="1" applyFont="1" applyBorder="1" applyAlignment="1" applyProtection="1">
      <alignment horizontal="center" vertical="center" shrinkToFit="1"/>
      <protection hidden="1"/>
    </xf>
    <xf numFmtId="0" fontId="3" fillId="0" borderId="33" xfId="96" applyNumberFormat="1" applyFont="1" applyBorder="1" applyAlignment="1" applyProtection="1">
      <alignment horizontal="center" vertical="center" shrinkToFit="1"/>
      <protection hidden="1"/>
    </xf>
    <xf numFmtId="3" fontId="3" fillId="0" borderId="54" xfId="0" applyNumberFormat="1" applyFont="1" applyBorder="1" applyAlignment="1" applyProtection="1">
      <alignment horizontal="right" vertical="center" shrinkToFit="1"/>
      <protection hidden="1"/>
    </xf>
    <xf numFmtId="3" fontId="3" fillId="0" borderId="33" xfId="96" applyNumberFormat="1" applyFont="1" applyBorder="1" applyAlignment="1" applyProtection="1">
      <alignment horizontal="right" vertical="center" shrinkToFit="1"/>
      <protection hidden="1"/>
    </xf>
    <xf numFmtId="0" fontId="52" fillId="0" borderId="0" xfId="96" applyFont="1" applyAlignment="1">
      <alignment horizontal="center"/>
      <protection/>
    </xf>
    <xf numFmtId="0" fontId="57" fillId="0" borderId="0" xfId="96" applyFont="1" applyAlignment="1">
      <alignment horizontal="center"/>
      <protection/>
    </xf>
    <xf numFmtId="0" fontId="61" fillId="0" borderId="0" xfId="96" applyFont="1">
      <alignment/>
      <protection/>
    </xf>
    <xf numFmtId="3" fontId="61" fillId="0" borderId="0" xfId="96" applyNumberFormat="1" applyFont="1">
      <alignment/>
      <protection/>
    </xf>
    <xf numFmtId="0" fontId="58" fillId="0" borderId="171" xfId="125" applyFont="1" applyBorder="1" applyAlignment="1" applyProtection="1">
      <alignment horizontal="center" vertical="center"/>
      <protection hidden="1"/>
    </xf>
    <xf numFmtId="0" fontId="8" fillId="0" borderId="256" xfId="125" applyFont="1" applyFill="1" applyBorder="1" applyAlignment="1">
      <alignment vertical="center"/>
      <protection/>
    </xf>
    <xf numFmtId="0" fontId="8" fillId="0" borderId="257" xfId="101" applyFont="1" applyFill="1" applyBorder="1" applyAlignment="1" applyProtection="1">
      <alignment shrinkToFit="1"/>
      <protection hidden="1"/>
    </xf>
    <xf numFmtId="0" fontId="8" fillId="0" borderId="258" xfId="101" applyNumberFormat="1" applyFont="1" applyFill="1" applyBorder="1" applyAlignment="1" applyProtection="1">
      <alignment horizontal="center"/>
      <protection hidden="1"/>
    </xf>
    <xf numFmtId="0" fontId="8" fillId="0" borderId="259" xfId="101" applyFont="1" applyBorder="1" applyAlignment="1" applyProtection="1">
      <alignment horizontal="center" vertical="center" shrinkToFit="1"/>
      <protection hidden="1"/>
    </xf>
    <xf numFmtId="3" fontId="58" fillId="0" borderId="260" xfId="101" applyNumberFormat="1" applyFont="1" applyBorder="1" applyAlignment="1" applyProtection="1">
      <alignment horizontal="right" vertical="center" shrinkToFit="1"/>
      <protection hidden="1"/>
    </xf>
    <xf numFmtId="0" fontId="8" fillId="0" borderId="258" xfId="101" applyFont="1" applyBorder="1" applyAlignment="1" applyProtection="1">
      <alignment horizontal="center" vertical="center" shrinkToFit="1"/>
      <protection hidden="1"/>
    </xf>
    <xf numFmtId="3" fontId="58" fillId="0" borderId="261" xfId="101" applyNumberFormat="1" applyFont="1" applyBorder="1" applyAlignment="1" applyProtection="1">
      <alignment horizontal="right" vertical="center" shrinkToFit="1"/>
      <protection hidden="1"/>
    </xf>
    <xf numFmtId="0" fontId="8" fillId="0" borderId="175" xfId="125" applyFont="1" applyBorder="1" applyAlignment="1" applyProtection="1">
      <alignment horizontal="center" vertical="center" shrinkToFit="1"/>
      <protection hidden="1"/>
    </xf>
    <xf numFmtId="3" fontId="58" fillId="0" borderId="176" xfId="125" applyNumberFormat="1" applyFont="1" applyBorder="1" applyAlignment="1" applyProtection="1">
      <alignment horizontal="right" vertical="center" shrinkToFit="1"/>
      <protection hidden="1"/>
    </xf>
    <xf numFmtId="0" fontId="8" fillId="0" borderId="173" xfId="125" applyFont="1" applyBorder="1" applyAlignment="1" applyProtection="1">
      <alignment horizontal="center" vertical="center" shrinkToFit="1"/>
      <protection hidden="1"/>
    </xf>
    <xf numFmtId="3" fontId="58" fillId="0" borderId="174" xfId="125" applyNumberFormat="1" applyFont="1" applyBorder="1" applyAlignment="1" applyProtection="1">
      <alignment horizontal="right" vertical="center" shrinkToFit="1"/>
      <protection hidden="1"/>
    </xf>
    <xf numFmtId="0" fontId="58" fillId="0" borderId="175" xfId="125" applyFont="1" applyBorder="1" applyAlignment="1" applyProtection="1">
      <alignment horizontal="center" vertical="center" shrinkToFit="1"/>
      <protection hidden="1"/>
    </xf>
    <xf numFmtId="3" fontId="58" fillId="0" borderId="173" xfId="125" applyNumberFormat="1" applyFont="1" applyBorder="1" applyAlignment="1" applyProtection="1">
      <alignment horizontal="right" vertical="center" shrinkToFit="1"/>
      <protection hidden="1"/>
    </xf>
    <xf numFmtId="0" fontId="8" fillId="0" borderId="177" xfId="125" applyFont="1" applyBorder="1" applyAlignment="1" applyProtection="1">
      <alignment horizontal="center" vertical="center" shrinkToFit="1"/>
      <protection hidden="1"/>
    </xf>
    <xf numFmtId="0" fontId="58" fillId="0" borderId="178" xfId="125" applyFont="1" applyBorder="1" applyAlignment="1" applyProtection="1">
      <alignment horizontal="center" vertical="center"/>
      <protection hidden="1"/>
    </xf>
    <xf numFmtId="0" fontId="8" fillId="0" borderId="179" xfId="125" applyFont="1" applyBorder="1" applyAlignment="1" applyProtection="1">
      <alignment horizontal="center" vertical="center" shrinkToFit="1"/>
      <protection hidden="1"/>
    </xf>
    <xf numFmtId="0" fontId="58" fillId="0" borderId="181" xfId="125" applyFont="1" applyBorder="1" applyAlignment="1" applyProtection="1">
      <alignment horizontal="center" vertical="center"/>
      <protection hidden="1"/>
    </xf>
    <xf numFmtId="0" fontId="58" fillId="0" borderId="195" xfId="125" applyFont="1" applyBorder="1" applyAlignment="1" applyProtection="1">
      <alignment horizontal="center" vertical="center"/>
      <protection hidden="1"/>
    </xf>
    <xf numFmtId="0" fontId="8" fillId="0" borderId="195" xfId="125" applyFont="1" applyBorder="1" applyAlignment="1" applyProtection="1">
      <alignment horizontal="center" vertical="center" wrapText="1"/>
      <protection hidden="1"/>
    </xf>
    <xf numFmtId="0" fontId="8" fillId="0" borderId="186" xfId="125" applyFont="1" applyBorder="1" applyAlignment="1" applyProtection="1">
      <alignment horizontal="center" vertical="center" shrinkToFit="1"/>
      <protection hidden="1"/>
    </xf>
    <xf numFmtId="3" fontId="58" fillId="0" borderId="187" xfId="125" applyNumberFormat="1" applyFont="1" applyBorder="1" applyAlignment="1" applyProtection="1">
      <alignment horizontal="right" vertical="center" shrinkToFit="1"/>
      <protection hidden="1"/>
    </xf>
    <xf numFmtId="0" fontId="8" fillId="0" borderId="184" xfId="125" applyFont="1" applyBorder="1" applyAlignment="1" applyProtection="1">
      <alignment horizontal="center" vertical="center" shrinkToFit="1"/>
      <protection hidden="1"/>
    </xf>
    <xf numFmtId="3" fontId="58" fillId="0" borderId="185" xfId="125" applyNumberFormat="1" applyFont="1" applyBorder="1" applyAlignment="1" applyProtection="1">
      <alignment horizontal="right" vertical="center" shrinkToFit="1"/>
      <protection hidden="1"/>
    </xf>
    <xf numFmtId="0" fontId="58" fillId="0" borderId="194" xfId="125" applyFont="1" applyBorder="1" applyAlignment="1" applyProtection="1">
      <alignment horizontal="center" vertical="center" shrinkToFit="1"/>
      <protection hidden="1"/>
    </xf>
    <xf numFmtId="3" fontId="58" fillId="0" borderId="188" xfId="125" applyNumberFormat="1" applyFont="1" applyBorder="1" applyAlignment="1" applyProtection="1">
      <alignment horizontal="right" vertical="center" shrinkToFit="1"/>
      <protection hidden="1"/>
    </xf>
    <xf numFmtId="0" fontId="8" fillId="0" borderId="189" xfId="125" applyFont="1" applyBorder="1" applyAlignment="1" applyProtection="1">
      <alignment horizontal="center" vertical="center" shrinkToFit="1"/>
      <protection hidden="1"/>
    </xf>
    <xf numFmtId="0" fontId="4" fillId="0" borderId="0" xfId="125" applyFont="1" applyBorder="1" applyAlignment="1">
      <alignment horizontal="center"/>
      <protection/>
    </xf>
    <xf numFmtId="3" fontId="0" fillId="0" borderId="0" xfId="125" applyNumberFormat="1" applyBorder="1">
      <alignment/>
      <protection/>
    </xf>
    <xf numFmtId="0" fontId="16" fillId="0" borderId="32" xfId="99" applyFont="1" applyFill="1" applyBorder="1" applyAlignment="1" applyProtection="1">
      <alignment shrinkToFit="1"/>
      <protection hidden="1"/>
    </xf>
    <xf numFmtId="0" fontId="17" fillId="0" borderId="36" xfId="99" applyFont="1" applyFill="1" applyBorder="1" applyAlignment="1" applyProtection="1">
      <alignment horizontal="center"/>
      <protection hidden="1"/>
    </xf>
    <xf numFmtId="0" fontId="7" fillId="13" borderId="200" xfId="125" applyFont="1" applyFill="1" applyBorder="1" applyAlignment="1">
      <alignment horizontal="center" vertical="center" wrapText="1"/>
      <protection/>
    </xf>
    <xf numFmtId="0" fontId="5" fillId="13" borderId="156" xfId="125" applyFont="1" applyFill="1" applyBorder="1" applyAlignment="1">
      <alignment horizontal="center" vertical="center" wrapText="1"/>
      <protection/>
    </xf>
    <xf numFmtId="0" fontId="5" fillId="13" borderId="201" xfId="125" applyFont="1" applyFill="1" applyBorder="1" applyAlignment="1">
      <alignment horizontal="center" vertical="center"/>
      <protection/>
    </xf>
    <xf numFmtId="0" fontId="0" fillId="13" borderId="168" xfId="125" applyFill="1" applyBorder="1" applyAlignment="1">
      <alignment horizontal="center" vertical="center"/>
      <protection/>
    </xf>
    <xf numFmtId="0" fontId="0" fillId="13" borderId="166" xfId="125" applyFill="1" applyBorder="1" applyAlignment="1">
      <alignment horizontal="center" vertical="center"/>
      <protection/>
    </xf>
    <xf numFmtId="0" fontId="0" fillId="13" borderId="165" xfId="125" applyFill="1" applyBorder="1" applyAlignment="1">
      <alignment horizontal="center" vertical="center"/>
      <protection/>
    </xf>
    <xf numFmtId="0" fontId="0" fillId="13" borderId="167" xfId="125" applyFill="1" applyBorder="1" applyAlignment="1">
      <alignment horizontal="center" vertical="center"/>
      <protection/>
    </xf>
    <xf numFmtId="0" fontId="0" fillId="13" borderId="169" xfId="125" applyFill="1" applyBorder="1" applyAlignment="1">
      <alignment horizontal="center" vertical="center"/>
      <protection/>
    </xf>
    <xf numFmtId="0" fontId="4" fillId="13" borderId="170" xfId="125" applyFont="1" applyFill="1" applyBorder="1" applyAlignment="1">
      <alignment horizontal="center" vertical="center"/>
      <protection/>
    </xf>
    <xf numFmtId="4" fontId="58" fillId="0" borderId="261" xfId="101" applyNumberFormat="1" applyFont="1" applyFill="1" applyBorder="1" applyAlignment="1" applyProtection="1">
      <alignment shrinkToFit="1"/>
      <protection hidden="1"/>
    </xf>
    <xf numFmtId="4" fontId="58" fillId="0" borderId="39" xfId="101" applyNumberFormat="1" applyFont="1" applyFill="1" applyBorder="1" applyAlignment="1" applyProtection="1">
      <alignment shrinkToFit="1"/>
      <protection hidden="1"/>
    </xf>
    <xf numFmtId="4" fontId="18" fillId="0" borderId="34" xfId="99" applyNumberFormat="1" applyFont="1" applyFill="1" applyBorder="1" applyProtection="1">
      <alignment/>
      <protection hidden="1"/>
    </xf>
    <xf numFmtId="4" fontId="18" fillId="0" borderId="39" xfId="99" applyNumberFormat="1" applyFont="1" applyFill="1" applyBorder="1" applyProtection="1">
      <alignment/>
      <protection hidden="1"/>
    </xf>
    <xf numFmtId="0" fontId="5" fillId="0" borderId="179" xfId="0" applyFont="1" applyBorder="1" applyAlignment="1" applyProtection="1">
      <alignment horizontal="center" vertical="center" shrinkToFit="1"/>
      <protection hidden="1"/>
    </xf>
    <xf numFmtId="3" fontId="3" fillId="0" borderId="103" xfId="0" applyNumberFormat="1" applyFont="1" applyBorder="1" applyAlignment="1" applyProtection="1">
      <alignment horizontal="right" vertical="center" shrinkToFit="1"/>
      <protection hidden="1"/>
    </xf>
    <xf numFmtId="0" fontId="3" fillId="0" borderId="103" xfId="0" applyNumberFormat="1" applyFont="1" applyBorder="1" applyAlignment="1" applyProtection="1">
      <alignment horizontal="center" vertical="center" shrinkToFit="1"/>
      <protection hidden="1"/>
    </xf>
    <xf numFmtId="3" fontId="3" fillId="0" borderId="113" xfId="0" applyNumberFormat="1" applyFont="1" applyBorder="1" applyAlignment="1" applyProtection="1">
      <alignment horizontal="right" vertical="center" shrinkToFit="1"/>
      <protection hidden="1"/>
    </xf>
    <xf numFmtId="3" fontId="3" fillId="0" borderId="111" xfId="0" applyNumberFormat="1" applyFont="1" applyBorder="1" applyAlignment="1" applyProtection="1">
      <alignment horizontal="right" vertical="center" shrinkToFit="1"/>
      <protection hidden="1"/>
    </xf>
    <xf numFmtId="3" fontId="3" fillId="0" borderId="113" xfId="122" applyNumberFormat="1" applyFont="1" applyBorder="1" applyAlignment="1" applyProtection="1">
      <alignment horizontal="right" vertical="center" shrinkToFit="1"/>
      <protection hidden="1"/>
    </xf>
    <xf numFmtId="3" fontId="3" fillId="0" borderId="111" xfId="122" applyNumberFormat="1" applyFont="1" applyBorder="1" applyAlignment="1" applyProtection="1">
      <alignment horizontal="right" vertical="center" shrinkToFit="1"/>
      <protection hidden="1"/>
    </xf>
    <xf numFmtId="0" fontId="3" fillId="0" borderId="108" xfId="122" applyFont="1" applyBorder="1" applyAlignment="1" applyProtection="1">
      <alignment horizontal="left" vertical="center" shrinkToFit="1"/>
      <protection hidden="1"/>
    </xf>
    <xf numFmtId="3" fontId="3" fillId="0" borderId="107" xfId="122" applyNumberFormat="1" applyFont="1" applyBorder="1" applyAlignment="1" applyProtection="1">
      <alignment horizontal="right" vertical="center" shrinkToFit="1"/>
      <protection hidden="1"/>
    </xf>
    <xf numFmtId="3" fontId="3" fillId="0" borderId="104" xfId="0" applyNumberFormat="1" applyFont="1" applyBorder="1" applyAlignment="1" applyProtection="1">
      <alignment horizontal="right" vertical="center" shrinkToFit="1"/>
      <protection hidden="1"/>
    </xf>
    <xf numFmtId="0" fontId="3" fillId="0" borderId="101" xfId="0" applyFont="1" applyBorder="1" applyAlignment="1" applyProtection="1">
      <alignment horizontal="left" vertical="center" shrinkToFit="1"/>
      <protection hidden="1"/>
    </xf>
    <xf numFmtId="3" fontId="3" fillId="0" borderId="107" xfId="0" applyNumberFormat="1" applyFont="1" applyBorder="1" applyAlignment="1" applyProtection="1">
      <alignment horizontal="right" vertical="center" shrinkToFit="1"/>
      <protection hidden="1"/>
    </xf>
    <xf numFmtId="3" fontId="3" fillId="0" borderId="104" xfId="122" applyNumberFormat="1" applyFont="1" applyBorder="1" applyAlignment="1" applyProtection="1">
      <alignment horizontal="right" vertical="center" shrinkToFit="1"/>
      <protection hidden="1"/>
    </xf>
    <xf numFmtId="0" fontId="5" fillId="0" borderId="177" xfId="0" applyFont="1" applyBorder="1" applyAlignment="1" applyProtection="1">
      <alignment horizontal="center" vertical="center" shrinkToFit="1"/>
      <protection hidden="1"/>
    </xf>
    <xf numFmtId="3" fontId="3" fillId="0" borderId="173" xfId="0" applyNumberFormat="1" applyFont="1" applyBorder="1" applyAlignment="1" applyProtection="1">
      <alignment horizontal="right" vertical="center" shrinkToFit="1"/>
      <protection hidden="1"/>
    </xf>
    <xf numFmtId="0" fontId="3" fillId="0" borderId="173" xfId="0" applyNumberFormat="1" applyFont="1" applyBorder="1" applyAlignment="1" applyProtection="1">
      <alignment horizontal="center" vertical="center" shrinkToFit="1"/>
      <protection hidden="1"/>
    </xf>
    <xf numFmtId="3" fontId="3" fillId="0" borderId="176" xfId="0" applyNumberFormat="1" applyFont="1" applyBorder="1" applyAlignment="1" applyProtection="1">
      <alignment horizontal="right" vertical="center" shrinkToFit="1"/>
      <protection hidden="1"/>
    </xf>
    <xf numFmtId="3" fontId="3" fillId="0" borderId="174" xfId="0" applyNumberFormat="1" applyFont="1" applyBorder="1" applyAlignment="1" applyProtection="1">
      <alignment horizontal="right" vertical="center" shrinkToFit="1"/>
      <protection hidden="1"/>
    </xf>
    <xf numFmtId="3" fontId="3" fillId="0" borderId="176" xfId="122" applyNumberFormat="1" applyFont="1" applyBorder="1" applyAlignment="1" applyProtection="1">
      <alignment horizontal="right" vertical="center" shrinkToFit="1"/>
      <protection hidden="1"/>
    </xf>
    <xf numFmtId="3" fontId="3" fillId="0" borderId="174" xfId="122" applyNumberFormat="1" applyFont="1" applyBorder="1" applyAlignment="1" applyProtection="1">
      <alignment horizontal="right" vertical="center" shrinkToFit="1"/>
      <protection hidden="1"/>
    </xf>
    <xf numFmtId="0" fontId="3" fillId="0" borderId="191" xfId="122" applyFont="1" applyBorder="1" applyAlignment="1" applyProtection="1">
      <alignment horizontal="left" vertical="center" shrinkToFit="1"/>
      <protection hidden="1"/>
    </xf>
    <xf numFmtId="0" fontId="0" fillId="0" borderId="0" xfId="93">
      <alignment/>
      <protection/>
    </xf>
    <xf numFmtId="0" fontId="0" fillId="0" borderId="0" xfId="114" applyFill="1" applyAlignment="1">
      <alignment horizontal="center"/>
      <protection/>
    </xf>
    <xf numFmtId="0" fontId="0" fillId="0" borderId="0" xfId="114" applyFill="1" applyAlignment="1">
      <alignment shrinkToFit="1"/>
      <protection/>
    </xf>
    <xf numFmtId="0" fontId="0" fillId="0" borderId="0" xfId="114" applyFont="1" applyFill="1" applyAlignment="1">
      <alignment shrinkToFit="1"/>
      <protection/>
    </xf>
    <xf numFmtId="0" fontId="0" fillId="0" borderId="0" xfId="114" applyFill="1" applyAlignment="1">
      <alignment horizontal="center" vertical="center"/>
      <protection/>
    </xf>
    <xf numFmtId="0" fontId="0" fillId="0" borderId="0" xfId="114" applyNumberFormat="1" applyFill="1" applyAlignment="1">
      <alignment horizontal="center" vertical="center"/>
      <protection/>
    </xf>
    <xf numFmtId="0" fontId="4" fillId="0" borderId="0" xfId="114" applyFont="1" applyFill="1" applyAlignment="1">
      <alignment horizontal="center" vertical="center"/>
      <protection/>
    </xf>
    <xf numFmtId="0" fontId="62" fillId="0" borderId="0" xfId="114" applyFont="1" applyFill="1" applyAlignment="1">
      <alignment shrinkToFit="1"/>
      <protection/>
    </xf>
    <xf numFmtId="165" fontId="0" fillId="13" borderId="123" xfId="114" applyNumberFormat="1" applyFont="1" applyFill="1" applyBorder="1" applyAlignment="1">
      <alignment horizontal="center" vertical="center"/>
      <protection/>
    </xf>
    <xf numFmtId="165" fontId="0" fillId="13" borderId="125" xfId="114" applyNumberFormat="1" applyFont="1" applyFill="1" applyBorder="1" applyAlignment="1">
      <alignment horizontal="center" vertical="center"/>
      <protection/>
    </xf>
    <xf numFmtId="165" fontId="0" fillId="13" borderId="126" xfId="114" applyNumberFormat="1" applyFont="1" applyFill="1" applyBorder="1" applyAlignment="1">
      <alignment horizontal="center" vertical="center"/>
      <protection/>
    </xf>
    <xf numFmtId="165" fontId="0" fillId="13" borderId="124" xfId="114" applyNumberFormat="1" applyFont="1" applyFill="1" applyBorder="1" applyAlignment="1">
      <alignment horizontal="center" vertical="center"/>
      <protection/>
    </xf>
    <xf numFmtId="0" fontId="0" fillId="13" borderId="123" xfId="114" applyNumberFormat="1" applyFill="1" applyBorder="1" applyAlignment="1">
      <alignment horizontal="center" vertical="center"/>
      <protection/>
    </xf>
    <xf numFmtId="0" fontId="0" fillId="13" borderId="127" xfId="114" applyFill="1" applyBorder="1" applyAlignment="1">
      <alignment horizontal="center" vertical="center"/>
      <protection/>
    </xf>
    <xf numFmtId="0" fontId="0" fillId="13" borderId="125" xfId="114" applyFont="1" applyFill="1" applyBorder="1" applyAlignment="1">
      <alignment horizontal="center" vertical="center"/>
      <protection/>
    </xf>
    <xf numFmtId="0" fontId="0" fillId="0" borderId="262" xfId="114" applyFill="1" applyBorder="1" applyAlignment="1" applyProtection="1">
      <alignment horizontal="center"/>
      <protection hidden="1"/>
    </xf>
    <xf numFmtId="0" fontId="4" fillId="0" borderId="101" xfId="114" applyFont="1" applyFill="1" applyBorder="1" applyAlignment="1" applyProtection="1">
      <alignment shrinkToFit="1"/>
      <protection hidden="1"/>
    </xf>
    <xf numFmtId="0" fontId="0" fillId="0" borderId="102" xfId="114" applyFont="1" applyFill="1" applyBorder="1" applyAlignment="1" applyProtection="1">
      <alignment shrinkToFit="1"/>
      <protection hidden="1"/>
    </xf>
    <xf numFmtId="0" fontId="0" fillId="0" borderId="105" xfId="114" applyFont="1" applyFill="1" applyBorder="1" applyAlignment="1" applyProtection="1">
      <alignment horizontal="center" shrinkToFit="1"/>
      <protection hidden="1"/>
    </xf>
    <xf numFmtId="0" fontId="0" fillId="0" borderId="107" xfId="114" applyFont="1" applyFill="1" applyBorder="1" applyAlignment="1" applyProtection="1">
      <alignment horizontal="center" shrinkToFit="1"/>
      <protection hidden="1"/>
    </xf>
    <xf numFmtId="0" fontId="0" fillId="0" borderId="103" xfId="114" applyFont="1" applyFill="1" applyBorder="1" applyAlignment="1" applyProtection="1">
      <alignment horizontal="center" shrinkToFit="1"/>
      <protection hidden="1"/>
    </xf>
    <xf numFmtId="0" fontId="0" fillId="0" borderId="104" xfId="114" applyFont="1" applyFill="1" applyBorder="1" applyAlignment="1" applyProtection="1">
      <alignment horizontal="center" shrinkToFit="1"/>
      <protection hidden="1"/>
    </xf>
    <xf numFmtId="0" fontId="0" fillId="0" borderId="130" xfId="114" applyFont="1" applyFill="1" applyBorder="1" applyAlignment="1" applyProtection="1">
      <alignment horizontal="center" shrinkToFit="1"/>
      <protection hidden="1"/>
    </xf>
    <xf numFmtId="0" fontId="0" fillId="0" borderId="102" xfId="114" applyFont="1" applyFill="1" applyBorder="1" applyAlignment="1" applyProtection="1">
      <alignment horizontal="center" shrinkToFit="1"/>
      <protection hidden="1"/>
    </xf>
    <xf numFmtId="0" fontId="0" fillId="0" borderId="263" xfId="114" applyFont="1" applyFill="1" applyBorder="1" applyAlignment="1" applyProtection="1">
      <alignment horizontal="center" shrinkToFit="1"/>
      <protection hidden="1"/>
    </xf>
    <xf numFmtId="0" fontId="0" fillId="0" borderId="0" xfId="114" applyFont="1" applyFill="1" applyBorder="1" applyAlignment="1" applyProtection="1">
      <alignment horizontal="center" shrinkToFit="1"/>
      <protection hidden="1"/>
    </xf>
    <xf numFmtId="0" fontId="0" fillId="0" borderId="131" xfId="114" applyFont="1" applyFill="1" applyBorder="1" applyAlignment="1" applyProtection="1">
      <alignment horizontal="center" shrinkToFit="1"/>
      <protection hidden="1"/>
    </xf>
    <xf numFmtId="0" fontId="4" fillId="0" borderId="107" xfId="114" applyFont="1" applyFill="1" applyBorder="1" applyAlignment="1" applyProtection="1">
      <alignment horizontal="center" shrinkToFit="1"/>
      <protection hidden="1"/>
    </xf>
    <xf numFmtId="0" fontId="0" fillId="0" borderId="264" xfId="114" applyFill="1" applyBorder="1" applyAlignment="1" applyProtection="1">
      <alignment horizontal="center"/>
      <protection hidden="1"/>
    </xf>
    <xf numFmtId="0" fontId="4" fillId="0" borderId="108" xfId="114" applyFont="1" applyFill="1" applyBorder="1" applyAlignment="1" applyProtection="1">
      <alignment shrinkToFit="1"/>
      <protection hidden="1"/>
    </xf>
    <xf numFmtId="0" fontId="0" fillId="0" borderId="109" xfId="114" applyFont="1" applyFill="1" applyBorder="1" applyAlignment="1" applyProtection="1">
      <alignment shrinkToFit="1"/>
      <protection hidden="1"/>
    </xf>
    <xf numFmtId="0" fontId="0" fillId="0" borderId="112" xfId="114" applyFont="1" applyFill="1" applyBorder="1" applyAlignment="1" applyProtection="1">
      <alignment horizontal="center" shrinkToFit="1"/>
      <protection hidden="1"/>
    </xf>
    <xf numFmtId="0" fontId="0" fillId="0" borderId="113" xfId="114" applyFont="1" applyFill="1" applyBorder="1" applyAlignment="1" applyProtection="1">
      <alignment horizontal="center" shrinkToFit="1"/>
      <protection hidden="1"/>
    </xf>
    <xf numFmtId="0" fontId="0" fillId="0" borderId="110" xfId="114" applyFont="1" applyFill="1" applyBorder="1" applyAlignment="1" applyProtection="1">
      <alignment horizontal="center" shrinkToFit="1"/>
      <protection hidden="1"/>
    </xf>
    <xf numFmtId="0" fontId="0" fillId="0" borderId="111" xfId="114" applyFont="1" applyFill="1" applyBorder="1" applyAlignment="1" applyProtection="1">
      <alignment horizontal="center" shrinkToFit="1"/>
      <protection hidden="1"/>
    </xf>
    <xf numFmtId="0" fontId="0" fillId="0" borderId="151" xfId="114" applyFont="1" applyFill="1" applyBorder="1" applyAlignment="1" applyProtection="1">
      <alignment horizontal="center" shrinkToFit="1"/>
      <protection hidden="1"/>
    </xf>
    <xf numFmtId="0" fontId="0" fillId="0" borderId="121" xfId="114" applyFont="1" applyFill="1" applyBorder="1" applyAlignment="1" applyProtection="1">
      <alignment horizontal="center" shrinkToFit="1"/>
      <protection hidden="1"/>
    </xf>
    <xf numFmtId="0" fontId="4" fillId="0" borderId="113" xfId="114" applyFont="1" applyFill="1" applyBorder="1" applyAlignment="1" applyProtection="1">
      <alignment horizontal="center" shrinkToFit="1"/>
      <protection hidden="1"/>
    </xf>
    <xf numFmtId="0" fontId="0" fillId="0" borderId="132" xfId="114" applyFill="1" applyBorder="1" applyAlignment="1" applyProtection="1">
      <alignment horizontal="center"/>
      <protection hidden="1"/>
    </xf>
    <xf numFmtId="0" fontId="4" fillId="0" borderId="114" xfId="114" applyFont="1" applyFill="1" applyBorder="1" applyAlignment="1" applyProtection="1">
      <alignment shrinkToFit="1"/>
      <protection hidden="1"/>
    </xf>
    <xf numFmtId="0" fontId="0" fillId="0" borderId="115" xfId="114" applyFont="1" applyFill="1" applyBorder="1" applyAlignment="1" applyProtection="1">
      <alignment shrinkToFit="1"/>
      <protection hidden="1"/>
    </xf>
    <xf numFmtId="0" fontId="0" fillId="0" borderId="118" xfId="114" applyFont="1" applyFill="1" applyBorder="1" applyAlignment="1" applyProtection="1">
      <alignment horizontal="center" shrinkToFit="1"/>
      <protection hidden="1"/>
    </xf>
    <xf numFmtId="0" fontId="0" fillId="0" borderId="119" xfId="114" applyFont="1" applyFill="1" applyBorder="1" applyAlignment="1" applyProtection="1">
      <alignment horizontal="center" shrinkToFit="1"/>
      <protection hidden="1"/>
    </xf>
    <xf numFmtId="0" fontId="0" fillId="0" borderId="116" xfId="114" applyFont="1" applyFill="1" applyBorder="1" applyAlignment="1" applyProtection="1">
      <alignment horizontal="center" shrinkToFit="1"/>
      <protection hidden="1"/>
    </xf>
    <xf numFmtId="0" fontId="0" fillId="0" borderId="117" xfId="114" applyFont="1" applyFill="1" applyBorder="1" applyAlignment="1" applyProtection="1">
      <alignment horizontal="center" shrinkToFit="1"/>
      <protection hidden="1"/>
    </xf>
    <xf numFmtId="0" fontId="0" fillId="0" borderId="132" xfId="114" applyFont="1" applyFill="1" applyBorder="1" applyAlignment="1" applyProtection="1">
      <alignment horizontal="center" shrinkToFit="1"/>
      <protection hidden="1"/>
    </xf>
    <xf numFmtId="0" fontId="0" fillId="0" borderId="133" xfId="114" applyFont="1" applyFill="1" applyBorder="1" applyAlignment="1" applyProtection="1">
      <alignment horizontal="center" shrinkToFit="1"/>
      <protection hidden="1"/>
    </xf>
    <xf numFmtId="0" fontId="4" fillId="0" borderId="119" xfId="114" applyFont="1" applyFill="1" applyBorder="1" applyAlignment="1" applyProtection="1">
      <alignment horizontal="center" shrinkToFit="1"/>
      <protection hidden="1"/>
    </xf>
    <xf numFmtId="0" fontId="0" fillId="0" borderId="0" xfId="115">
      <alignment/>
      <protection/>
    </xf>
    <xf numFmtId="0" fontId="15" fillId="13" borderId="99" xfId="110" applyFont="1" applyFill="1" applyBorder="1" applyAlignment="1">
      <alignment horizontal="center" shrinkToFit="1"/>
      <protection/>
    </xf>
    <xf numFmtId="0" fontId="5" fillId="0" borderId="138" xfId="110" applyFont="1" applyBorder="1" applyAlignment="1">
      <alignment horizontal="right" shrinkToFit="1"/>
      <protection/>
    </xf>
    <xf numFmtId="0" fontId="5" fillId="13" borderId="99" xfId="110" applyFont="1" applyFill="1" applyBorder="1" applyAlignment="1">
      <alignment horizontal="center" shrinkToFit="1"/>
      <protection/>
    </xf>
    <xf numFmtId="0" fontId="4" fillId="0" borderId="265" xfId="110" applyFont="1" applyBorder="1" applyAlignment="1">
      <alignment shrinkToFit="1"/>
      <protection/>
    </xf>
    <xf numFmtId="0" fontId="0" fillId="0" borderId="265" xfId="110" applyFont="1" applyBorder="1" applyAlignment="1">
      <alignment shrinkToFit="1"/>
      <protection/>
    </xf>
    <xf numFmtId="0" fontId="4" fillId="0" borderId="139" xfId="110" applyFont="1" applyBorder="1" applyAlignment="1">
      <alignment shrinkToFit="1"/>
      <protection/>
    </xf>
    <xf numFmtId="0" fontId="0" fillId="0" borderId="139" xfId="110" applyFont="1" applyBorder="1" applyAlignment="1">
      <alignment shrinkToFit="1"/>
      <protection/>
    </xf>
    <xf numFmtId="0" fontId="4" fillId="0" borderId="138" xfId="110" applyFont="1" applyBorder="1" applyAlignment="1">
      <alignment shrinkToFit="1"/>
      <protection/>
    </xf>
    <xf numFmtId="0" fontId="5" fillId="0" borderId="120" xfId="110" applyFont="1" applyBorder="1" applyAlignment="1">
      <alignment horizontal="center" shrinkToFit="1"/>
      <protection/>
    </xf>
    <xf numFmtId="0" fontId="5" fillId="0" borderId="112" xfId="110" applyFont="1" applyBorder="1" applyAlignment="1">
      <alignment horizontal="right" shrinkToFit="1"/>
      <protection/>
    </xf>
    <xf numFmtId="0" fontId="4" fillId="0" borderId="120" xfId="110" applyFont="1" applyBorder="1" applyAlignment="1">
      <alignment horizontal="center" shrinkToFit="1"/>
      <protection/>
    </xf>
    <xf numFmtId="0" fontId="0" fillId="0" borderId="110" xfId="110" applyBorder="1" applyAlignment="1">
      <alignment shrinkToFit="1"/>
      <protection/>
    </xf>
    <xf numFmtId="0" fontId="0" fillId="0" borderId="112" xfId="110" applyBorder="1" applyAlignment="1">
      <alignment shrinkToFit="1"/>
      <protection/>
    </xf>
    <xf numFmtId="0" fontId="45" fillId="0" borderId="120" xfId="110" applyFont="1" applyBorder="1" applyAlignment="1">
      <alignment horizontal="center" shrinkToFit="1"/>
      <protection/>
    </xf>
    <xf numFmtId="0" fontId="0" fillId="0" borderId="121" xfId="110" applyBorder="1" applyAlignment="1">
      <alignment shrinkToFit="1"/>
      <protection/>
    </xf>
    <xf numFmtId="0" fontId="45" fillId="0" borderId="106" xfId="110" applyFont="1" applyBorder="1" applyAlignment="1">
      <alignment horizontal="center" shrinkToFit="1"/>
      <protection/>
    </xf>
    <xf numFmtId="0" fontId="0" fillId="0" borderId="103" xfId="110" applyBorder="1" applyAlignment="1">
      <alignment shrinkToFit="1"/>
      <protection/>
    </xf>
    <xf numFmtId="0" fontId="0" fillId="0" borderId="105" xfId="110" applyBorder="1" applyAlignment="1">
      <alignment shrinkToFit="1"/>
      <protection/>
    </xf>
    <xf numFmtId="0" fontId="5" fillId="0" borderId="135" xfId="110" applyFont="1" applyBorder="1" applyAlignment="1">
      <alignment horizontal="center" shrinkToFit="1"/>
      <protection/>
    </xf>
    <xf numFmtId="0" fontId="5" fillId="0" borderId="129" xfId="110" applyFont="1" applyBorder="1" applyAlignment="1">
      <alignment horizontal="right" shrinkToFit="1"/>
      <protection/>
    </xf>
    <xf numFmtId="0" fontId="4" fillId="0" borderId="135" xfId="110" applyFont="1" applyBorder="1" applyAlignment="1">
      <alignment horizontal="center" shrinkToFit="1"/>
      <protection/>
    </xf>
    <xf numFmtId="0" fontId="0" fillId="0" borderId="266" xfId="110" applyBorder="1" applyAlignment="1">
      <alignment shrinkToFit="1"/>
      <protection/>
    </xf>
    <xf numFmtId="0" fontId="0" fillId="0" borderId="129" xfId="110" applyBorder="1" applyAlignment="1">
      <alignment shrinkToFit="1"/>
      <protection/>
    </xf>
    <xf numFmtId="0" fontId="45" fillId="0" borderId="135" xfId="110" applyFont="1" applyBorder="1" applyAlignment="1">
      <alignment horizontal="center" shrinkToFit="1"/>
      <protection/>
    </xf>
    <xf numFmtId="0" fontId="0" fillId="0" borderId="136" xfId="110" applyBorder="1" applyAlignment="1">
      <alignment shrinkToFit="1"/>
      <protection/>
    </xf>
    <xf numFmtId="0" fontId="0" fillId="0" borderId="0" xfId="115" applyFill="1">
      <alignment/>
      <protection/>
    </xf>
    <xf numFmtId="0" fontId="64" fillId="0" borderId="120" xfId="110" applyFont="1" applyBorder="1" applyAlignment="1">
      <alignment horizontal="center" shrinkToFit="1"/>
      <protection/>
    </xf>
    <xf numFmtId="0" fontId="65" fillId="0" borderId="112" xfId="110" applyFont="1" applyBorder="1" applyAlignment="1">
      <alignment horizontal="right" shrinkToFit="1"/>
      <protection/>
    </xf>
    <xf numFmtId="0" fontId="4" fillId="0" borderId="106" xfId="110" applyFont="1" applyBorder="1" applyAlignment="1">
      <alignment horizontal="center" shrinkToFit="1"/>
      <protection/>
    </xf>
    <xf numFmtId="0" fontId="5" fillId="0" borderId="0" xfId="115" applyFont="1">
      <alignment/>
      <protection/>
    </xf>
    <xf numFmtId="0" fontId="4" fillId="0" borderId="0" xfId="110" applyFont="1" applyAlignment="1">
      <alignment horizontal="center"/>
      <protection/>
    </xf>
    <xf numFmtId="0" fontId="4" fillId="0" borderId="0" xfId="110" applyFont="1">
      <alignment/>
      <protection/>
    </xf>
    <xf numFmtId="0" fontId="4" fillId="0" borderId="93" xfId="110" applyFont="1" applyBorder="1">
      <alignment/>
      <protection/>
    </xf>
    <xf numFmtId="0" fontId="0" fillId="0" borderId="0" xfId="110">
      <alignment/>
      <protection/>
    </xf>
    <xf numFmtId="0" fontId="0" fillId="0" borderId="0" xfId="110" applyAlignment="1">
      <alignment horizontal="center"/>
      <protection/>
    </xf>
    <xf numFmtId="0" fontId="4" fillId="0" borderId="0" xfId="110" applyFont="1" applyBorder="1" applyAlignment="1">
      <alignment horizontal="center" shrinkToFit="1"/>
      <protection/>
    </xf>
    <xf numFmtId="0" fontId="4" fillId="0" borderId="0" xfId="110" applyFont="1" applyBorder="1" applyAlignment="1">
      <alignment horizontal="right" shrinkToFit="1"/>
      <protection/>
    </xf>
    <xf numFmtId="0" fontId="4" fillId="0" borderId="0" xfId="110" applyFont="1" applyBorder="1" applyAlignment="1">
      <alignment shrinkToFit="1"/>
      <protection/>
    </xf>
    <xf numFmtId="0" fontId="17" fillId="0" borderId="0" xfId="110" applyFont="1" applyBorder="1" applyAlignment="1">
      <alignment shrinkToFit="1"/>
      <protection/>
    </xf>
    <xf numFmtId="0" fontId="5" fillId="0" borderId="106" xfId="110" applyFont="1" applyBorder="1" applyAlignment="1">
      <alignment horizontal="center" shrinkToFit="1"/>
      <protection/>
    </xf>
    <xf numFmtId="0" fontId="5" fillId="0" borderId="105" xfId="110" applyFont="1" applyBorder="1" applyAlignment="1">
      <alignment horizontal="right" shrinkToFit="1"/>
      <protection/>
    </xf>
    <xf numFmtId="0" fontId="0" fillId="0" borderId="131" xfId="110" applyBorder="1" applyAlignment="1">
      <alignment shrinkToFit="1"/>
      <protection/>
    </xf>
    <xf numFmtId="0" fontId="5" fillId="13" borderId="119" xfId="110" applyFont="1" applyFill="1" applyBorder="1" applyAlignment="1">
      <alignment horizontal="center" shrinkToFit="1"/>
      <protection/>
    </xf>
    <xf numFmtId="0" fontId="0" fillId="0" borderId="110" xfId="110" applyFont="1" applyBorder="1" applyAlignment="1">
      <alignment shrinkToFit="1"/>
      <protection/>
    </xf>
    <xf numFmtId="0" fontId="4" fillId="0" borderId="93" xfId="110" applyFont="1" applyBorder="1" applyAlignment="1">
      <alignment horizontal="center" shrinkToFit="1"/>
      <protection/>
    </xf>
    <xf numFmtId="0" fontId="4" fillId="0" borderId="130" xfId="110" applyFont="1" applyBorder="1" applyAlignment="1">
      <alignment horizontal="center" shrinkToFit="1"/>
      <protection/>
    </xf>
    <xf numFmtId="0" fontId="60" fillId="0" borderId="129" xfId="110" applyFont="1" applyBorder="1" applyAlignment="1">
      <alignment shrinkToFit="1"/>
      <protection/>
    </xf>
    <xf numFmtId="0" fontId="64" fillId="0" borderId="135" xfId="110" applyFont="1" applyBorder="1" applyAlignment="1">
      <alignment horizontal="center" shrinkToFit="1"/>
      <protection/>
    </xf>
    <xf numFmtId="0" fontId="64" fillId="0" borderId="265" xfId="110" applyFont="1" applyBorder="1" applyAlignment="1">
      <alignment shrinkToFit="1"/>
      <protection/>
    </xf>
    <xf numFmtId="0" fontId="0" fillId="0" borderId="110" xfId="110" applyFont="1" applyBorder="1" applyAlignment="1">
      <alignment shrinkToFit="1"/>
      <protection/>
    </xf>
    <xf numFmtId="0" fontId="4" fillId="0" borderId="0" xfId="110" applyFont="1" applyBorder="1" applyAlignment="1">
      <alignment horizontal="center"/>
      <protection/>
    </xf>
    <xf numFmtId="0" fontId="4" fillId="0" borderId="0" xfId="110" applyFont="1" applyBorder="1">
      <alignment/>
      <protection/>
    </xf>
    <xf numFmtId="0" fontId="9" fillId="13" borderId="99" xfId="110" applyFont="1" applyFill="1" applyBorder="1" applyAlignment="1">
      <alignment horizontal="center" vertical="center" textRotation="180" wrapText="1"/>
      <protection/>
    </xf>
    <xf numFmtId="0" fontId="9" fillId="13" borderId="118" xfId="110" applyFont="1" applyFill="1" applyBorder="1" applyAlignment="1">
      <alignment horizontal="center" vertical="center" textRotation="180" wrapText="1"/>
      <protection/>
    </xf>
    <xf numFmtId="0" fontId="7" fillId="13" borderId="99" xfId="110" applyFont="1" applyFill="1" applyBorder="1" applyAlignment="1">
      <alignment horizontal="center" vertical="center" textRotation="180"/>
      <protection/>
    </xf>
    <xf numFmtId="0" fontId="7" fillId="13" borderId="133" xfId="110" applyFont="1" applyFill="1" applyBorder="1" applyAlignment="1">
      <alignment horizontal="center" vertical="center" textRotation="180"/>
      <protection/>
    </xf>
    <xf numFmtId="0" fontId="7" fillId="13" borderId="118" xfId="110" applyFont="1" applyFill="1" applyBorder="1" applyAlignment="1">
      <alignment horizontal="center" vertical="center" textRotation="180"/>
      <protection/>
    </xf>
    <xf numFmtId="0" fontId="7" fillId="13" borderId="116" xfId="110" applyFont="1" applyFill="1" applyBorder="1" applyAlignment="1">
      <alignment horizontal="center" vertical="center" textRotation="180"/>
      <protection/>
    </xf>
    <xf numFmtId="0" fontId="7" fillId="13" borderId="122" xfId="110" applyFont="1" applyFill="1" applyBorder="1" applyAlignment="1">
      <alignment horizontal="center" vertical="center" textRotation="180"/>
      <protection/>
    </xf>
    <xf numFmtId="0" fontId="66" fillId="0" borderId="0" xfId="110" applyFont="1" applyAlignment="1">
      <alignment horizontal="center"/>
      <protection/>
    </xf>
    <xf numFmtId="0" fontId="4" fillId="0" borderId="0" xfId="110" applyFont="1">
      <alignment/>
      <protection/>
    </xf>
    <xf numFmtId="0" fontId="67" fillId="0" borderId="0" xfId="110" applyFont="1">
      <alignment/>
      <protection/>
    </xf>
    <xf numFmtId="0" fontId="58" fillId="0" borderId="0" xfId="110" applyFont="1">
      <alignment/>
      <protection/>
    </xf>
    <xf numFmtId="0" fontId="8" fillId="0" borderId="0" xfId="110" applyFont="1">
      <alignment/>
      <protection/>
    </xf>
    <xf numFmtId="0" fontId="0" fillId="0" borderId="0" xfId="110" applyFont="1">
      <alignment/>
      <protection/>
    </xf>
    <xf numFmtId="0" fontId="5" fillId="0" borderId="0" xfId="110" applyFont="1">
      <alignment/>
      <protection/>
    </xf>
    <xf numFmtId="0" fontId="5" fillId="0" borderId="0" xfId="108" applyFont="1">
      <alignment/>
      <protection/>
    </xf>
    <xf numFmtId="0" fontId="4" fillId="0" borderId="0" xfId="108" applyFont="1">
      <alignment/>
      <protection/>
    </xf>
    <xf numFmtId="0" fontId="0" fillId="0" borderId="0" xfId="108">
      <alignment/>
      <protection/>
    </xf>
    <xf numFmtId="0" fontId="0" fillId="27" borderId="267" xfId="108" applyFill="1" applyBorder="1">
      <alignment/>
      <protection/>
    </xf>
    <xf numFmtId="0" fontId="0" fillId="27" borderId="268" xfId="108" applyFill="1" applyBorder="1">
      <alignment/>
      <protection/>
    </xf>
    <xf numFmtId="0" fontId="0" fillId="27" borderId="269" xfId="108" applyFont="1" applyFill="1" applyBorder="1">
      <alignment/>
      <protection/>
    </xf>
    <xf numFmtId="0" fontId="0" fillId="27" borderId="270" xfId="108" applyFill="1" applyBorder="1">
      <alignment/>
      <protection/>
    </xf>
    <xf numFmtId="0" fontId="0" fillId="27" borderId="271" xfId="108" applyFill="1" applyBorder="1">
      <alignment/>
      <protection/>
    </xf>
    <xf numFmtId="0" fontId="0" fillId="27" borderId="272" xfId="108" applyFill="1" applyBorder="1">
      <alignment/>
      <protection/>
    </xf>
    <xf numFmtId="0" fontId="0" fillId="27" borderId="268" xfId="108" applyFont="1" applyFill="1" applyBorder="1">
      <alignment/>
      <protection/>
    </xf>
    <xf numFmtId="0" fontId="0" fillId="27" borderId="273" xfId="108" applyFill="1" applyBorder="1">
      <alignment/>
      <protection/>
    </xf>
    <xf numFmtId="0" fontId="0" fillId="27" borderId="274" xfId="108" applyFont="1" applyFill="1" applyBorder="1">
      <alignment/>
      <protection/>
    </xf>
    <xf numFmtId="0" fontId="0" fillId="27" borderId="275" xfId="108" applyFont="1" applyFill="1" applyBorder="1">
      <alignment/>
      <protection/>
    </xf>
    <xf numFmtId="164" fontId="0" fillId="27" borderId="271" xfId="108" applyNumberFormat="1" applyFont="1" applyFill="1" applyBorder="1">
      <alignment/>
      <protection/>
    </xf>
    <xf numFmtId="0" fontId="0" fillId="27" borderId="276" xfId="108" applyFont="1" applyFill="1" applyBorder="1">
      <alignment/>
      <protection/>
    </xf>
    <xf numFmtId="0" fontId="0" fillId="27" borderId="267" xfId="108" applyFont="1" applyFill="1" applyBorder="1">
      <alignment/>
      <protection/>
    </xf>
    <xf numFmtId="0" fontId="0" fillId="27" borderId="273" xfId="108" applyFont="1" applyFill="1" applyBorder="1">
      <alignment/>
      <protection/>
    </xf>
    <xf numFmtId="0" fontId="0" fillId="27" borderId="277" xfId="108" applyFont="1" applyFill="1" applyBorder="1">
      <alignment/>
      <protection/>
    </xf>
    <xf numFmtId="0" fontId="0" fillId="27" borderId="278" xfId="108" applyFont="1" applyFill="1" applyBorder="1">
      <alignment/>
      <protection/>
    </xf>
    <xf numFmtId="0" fontId="0" fillId="27" borderId="272" xfId="108" applyFont="1" applyFill="1" applyBorder="1">
      <alignment/>
      <protection/>
    </xf>
    <xf numFmtId="0" fontId="0" fillId="27" borderId="279" xfId="108" applyFont="1" applyFill="1" applyBorder="1">
      <alignment/>
      <protection/>
    </xf>
    <xf numFmtId="0" fontId="60" fillId="0" borderId="272" xfId="108" applyFont="1" applyBorder="1">
      <alignment/>
      <protection/>
    </xf>
    <xf numFmtId="0" fontId="60" fillId="0" borderId="269" xfId="108" applyFont="1" applyBorder="1">
      <alignment/>
      <protection/>
    </xf>
    <xf numFmtId="2" fontId="60" fillId="0" borderId="272" xfId="108" applyNumberFormat="1" applyFont="1" applyBorder="1">
      <alignment/>
      <protection/>
    </xf>
    <xf numFmtId="0" fontId="60" fillId="0" borderId="272" xfId="108" applyFont="1" applyBorder="1" applyAlignment="1">
      <alignment horizontal="center"/>
      <protection/>
    </xf>
    <xf numFmtId="2" fontId="60" fillId="0" borderId="270" xfId="108" applyNumberFormat="1" applyFont="1" applyBorder="1">
      <alignment/>
      <protection/>
    </xf>
    <xf numFmtId="0" fontId="60" fillId="0" borderId="269" xfId="108" applyFont="1" applyBorder="1" applyAlignment="1">
      <alignment horizontal="center"/>
      <protection/>
    </xf>
    <xf numFmtId="2" fontId="60" fillId="0" borderId="278" xfId="108" applyNumberFormat="1" applyFont="1" applyBorder="1" applyAlignment="1">
      <alignment horizontal="center"/>
      <protection/>
    </xf>
    <xf numFmtId="0" fontId="60" fillId="0" borderId="279" xfId="108" applyFont="1" applyBorder="1" applyAlignment="1">
      <alignment horizontal="center"/>
      <protection/>
    </xf>
    <xf numFmtId="0" fontId="0" fillId="0" borderId="272" xfId="108" applyBorder="1" applyAlignment="1">
      <alignment horizontal="center"/>
      <protection/>
    </xf>
    <xf numFmtId="2" fontId="60" fillId="0" borderId="277" xfId="108" applyNumberFormat="1" applyFont="1" applyBorder="1">
      <alignment/>
      <protection/>
    </xf>
    <xf numFmtId="0" fontId="45" fillId="0" borderId="277" xfId="108" applyFont="1" applyBorder="1" applyAlignment="1">
      <alignment horizontal="center"/>
      <protection/>
    </xf>
    <xf numFmtId="0" fontId="60" fillId="0" borderId="270" xfId="108" applyFont="1" applyBorder="1">
      <alignment/>
      <protection/>
    </xf>
    <xf numFmtId="2" fontId="60" fillId="0" borderId="269" xfId="108" applyNumberFormat="1" applyFont="1" applyBorder="1" applyAlignment="1">
      <alignment horizontal="center"/>
      <protection/>
    </xf>
    <xf numFmtId="0" fontId="60" fillId="0" borderId="270" xfId="108" applyFont="1" applyBorder="1" applyAlignment="1">
      <alignment horizontal="center"/>
      <protection/>
    </xf>
    <xf numFmtId="0" fontId="45" fillId="0" borderId="272" xfId="108" applyFont="1" applyBorder="1" applyAlignment="1">
      <alignment horizontal="center"/>
      <protection/>
    </xf>
    <xf numFmtId="1" fontId="60" fillId="0" borderId="272" xfId="108" applyNumberFormat="1" applyFont="1" applyBorder="1" applyAlignment="1">
      <alignment horizontal="center"/>
      <protection/>
    </xf>
    <xf numFmtId="0" fontId="0" fillId="0" borderId="276" xfId="108" applyBorder="1">
      <alignment/>
      <protection/>
    </xf>
    <xf numFmtId="0" fontId="0" fillId="0" borderId="272" xfId="108" applyFont="1" applyBorder="1">
      <alignment/>
      <protection/>
    </xf>
    <xf numFmtId="2" fontId="0" fillId="0" borderId="270" xfId="108" applyNumberFormat="1" applyBorder="1">
      <alignment/>
      <protection/>
    </xf>
    <xf numFmtId="0" fontId="0" fillId="0" borderId="269" xfId="108" applyBorder="1" applyAlignment="1">
      <alignment horizontal="center"/>
      <protection/>
    </xf>
    <xf numFmtId="2" fontId="0" fillId="0" borderId="272" xfId="108" applyNumberFormat="1" applyBorder="1">
      <alignment/>
      <protection/>
    </xf>
    <xf numFmtId="2" fontId="0" fillId="0" borderId="270" xfId="108" applyNumberFormat="1" applyBorder="1" applyAlignment="1">
      <alignment horizontal="center"/>
      <protection/>
    </xf>
    <xf numFmtId="0" fontId="0" fillId="0" borderId="272" xfId="108" applyFont="1" applyFill="1" applyBorder="1">
      <alignment/>
      <protection/>
    </xf>
    <xf numFmtId="0" fontId="0" fillId="0" borderId="277" xfId="108" applyFont="1" applyFill="1" applyBorder="1">
      <alignment/>
      <protection/>
    </xf>
    <xf numFmtId="2" fontId="0" fillId="0" borderId="272" xfId="108" applyNumberFormat="1" applyBorder="1" applyAlignment="1">
      <alignment horizontal="center"/>
      <protection/>
    </xf>
    <xf numFmtId="0" fontId="0" fillId="0" borderId="270" xfId="108" applyBorder="1" applyAlignment="1">
      <alignment horizontal="center"/>
      <protection/>
    </xf>
    <xf numFmtId="0" fontId="0" fillId="0" borderId="271" xfId="108" applyBorder="1" applyAlignment="1">
      <alignment horizontal="center"/>
      <protection/>
    </xf>
    <xf numFmtId="0" fontId="0" fillId="0" borderId="269" xfId="108" applyBorder="1">
      <alignment/>
      <protection/>
    </xf>
    <xf numFmtId="0" fontId="0" fillId="0" borderId="269" xfId="108" applyFont="1" applyBorder="1">
      <alignment/>
      <protection/>
    </xf>
    <xf numFmtId="0" fontId="0" fillId="0" borderId="267" xfId="108" applyFont="1" applyBorder="1">
      <alignment/>
      <protection/>
    </xf>
    <xf numFmtId="0" fontId="0" fillId="0" borderId="268" xfId="108" applyFont="1" applyBorder="1">
      <alignment/>
      <protection/>
    </xf>
    <xf numFmtId="0" fontId="0" fillId="0" borderId="267" xfId="108" applyBorder="1" applyAlignment="1">
      <alignment horizontal="center"/>
      <protection/>
    </xf>
    <xf numFmtId="0" fontId="0" fillId="0" borderId="273" xfId="108" applyBorder="1" applyAlignment="1">
      <alignment horizontal="center"/>
      <protection/>
    </xf>
    <xf numFmtId="0" fontId="0" fillId="0" borderId="268" xfId="108" applyBorder="1" applyAlignment="1">
      <alignment horizontal="center"/>
      <protection/>
    </xf>
    <xf numFmtId="2" fontId="0" fillId="0" borderId="273" xfId="108" applyNumberFormat="1" applyBorder="1">
      <alignment/>
      <protection/>
    </xf>
    <xf numFmtId="2" fontId="0" fillId="0" borderId="267" xfId="108" applyNumberFormat="1" applyBorder="1">
      <alignment/>
      <protection/>
    </xf>
    <xf numFmtId="0" fontId="45" fillId="0" borderId="267" xfId="108" applyFont="1" applyBorder="1" applyAlignment="1">
      <alignment horizontal="center"/>
      <protection/>
    </xf>
    <xf numFmtId="0" fontId="0" fillId="0" borderId="0" xfId="108" applyBorder="1">
      <alignment/>
      <protection/>
    </xf>
    <xf numFmtId="2" fontId="0" fillId="0" borderId="0" xfId="108" applyNumberFormat="1" applyBorder="1">
      <alignment/>
      <protection/>
    </xf>
    <xf numFmtId="0" fontId="0" fillId="0" borderId="0" xfId="108" applyBorder="1" applyAlignment="1">
      <alignment horizontal="center"/>
      <protection/>
    </xf>
    <xf numFmtId="0" fontId="68" fillId="0" borderId="0" xfId="108" applyFont="1" applyBorder="1">
      <alignment/>
      <protection/>
    </xf>
    <xf numFmtId="0" fontId="45" fillId="0" borderId="0" xfId="108" applyFont="1" applyBorder="1" applyAlignment="1">
      <alignment horizontal="center"/>
      <protection/>
    </xf>
    <xf numFmtId="2" fontId="60" fillId="0" borderId="273" xfId="108" applyNumberFormat="1" applyFont="1" applyBorder="1">
      <alignment/>
      <protection/>
    </xf>
    <xf numFmtId="0" fontId="60" fillId="0" borderId="268" xfId="108" applyFont="1" applyBorder="1" applyAlignment="1">
      <alignment horizontal="center"/>
      <protection/>
    </xf>
    <xf numFmtId="0" fontId="45" fillId="0" borderId="273" xfId="108" applyFont="1" applyBorder="1" applyAlignment="1">
      <alignment horizontal="center"/>
      <protection/>
    </xf>
    <xf numFmtId="0" fontId="45" fillId="0" borderId="270" xfId="108" applyFont="1" applyBorder="1" applyAlignment="1">
      <alignment horizontal="center"/>
      <protection/>
    </xf>
    <xf numFmtId="2" fontId="60" fillId="0" borderId="0" xfId="108" applyNumberFormat="1" applyFont="1" applyBorder="1">
      <alignment/>
      <protection/>
    </xf>
    <xf numFmtId="0" fontId="60" fillId="0" borderId="0" xfId="108" applyFont="1" applyBorder="1" applyAlignment="1">
      <alignment horizontal="center"/>
      <protection/>
    </xf>
    <xf numFmtId="0" fontId="0" fillId="27" borderId="278" xfId="108" applyFill="1" applyBorder="1">
      <alignment/>
      <protection/>
    </xf>
    <xf numFmtId="0" fontId="0" fillId="27" borderId="277" xfId="108" applyFill="1" applyBorder="1">
      <alignment/>
      <protection/>
    </xf>
    <xf numFmtId="0" fontId="0" fillId="27" borderId="270" xfId="108" applyFont="1" applyFill="1" applyBorder="1">
      <alignment/>
      <protection/>
    </xf>
    <xf numFmtId="0" fontId="60" fillId="0" borderId="268" xfId="108" applyFont="1" applyBorder="1">
      <alignment/>
      <protection/>
    </xf>
    <xf numFmtId="2" fontId="0" fillId="0" borderId="268" xfId="108" applyNumberFormat="1" applyBorder="1">
      <alignment/>
      <protection/>
    </xf>
    <xf numFmtId="0" fontId="0" fillId="0" borderId="280" xfId="108" applyBorder="1">
      <alignment/>
      <protection/>
    </xf>
    <xf numFmtId="0" fontId="0" fillId="0" borderId="273" xfId="108" applyBorder="1">
      <alignment/>
      <protection/>
    </xf>
    <xf numFmtId="2" fontId="0" fillId="0" borderId="267" xfId="108" applyNumberFormat="1" applyFont="1" applyBorder="1">
      <alignment/>
      <protection/>
    </xf>
    <xf numFmtId="0" fontId="0" fillId="0" borderId="270" xfId="108" applyFont="1" applyBorder="1">
      <alignment/>
      <protection/>
    </xf>
    <xf numFmtId="2" fontId="0" fillId="0" borderId="271" xfId="108" applyNumberFormat="1" applyBorder="1">
      <alignment/>
      <protection/>
    </xf>
    <xf numFmtId="2" fontId="0" fillId="0" borderId="269" xfId="108" applyNumberFormat="1" applyBorder="1">
      <alignment/>
      <protection/>
    </xf>
    <xf numFmtId="0" fontId="5" fillId="13" borderId="281" xfId="126" applyFont="1" applyFill="1" applyBorder="1" applyAlignment="1">
      <alignment horizontal="center" vertical="center"/>
      <protection/>
    </xf>
    <xf numFmtId="0" fontId="5" fillId="13" borderId="282" xfId="126" applyFont="1" applyFill="1" applyBorder="1" applyAlignment="1">
      <alignment horizontal="center" vertical="center"/>
      <protection/>
    </xf>
    <xf numFmtId="0" fontId="5" fillId="13" borderId="283" xfId="126" applyFont="1" applyFill="1" applyBorder="1" applyAlignment="1">
      <alignment horizontal="center" vertical="center"/>
      <protection/>
    </xf>
    <xf numFmtId="0" fontId="5" fillId="13" borderId="284" xfId="126" applyFont="1" applyFill="1" applyBorder="1" applyAlignment="1">
      <alignment horizontal="center" vertical="center"/>
      <protection/>
    </xf>
    <xf numFmtId="0" fontId="5" fillId="13" borderId="285" xfId="126" applyFont="1" applyFill="1" applyBorder="1" applyAlignment="1">
      <alignment horizontal="center" vertical="center"/>
      <protection/>
    </xf>
    <xf numFmtId="0" fontId="5" fillId="13" borderId="286" xfId="126" applyFont="1" applyFill="1" applyBorder="1" applyAlignment="1">
      <alignment horizontal="center" vertical="center"/>
      <protection/>
    </xf>
    <xf numFmtId="0" fontId="9" fillId="13" borderId="287" xfId="126" applyFont="1" applyFill="1" applyBorder="1" applyAlignment="1" applyProtection="1">
      <alignment horizontal="center" vertical="center" wrapText="1"/>
      <protection hidden="1"/>
    </xf>
    <xf numFmtId="0" fontId="9" fillId="13" borderId="286" xfId="126" applyFont="1" applyFill="1" applyBorder="1" applyAlignment="1" applyProtection="1">
      <alignment horizontal="center" vertical="center" wrapText="1"/>
      <protection hidden="1"/>
    </xf>
    <xf numFmtId="0" fontId="8" fillId="13" borderId="288" xfId="126" applyFont="1" applyFill="1" applyBorder="1" applyAlignment="1">
      <alignment horizontal="center" vertical="center"/>
      <protection/>
    </xf>
    <xf numFmtId="0" fontId="8" fillId="13" borderId="283" xfId="126" applyFont="1" applyFill="1" applyBorder="1" applyAlignment="1">
      <alignment horizontal="center" vertical="center"/>
      <protection/>
    </xf>
    <xf numFmtId="0" fontId="8" fillId="13" borderId="281" xfId="126" applyFont="1" applyFill="1" applyBorder="1" applyAlignment="1">
      <alignment horizontal="center" vertical="center"/>
      <protection/>
    </xf>
    <xf numFmtId="0" fontId="8" fillId="13" borderId="289" xfId="126" applyFont="1" applyFill="1" applyBorder="1" applyAlignment="1">
      <alignment horizontal="center" vertical="center"/>
      <protection/>
    </xf>
    <xf numFmtId="0" fontId="7" fillId="13" borderId="128" xfId="126" applyFont="1" applyFill="1" applyBorder="1" applyAlignment="1">
      <alignment horizontal="center" vertical="center" wrapText="1"/>
      <protection/>
    </xf>
    <xf numFmtId="0" fontId="7" fillId="13" borderId="90" xfId="126" applyFont="1" applyFill="1" applyBorder="1" applyAlignment="1">
      <alignment horizontal="center" vertical="center" wrapText="1"/>
      <protection/>
    </xf>
    <xf numFmtId="0" fontId="7" fillId="13" borderId="97" xfId="126" applyFont="1" applyFill="1" applyBorder="1" applyAlignment="1">
      <alignment horizontal="center" vertical="center" wrapText="1"/>
      <protection/>
    </xf>
    <xf numFmtId="0" fontId="5" fillId="13" borderId="290" xfId="126" applyFont="1" applyFill="1" applyBorder="1" applyAlignment="1">
      <alignment horizontal="center" vertical="center" wrapText="1"/>
      <protection/>
    </xf>
    <xf numFmtId="0" fontId="5" fillId="13" borderId="89" xfId="126" applyFont="1" applyFill="1" applyBorder="1" applyAlignment="1">
      <alignment horizontal="center" vertical="center" wrapText="1"/>
      <protection/>
    </xf>
    <xf numFmtId="0" fontId="5" fillId="13" borderId="291" xfId="126" applyFont="1" applyFill="1" applyBorder="1" applyAlignment="1">
      <alignment horizontal="center" vertical="center" wrapText="1"/>
      <protection/>
    </xf>
    <xf numFmtId="0" fontId="5" fillId="13" borderId="128" xfId="126" applyFont="1" applyFill="1" applyBorder="1" applyAlignment="1">
      <alignment horizontal="center" vertical="center"/>
      <protection/>
    </xf>
    <xf numFmtId="0" fontId="5" fillId="13" borderId="90" xfId="126" applyFont="1" applyFill="1" applyBorder="1" applyAlignment="1">
      <alignment horizontal="center" vertical="center"/>
      <protection/>
    </xf>
    <xf numFmtId="0" fontId="5" fillId="13" borderId="97" xfId="126" applyFont="1" applyFill="1" applyBorder="1" applyAlignment="1">
      <alignment horizontal="center" vertical="center"/>
      <protection/>
    </xf>
    <xf numFmtId="0" fontId="5" fillId="0" borderId="0" xfId="126" applyFont="1" applyAlignment="1">
      <alignment horizontal="center"/>
      <protection/>
    </xf>
    <xf numFmtId="0" fontId="5" fillId="0" borderId="0" xfId="126" applyFont="1" applyAlignment="1">
      <alignment horizontal="center" vertical="top"/>
      <protection/>
    </xf>
    <xf numFmtId="0" fontId="18" fillId="13" borderId="287" xfId="126" applyFont="1" applyFill="1" applyBorder="1" applyAlignment="1" applyProtection="1">
      <alignment horizontal="center" vertical="center" wrapText="1"/>
      <protection hidden="1"/>
    </xf>
    <xf numFmtId="0" fontId="18" fillId="13" borderId="286" xfId="126" applyFont="1" applyFill="1" applyBorder="1" applyAlignment="1" applyProtection="1">
      <alignment horizontal="center" vertical="center" wrapText="1"/>
      <protection hidden="1"/>
    </xf>
    <xf numFmtId="0" fontId="7" fillId="13" borderId="292" xfId="126" applyFont="1" applyFill="1" applyBorder="1" applyAlignment="1">
      <alignment horizontal="center" vertical="center" wrapText="1"/>
      <protection/>
    </xf>
    <xf numFmtId="0" fontId="7" fillId="13" borderId="149" xfId="126" applyFont="1" applyFill="1" applyBorder="1" applyAlignment="1">
      <alignment horizontal="center" vertical="center" wrapText="1"/>
      <protection/>
    </xf>
    <xf numFmtId="0" fontId="7" fillId="13" borderId="293" xfId="126" applyFont="1" applyFill="1" applyBorder="1" applyAlignment="1">
      <alignment horizontal="center" vertical="center" wrapText="1"/>
      <protection/>
    </xf>
    <xf numFmtId="0" fontId="5" fillId="13" borderId="294" xfId="126" applyFont="1" applyFill="1" applyBorder="1" applyAlignment="1">
      <alignment horizontal="center" vertical="center"/>
      <protection/>
    </xf>
    <xf numFmtId="0" fontId="5" fillId="13" borderId="295" xfId="126" applyFont="1" applyFill="1" applyBorder="1" applyAlignment="1">
      <alignment horizontal="center" vertical="center"/>
      <protection/>
    </xf>
    <xf numFmtId="0" fontId="5" fillId="13" borderId="296" xfId="126" applyFont="1" applyFill="1" applyBorder="1" applyAlignment="1">
      <alignment horizontal="center" vertical="center"/>
      <protection/>
    </xf>
    <xf numFmtId="0" fontId="5" fillId="13" borderId="297" xfId="121" applyFont="1" applyFill="1" applyBorder="1" applyAlignment="1">
      <alignment horizontal="center" vertical="center"/>
      <protection/>
    </xf>
    <xf numFmtId="0" fontId="5" fillId="13" borderId="298" xfId="121" applyFont="1" applyFill="1" applyBorder="1" applyAlignment="1">
      <alignment horizontal="center" vertical="center"/>
      <protection/>
    </xf>
    <xf numFmtId="0" fontId="5" fillId="13" borderId="299" xfId="121" applyFont="1" applyFill="1" applyBorder="1" applyAlignment="1">
      <alignment horizontal="center" vertical="center"/>
      <protection/>
    </xf>
    <xf numFmtId="0" fontId="5" fillId="13" borderId="284" xfId="121" applyFont="1" applyFill="1" applyBorder="1" applyAlignment="1">
      <alignment horizontal="center" vertical="center"/>
      <protection/>
    </xf>
    <xf numFmtId="0" fontId="5" fillId="13" borderId="285" xfId="121" applyFont="1" applyFill="1" applyBorder="1" applyAlignment="1">
      <alignment horizontal="center" vertical="center"/>
      <protection/>
    </xf>
    <xf numFmtId="0" fontId="5" fillId="13" borderId="300" xfId="121" applyFont="1" applyFill="1" applyBorder="1" applyAlignment="1">
      <alignment horizontal="center" vertical="center"/>
      <protection/>
    </xf>
    <xf numFmtId="0" fontId="9" fillId="13" borderId="287" xfId="121" applyFont="1" applyFill="1" applyBorder="1" applyAlignment="1" applyProtection="1">
      <alignment horizontal="center" vertical="center" wrapText="1"/>
      <protection locked="0"/>
    </xf>
    <xf numFmtId="0" fontId="9" fillId="13" borderId="286" xfId="121" applyFont="1" applyFill="1" applyBorder="1" applyAlignment="1" applyProtection="1">
      <alignment horizontal="center" vertical="center" wrapText="1"/>
      <protection locked="0"/>
    </xf>
    <xf numFmtId="0" fontId="15" fillId="0" borderId="0" xfId="121" applyFont="1" applyAlignment="1">
      <alignment horizontal="center" vertical="center"/>
      <protection/>
    </xf>
    <xf numFmtId="0" fontId="0" fillId="13" borderId="284" xfId="121" applyFont="1" applyFill="1" applyBorder="1" applyAlignment="1" applyProtection="1">
      <alignment horizontal="center" vertical="center" wrapText="1"/>
      <protection locked="0"/>
    </xf>
    <xf numFmtId="0" fontId="0" fillId="13" borderId="286" xfId="121" applyFont="1" applyFill="1" applyBorder="1" applyAlignment="1" applyProtection="1">
      <alignment horizontal="center" vertical="center" wrapText="1"/>
      <protection locked="0"/>
    </xf>
    <xf numFmtId="0" fontId="0" fillId="13" borderId="287" xfId="121" applyFont="1" applyFill="1" applyBorder="1" applyAlignment="1" applyProtection="1">
      <alignment horizontal="center" vertical="center" wrapText="1"/>
      <protection locked="0"/>
    </xf>
    <xf numFmtId="0" fontId="7" fillId="13" borderId="301" xfId="0" applyFont="1" applyFill="1" applyBorder="1" applyAlignment="1">
      <alignment horizontal="center" wrapText="1"/>
    </xf>
    <xf numFmtId="0" fontId="7" fillId="13" borderId="302" xfId="0" applyFont="1" applyFill="1" applyBorder="1" applyAlignment="1">
      <alignment horizontal="center" wrapText="1"/>
    </xf>
    <xf numFmtId="0" fontId="7" fillId="13" borderId="200" xfId="0" applyFont="1" applyFill="1" applyBorder="1" applyAlignment="1">
      <alignment horizontal="center" wrapText="1"/>
    </xf>
    <xf numFmtId="0" fontId="5" fillId="13" borderId="303" xfId="0" applyFont="1" applyFill="1" applyBorder="1" applyAlignment="1">
      <alignment horizontal="center" wrapText="1"/>
    </xf>
    <xf numFmtId="0" fontId="5" fillId="13" borderId="89" xfId="0" applyFont="1" applyFill="1" applyBorder="1" applyAlignment="1">
      <alignment horizontal="center" wrapText="1"/>
    </xf>
    <xf numFmtId="0" fontId="5" fillId="13" borderId="304" xfId="0" applyFont="1" applyFill="1" applyBorder="1" applyAlignment="1">
      <alignment horizontal="center" wrapText="1"/>
    </xf>
    <xf numFmtId="0" fontId="5" fillId="13" borderId="305" xfId="0" applyFont="1" applyFill="1" applyBorder="1" applyAlignment="1">
      <alignment horizontal="center"/>
    </xf>
    <xf numFmtId="0" fontId="5" fillId="13" borderId="90" xfId="0" applyFont="1" applyFill="1" applyBorder="1" applyAlignment="1">
      <alignment horizontal="center"/>
    </xf>
    <xf numFmtId="0" fontId="5" fillId="13" borderId="20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center"/>
    </xf>
    <xf numFmtId="0" fontId="4" fillId="13" borderId="281" xfId="0" applyFont="1" applyFill="1" applyBorder="1" applyAlignment="1">
      <alignment horizontal="center" vertical="center"/>
    </xf>
    <xf numFmtId="0" fontId="4" fillId="13" borderId="282" xfId="0" applyFont="1" applyFill="1" applyBorder="1" applyAlignment="1">
      <alignment horizontal="center" vertical="center"/>
    </xf>
    <xf numFmtId="0" fontId="4" fillId="13" borderId="283" xfId="0" applyFont="1" applyFill="1" applyBorder="1" applyAlignment="1">
      <alignment horizontal="center" vertical="center"/>
    </xf>
    <xf numFmtId="0" fontId="4" fillId="13" borderId="284" xfId="0" applyFont="1" applyFill="1" applyBorder="1" applyAlignment="1">
      <alignment horizontal="center" vertical="center"/>
    </xf>
    <xf numFmtId="0" fontId="4" fillId="13" borderId="285" xfId="0" applyFont="1" applyFill="1" applyBorder="1" applyAlignment="1">
      <alignment horizontal="center" vertical="center"/>
    </xf>
    <xf numFmtId="0" fontId="4" fillId="13" borderId="286" xfId="0" applyFont="1" applyFill="1" applyBorder="1" applyAlignment="1">
      <alignment horizontal="center" vertical="center"/>
    </xf>
    <xf numFmtId="0" fontId="0" fillId="13" borderId="284" xfId="127" applyFont="1" applyFill="1" applyBorder="1" applyAlignment="1" applyProtection="1">
      <alignment horizontal="center" vertical="center" wrapText="1"/>
      <protection hidden="1"/>
    </xf>
    <xf numFmtId="0" fontId="0" fillId="13" borderId="286" xfId="127" applyFont="1" applyFill="1" applyBorder="1" applyAlignment="1" applyProtection="1">
      <alignment horizontal="center" vertical="center" wrapText="1"/>
      <protection hidden="1"/>
    </xf>
    <xf numFmtId="0" fontId="0" fillId="13" borderId="287" xfId="127" applyFont="1" applyFill="1" applyBorder="1" applyAlignment="1" applyProtection="1">
      <alignment horizontal="center" vertical="center" wrapText="1"/>
      <protection hidden="1"/>
    </xf>
    <xf numFmtId="0" fontId="7" fillId="13" borderId="128" xfId="0" applyFont="1" applyFill="1" applyBorder="1" applyAlignment="1">
      <alignment horizontal="center" wrapText="1"/>
    </xf>
    <xf numFmtId="0" fontId="7" fillId="13" borderId="90" xfId="0" applyFont="1" applyFill="1" applyBorder="1" applyAlignment="1">
      <alignment horizontal="center" wrapText="1"/>
    </xf>
    <xf numFmtId="0" fontId="5" fillId="13" borderId="290" xfId="0" applyFont="1" applyFill="1" applyBorder="1" applyAlignment="1">
      <alignment horizontal="center" wrapText="1"/>
    </xf>
    <xf numFmtId="0" fontId="5" fillId="13" borderId="128" xfId="0" applyFont="1" applyFill="1" applyBorder="1" applyAlignment="1">
      <alignment horizontal="center"/>
    </xf>
    <xf numFmtId="0" fontId="18" fillId="13" borderId="287" xfId="127" applyFont="1" applyFill="1" applyBorder="1" applyAlignment="1" applyProtection="1">
      <alignment horizontal="center" vertical="center" wrapText="1"/>
      <protection hidden="1"/>
    </xf>
    <xf numFmtId="0" fontId="18" fillId="13" borderId="286" xfId="127" applyFont="1" applyFill="1" applyBorder="1" applyAlignment="1" applyProtection="1">
      <alignment horizontal="center" vertical="center" wrapText="1"/>
      <protection hidden="1"/>
    </xf>
    <xf numFmtId="0" fontId="17" fillId="13" borderId="281" xfId="0" applyFont="1" applyFill="1" applyBorder="1" applyAlignment="1">
      <alignment horizontal="center" vertical="center"/>
    </xf>
    <xf numFmtId="0" fontId="17" fillId="13" borderId="282" xfId="0" applyFont="1" applyFill="1" applyBorder="1" applyAlignment="1">
      <alignment horizontal="center" vertical="center"/>
    </xf>
    <xf numFmtId="0" fontId="17" fillId="13" borderId="283" xfId="0" applyFont="1" applyFill="1" applyBorder="1" applyAlignment="1">
      <alignment horizontal="center" vertical="center"/>
    </xf>
    <xf numFmtId="0" fontId="17" fillId="13" borderId="284" xfId="0" applyFont="1" applyFill="1" applyBorder="1" applyAlignment="1">
      <alignment horizontal="center" vertical="center"/>
    </xf>
    <xf numFmtId="0" fontId="17" fillId="13" borderId="285" xfId="0" applyFont="1" applyFill="1" applyBorder="1" applyAlignment="1">
      <alignment horizontal="center" vertical="center"/>
    </xf>
    <xf numFmtId="0" fontId="17" fillId="13" borderId="286" xfId="0" applyFont="1" applyFill="1" applyBorder="1" applyAlignment="1">
      <alignment horizontal="center" vertical="center"/>
    </xf>
    <xf numFmtId="0" fontId="18" fillId="13" borderId="284" xfId="127" applyFont="1" applyFill="1" applyBorder="1" applyAlignment="1" applyProtection="1">
      <alignment horizontal="center" vertical="center" wrapText="1"/>
      <protection hidden="1"/>
    </xf>
    <xf numFmtId="0" fontId="5" fillId="13" borderId="297" xfId="129" applyFont="1" applyFill="1" applyBorder="1" applyAlignment="1">
      <alignment horizontal="center" vertical="center"/>
      <protection/>
    </xf>
    <xf numFmtId="0" fontId="5" fillId="13" borderId="298" xfId="129" applyFont="1" applyFill="1" applyBorder="1" applyAlignment="1">
      <alignment horizontal="center" vertical="center"/>
      <protection/>
    </xf>
    <xf numFmtId="0" fontId="5" fillId="13" borderId="299" xfId="129" applyFont="1" applyFill="1" applyBorder="1" applyAlignment="1">
      <alignment horizontal="center" vertical="center"/>
      <protection/>
    </xf>
    <xf numFmtId="0" fontId="5" fillId="13" borderId="284" xfId="129" applyFont="1" applyFill="1" applyBorder="1" applyAlignment="1">
      <alignment horizontal="center" vertical="center"/>
      <protection/>
    </xf>
    <xf numFmtId="0" fontId="5" fillId="13" borderId="285" xfId="129" applyFont="1" applyFill="1" applyBorder="1" applyAlignment="1">
      <alignment horizontal="center" vertical="center"/>
      <protection/>
    </xf>
    <xf numFmtId="0" fontId="5" fillId="13" borderId="300" xfId="129" applyFont="1" applyFill="1" applyBorder="1" applyAlignment="1">
      <alignment horizontal="center" vertical="center"/>
      <protection/>
    </xf>
    <xf numFmtId="0" fontId="9" fillId="13" borderId="287" xfId="128" applyFont="1" applyFill="1" applyBorder="1" applyAlignment="1" applyProtection="1">
      <alignment horizontal="center" vertical="center" wrapText="1"/>
      <protection hidden="1"/>
    </xf>
    <xf numFmtId="0" fontId="9" fillId="13" borderId="286" xfId="128" applyFont="1" applyFill="1" applyBorder="1" applyAlignment="1" applyProtection="1">
      <alignment horizontal="center" vertical="center" wrapText="1"/>
      <protection hidden="1"/>
    </xf>
    <xf numFmtId="0" fontId="8" fillId="13" borderId="297" xfId="126" applyFont="1" applyFill="1" applyBorder="1" applyAlignment="1">
      <alignment horizontal="center" vertical="center"/>
      <protection/>
    </xf>
    <xf numFmtId="0" fontId="8" fillId="13" borderId="306" xfId="126" applyFont="1" applyFill="1" applyBorder="1" applyAlignment="1">
      <alignment horizontal="center" vertical="center"/>
      <protection/>
    </xf>
    <xf numFmtId="0" fontId="8" fillId="13" borderId="307" xfId="126" applyFont="1" applyFill="1" applyBorder="1" applyAlignment="1">
      <alignment horizontal="center" vertical="center"/>
      <protection/>
    </xf>
    <xf numFmtId="0" fontId="8" fillId="13" borderId="308" xfId="126" applyFont="1" applyFill="1" applyBorder="1" applyAlignment="1">
      <alignment horizontal="center" vertical="center"/>
      <protection/>
    </xf>
    <xf numFmtId="0" fontId="9" fillId="13" borderId="284" xfId="128" applyFont="1" applyFill="1" applyBorder="1" applyAlignment="1" applyProtection="1">
      <alignment horizontal="center" vertical="center" wrapText="1"/>
      <protection hidden="1"/>
    </xf>
    <xf numFmtId="0" fontId="4" fillId="13" borderId="145" xfId="129" applyFont="1" applyFill="1" applyBorder="1" applyAlignment="1">
      <alignment horizontal="center" wrapText="1"/>
      <protection/>
    </xf>
    <xf numFmtId="0" fontId="4" fillId="13" borderId="146" xfId="129" applyFont="1" applyFill="1" applyBorder="1" applyAlignment="1">
      <alignment horizontal="center" wrapText="1"/>
      <protection/>
    </xf>
    <xf numFmtId="0" fontId="5" fillId="13" borderId="197" xfId="129" applyFont="1" applyFill="1" applyBorder="1" applyAlignment="1">
      <alignment horizontal="center"/>
      <protection/>
    </xf>
    <xf numFmtId="0" fontId="5" fillId="13" borderId="198" xfId="129" applyFont="1" applyFill="1" applyBorder="1" applyAlignment="1">
      <alignment horizontal="center"/>
      <protection/>
    </xf>
    <xf numFmtId="0" fontId="5" fillId="13" borderId="297" xfId="0" applyFont="1" applyFill="1" applyBorder="1" applyAlignment="1">
      <alignment horizontal="center" vertical="center"/>
    </xf>
    <xf numFmtId="0" fontId="5" fillId="13" borderId="298" xfId="0" applyFont="1" applyFill="1" applyBorder="1" applyAlignment="1">
      <alignment horizontal="center" vertical="center"/>
    </xf>
    <xf numFmtId="0" fontId="5" fillId="13" borderId="299" xfId="0" applyFont="1" applyFill="1" applyBorder="1" applyAlignment="1">
      <alignment horizontal="center" vertical="center"/>
    </xf>
    <xf numFmtId="0" fontId="5" fillId="13" borderId="284" xfId="0" applyFont="1" applyFill="1" applyBorder="1" applyAlignment="1">
      <alignment horizontal="center" vertical="center"/>
    </xf>
    <xf numFmtId="0" fontId="5" fillId="13" borderId="285" xfId="0" applyFont="1" applyFill="1" applyBorder="1" applyAlignment="1">
      <alignment horizontal="center" vertical="center"/>
    </xf>
    <xf numFmtId="0" fontId="5" fillId="13" borderId="300" xfId="0" applyFont="1" applyFill="1" applyBorder="1" applyAlignment="1">
      <alignment horizontal="center" vertical="center"/>
    </xf>
    <xf numFmtId="0" fontId="18" fillId="25" borderId="309" xfId="96" applyFont="1" applyFill="1" applyBorder="1" applyAlignment="1" applyProtection="1">
      <alignment horizontal="center" vertical="center" wrapText="1"/>
      <protection locked="0"/>
    </xf>
    <xf numFmtId="0" fontId="0" fillId="25" borderId="310" xfId="96" applyFont="1" applyFill="1" applyBorder="1" applyAlignment="1" applyProtection="1">
      <alignment horizontal="center" vertical="center" wrapText="1"/>
      <protection locked="0"/>
    </xf>
    <xf numFmtId="0" fontId="0" fillId="25" borderId="309" xfId="96" applyFont="1" applyFill="1" applyBorder="1" applyAlignment="1" applyProtection="1">
      <alignment horizontal="center" vertical="center" wrapText="1"/>
      <protection locked="0"/>
    </xf>
    <xf numFmtId="0" fontId="18" fillId="25" borderId="310" xfId="96" applyFont="1" applyFill="1" applyBorder="1" applyAlignment="1" applyProtection="1">
      <alignment horizontal="center" vertical="center" wrapText="1"/>
      <protection locked="0"/>
    </xf>
    <xf numFmtId="0" fontId="5" fillId="25" borderId="311" xfId="96" applyFont="1" applyFill="1" applyBorder="1" applyAlignment="1">
      <alignment horizontal="center" vertical="center"/>
      <protection/>
    </xf>
    <xf numFmtId="0" fontId="5" fillId="25" borderId="312" xfId="96" applyFont="1" applyFill="1" applyBorder="1" applyAlignment="1">
      <alignment horizontal="center" vertical="center"/>
      <protection/>
    </xf>
    <xf numFmtId="0" fontId="5" fillId="25" borderId="313" xfId="96" applyFont="1" applyFill="1" applyBorder="1" applyAlignment="1">
      <alignment horizontal="center" vertical="center"/>
      <protection/>
    </xf>
    <xf numFmtId="0" fontId="5" fillId="25" borderId="314" xfId="96" applyFont="1" applyFill="1" applyBorder="1" applyAlignment="1">
      <alignment horizontal="center" vertical="center"/>
      <protection/>
    </xf>
    <xf numFmtId="0" fontId="3" fillId="25" borderId="310" xfId="96" applyFont="1" applyFill="1" applyBorder="1" applyAlignment="1" applyProtection="1">
      <alignment horizontal="center" vertical="center" wrapText="1"/>
      <protection locked="0"/>
    </xf>
    <xf numFmtId="0" fontId="3" fillId="25" borderId="309" xfId="96" applyFont="1" applyFill="1" applyBorder="1" applyAlignment="1" applyProtection="1">
      <alignment horizontal="center" vertical="center" wrapText="1"/>
      <protection locked="0"/>
    </xf>
    <xf numFmtId="14" fontId="3" fillId="25" borderId="309" xfId="96" applyNumberFormat="1" applyFont="1" applyFill="1" applyBorder="1" applyAlignment="1" applyProtection="1">
      <alignment horizontal="center" vertical="center" wrapText="1"/>
      <protection locked="0"/>
    </xf>
    <xf numFmtId="14" fontId="3" fillId="25" borderId="310" xfId="96" applyNumberFormat="1" applyFont="1" applyFill="1" applyBorder="1" applyAlignment="1" applyProtection="1">
      <alignment horizontal="center" vertical="center" wrapText="1"/>
      <protection locked="0"/>
    </xf>
    <xf numFmtId="0" fontId="0" fillId="25" borderId="315" xfId="96" applyFont="1" applyFill="1" applyBorder="1" applyAlignment="1">
      <alignment horizontal="center" wrapText="1"/>
      <protection/>
    </xf>
    <xf numFmtId="0" fontId="0" fillId="25" borderId="316" xfId="96" applyFont="1" applyFill="1" applyBorder="1" applyAlignment="1">
      <alignment horizontal="center" wrapText="1"/>
      <protection/>
    </xf>
    <xf numFmtId="0" fontId="5" fillId="25" borderId="317" xfId="96" applyFont="1" applyFill="1" applyBorder="1" applyAlignment="1">
      <alignment horizontal="center" wrapText="1"/>
      <protection/>
    </xf>
    <xf numFmtId="0" fontId="5" fillId="25" borderId="318" xfId="96" applyFont="1" applyFill="1" applyBorder="1" applyAlignment="1">
      <alignment horizontal="center" wrapText="1"/>
      <protection/>
    </xf>
    <xf numFmtId="0" fontId="5" fillId="0" borderId="0" xfId="96" applyFont="1" applyBorder="1" applyAlignment="1">
      <alignment horizontal="center"/>
      <protection/>
    </xf>
    <xf numFmtId="0" fontId="5" fillId="0" borderId="0" xfId="96" applyFont="1" applyBorder="1" applyAlignment="1">
      <alignment horizontal="center" vertical="top"/>
      <protection/>
    </xf>
    <xf numFmtId="0" fontId="5" fillId="25" borderId="319" xfId="96" applyFont="1" applyFill="1" applyBorder="1" applyAlignment="1">
      <alignment horizontal="center"/>
      <protection/>
    </xf>
    <xf numFmtId="0" fontId="5" fillId="25" borderId="320" xfId="96" applyFont="1" applyFill="1" applyBorder="1" applyAlignment="1">
      <alignment horizontal="center"/>
      <protection/>
    </xf>
    <xf numFmtId="0" fontId="9" fillId="13" borderId="284" xfId="109" applyFont="1" applyFill="1" applyBorder="1" applyAlignment="1" applyProtection="1">
      <alignment horizontal="center" vertical="center" wrapText="1"/>
      <protection locked="0"/>
    </xf>
    <xf numFmtId="0" fontId="9" fillId="13" borderId="286" xfId="109" applyFont="1" applyFill="1" applyBorder="1" applyAlignment="1" applyProtection="1">
      <alignment horizontal="center" vertical="center" wrapText="1"/>
      <protection locked="0"/>
    </xf>
    <xf numFmtId="0" fontId="5" fillId="13" borderId="297" xfId="109" applyFont="1" applyFill="1" applyBorder="1" applyAlignment="1">
      <alignment horizontal="center" vertical="center"/>
      <protection/>
    </xf>
    <xf numFmtId="0" fontId="5" fillId="13" borderId="298" xfId="109" applyFont="1" applyFill="1" applyBorder="1" applyAlignment="1">
      <alignment horizontal="center" vertical="center"/>
      <protection/>
    </xf>
    <xf numFmtId="0" fontId="5" fillId="13" borderId="299" xfId="109" applyFont="1" applyFill="1" applyBorder="1" applyAlignment="1">
      <alignment horizontal="center" vertical="center"/>
      <protection/>
    </xf>
    <xf numFmtId="0" fontId="5" fillId="13" borderId="284" xfId="109" applyFont="1" applyFill="1" applyBorder="1" applyAlignment="1">
      <alignment horizontal="center" vertical="center"/>
      <protection/>
    </xf>
    <xf numFmtId="0" fontId="5" fillId="13" borderId="285" xfId="109" applyFont="1" applyFill="1" applyBorder="1" applyAlignment="1">
      <alignment horizontal="center" vertical="center"/>
      <protection/>
    </xf>
    <xf numFmtId="0" fontId="5" fillId="13" borderId="300" xfId="109" applyFont="1" applyFill="1" applyBorder="1" applyAlignment="1">
      <alignment horizontal="center" vertical="center"/>
      <protection/>
    </xf>
    <xf numFmtId="0" fontId="9" fillId="13" borderId="287" xfId="109" applyFont="1" applyFill="1" applyBorder="1" applyAlignment="1" applyProtection="1">
      <alignment horizontal="center" vertical="center" wrapText="1"/>
      <protection locked="0"/>
    </xf>
    <xf numFmtId="0" fontId="9" fillId="13" borderId="321" xfId="109" applyFont="1" applyFill="1" applyBorder="1" applyAlignment="1" applyProtection="1">
      <alignment horizontal="center" vertical="center" wrapText="1"/>
      <protection locked="0"/>
    </xf>
    <xf numFmtId="0" fontId="8" fillId="13" borderId="322" xfId="126" applyFont="1" applyFill="1" applyBorder="1" applyAlignment="1">
      <alignment horizontal="center" vertical="center"/>
      <protection/>
    </xf>
    <xf numFmtId="0" fontId="0" fillId="13" borderId="323" xfId="109" applyFont="1" applyFill="1" applyBorder="1" applyAlignment="1" applyProtection="1">
      <alignment horizontal="center" vertical="center" wrapText="1"/>
      <protection locked="0"/>
    </xf>
    <xf numFmtId="0" fontId="0" fillId="13" borderId="286" xfId="109" applyFont="1" applyFill="1" applyBorder="1" applyAlignment="1" applyProtection="1">
      <alignment horizontal="center" vertical="center" wrapText="1"/>
      <protection locked="0"/>
    </xf>
    <xf numFmtId="0" fontId="0" fillId="13" borderId="287" xfId="109" applyFont="1" applyFill="1" applyBorder="1" applyAlignment="1" applyProtection="1">
      <alignment horizontal="center" vertical="center" wrapText="1"/>
      <protection locked="0"/>
    </xf>
    <xf numFmtId="0" fontId="5" fillId="13" borderId="281" xfId="109" applyFont="1" applyFill="1" applyBorder="1" applyAlignment="1">
      <alignment horizontal="center" vertical="center"/>
      <protection/>
    </xf>
    <xf numFmtId="0" fontId="5" fillId="13" borderId="282" xfId="109" applyFont="1" applyFill="1" applyBorder="1" applyAlignment="1">
      <alignment horizontal="center" vertical="center"/>
      <protection/>
    </xf>
    <xf numFmtId="0" fontId="5" fillId="13" borderId="283" xfId="109" applyFont="1" applyFill="1" applyBorder="1" applyAlignment="1">
      <alignment horizontal="center" vertical="center"/>
      <protection/>
    </xf>
    <xf numFmtId="0" fontId="5" fillId="13" borderId="286" xfId="109" applyFont="1" applyFill="1" applyBorder="1" applyAlignment="1">
      <alignment horizontal="center" vertical="center"/>
      <protection/>
    </xf>
    <xf numFmtId="0" fontId="5" fillId="0" borderId="0" xfId="109" applyFont="1" applyAlignment="1">
      <alignment horizontal="center"/>
      <protection/>
    </xf>
    <xf numFmtId="0" fontId="5" fillId="0" borderId="0" xfId="109" applyFont="1" applyAlignment="1">
      <alignment horizontal="center" vertical="top"/>
      <protection/>
    </xf>
    <xf numFmtId="0" fontId="7" fillId="13" borderId="128" xfId="109" applyFont="1" applyFill="1" applyBorder="1" applyAlignment="1">
      <alignment horizontal="center" wrapText="1"/>
      <protection/>
    </xf>
    <xf numFmtId="0" fontId="7" fillId="13" borderId="90" xfId="109" applyFont="1" applyFill="1" applyBorder="1" applyAlignment="1">
      <alignment horizontal="center" wrapText="1"/>
      <protection/>
    </xf>
    <xf numFmtId="0" fontId="5" fillId="13" borderId="290" xfId="109" applyFont="1" applyFill="1" applyBorder="1" applyAlignment="1">
      <alignment horizontal="center" wrapText="1"/>
      <protection/>
    </xf>
    <xf numFmtId="0" fontId="5" fillId="13" borderId="89" xfId="109" applyFont="1" applyFill="1" applyBorder="1" applyAlignment="1">
      <alignment horizontal="center" wrapText="1"/>
      <protection/>
    </xf>
    <xf numFmtId="0" fontId="5" fillId="13" borderId="128" xfId="109" applyFont="1" applyFill="1" applyBorder="1" applyAlignment="1">
      <alignment horizontal="center"/>
      <protection/>
    </xf>
    <xf numFmtId="0" fontId="5" fillId="13" borderId="90" xfId="109" applyFont="1" applyFill="1" applyBorder="1" applyAlignment="1">
      <alignment horizontal="center"/>
      <protection/>
    </xf>
    <xf numFmtId="0" fontId="18" fillId="25" borderId="315" xfId="96" applyFont="1" applyFill="1" applyBorder="1" applyAlignment="1">
      <alignment horizontal="center" wrapText="1"/>
      <protection/>
    </xf>
    <xf numFmtId="0" fontId="18" fillId="25" borderId="316" xfId="96" applyFont="1" applyFill="1" applyBorder="1" applyAlignment="1">
      <alignment horizontal="center" wrapText="1"/>
      <protection/>
    </xf>
    <xf numFmtId="0" fontId="17" fillId="25" borderId="317" xfId="96" applyFont="1" applyFill="1" applyBorder="1" applyAlignment="1">
      <alignment horizontal="center" wrapText="1"/>
      <protection/>
    </xf>
    <xf numFmtId="0" fontId="17" fillId="25" borderId="318" xfId="96" applyFont="1" applyFill="1" applyBorder="1" applyAlignment="1">
      <alignment horizontal="center" wrapText="1"/>
      <protection/>
    </xf>
    <xf numFmtId="0" fontId="17" fillId="25" borderId="319" xfId="96" applyFont="1" applyFill="1" applyBorder="1" applyAlignment="1">
      <alignment horizontal="center"/>
      <protection/>
    </xf>
    <xf numFmtId="0" fontId="17" fillId="25" borderId="320" xfId="96" applyFont="1" applyFill="1" applyBorder="1" applyAlignment="1">
      <alignment horizontal="center"/>
      <protection/>
    </xf>
    <xf numFmtId="0" fontId="17" fillId="13" borderId="297" xfId="126" applyFont="1" applyFill="1" applyBorder="1" applyAlignment="1">
      <alignment horizontal="center" vertical="center"/>
      <protection/>
    </xf>
    <xf numFmtId="0" fontId="17" fillId="13" borderId="306" xfId="126" applyFont="1" applyFill="1" applyBorder="1" applyAlignment="1">
      <alignment horizontal="center" vertical="center"/>
      <protection/>
    </xf>
    <xf numFmtId="0" fontId="17" fillId="13" borderId="307" xfId="126" applyFont="1" applyFill="1" applyBorder="1" applyAlignment="1">
      <alignment horizontal="center" vertical="center"/>
      <protection/>
    </xf>
    <xf numFmtId="0" fontId="17" fillId="13" borderId="308" xfId="126" applyFont="1" applyFill="1" applyBorder="1" applyAlignment="1">
      <alignment horizontal="center" vertical="center"/>
      <protection/>
    </xf>
    <xf numFmtId="0" fontId="17" fillId="25" borderId="311" xfId="96" applyFont="1" applyFill="1" applyBorder="1" applyAlignment="1">
      <alignment horizontal="center" vertical="center"/>
      <protection/>
    </xf>
    <xf numFmtId="0" fontId="17" fillId="25" borderId="312" xfId="96" applyFont="1" applyFill="1" applyBorder="1" applyAlignment="1">
      <alignment horizontal="center" vertical="center"/>
      <protection/>
    </xf>
    <xf numFmtId="0" fontId="17" fillId="25" borderId="313" xfId="96" applyFont="1" applyFill="1" applyBorder="1" applyAlignment="1">
      <alignment horizontal="center" vertical="center"/>
      <protection/>
    </xf>
    <xf numFmtId="0" fontId="17" fillId="25" borderId="314" xfId="96" applyFont="1" applyFill="1" applyBorder="1" applyAlignment="1">
      <alignment horizontal="center" vertical="center"/>
      <protection/>
    </xf>
    <xf numFmtId="0" fontId="18" fillId="25" borderId="324" xfId="96" applyFont="1" applyFill="1" applyBorder="1" applyAlignment="1" applyProtection="1">
      <alignment horizontal="center" vertical="center" wrapText="1"/>
      <protection locked="0"/>
    </xf>
    <xf numFmtId="0" fontId="7" fillId="25" borderId="315" xfId="96" applyFont="1" applyFill="1" applyBorder="1" applyAlignment="1">
      <alignment horizontal="center" wrapText="1"/>
      <protection/>
    </xf>
    <xf numFmtId="0" fontId="7" fillId="25" borderId="316" xfId="96" applyFont="1" applyFill="1" applyBorder="1" applyAlignment="1">
      <alignment horizontal="center" wrapText="1"/>
      <protection/>
    </xf>
    <xf numFmtId="0" fontId="5" fillId="25" borderId="325" xfId="96" applyFont="1" applyFill="1" applyBorder="1" applyAlignment="1">
      <alignment horizontal="center"/>
      <protection/>
    </xf>
    <xf numFmtId="0" fontId="5" fillId="25" borderId="326" xfId="96" applyFont="1" applyFill="1" applyBorder="1" applyAlignment="1">
      <alignment horizontal="center"/>
      <protection/>
    </xf>
    <xf numFmtId="0" fontId="3" fillId="13" borderId="284" xfId="125" applyFont="1" applyFill="1" applyBorder="1" applyAlignment="1" applyProtection="1">
      <alignment horizontal="center" vertical="center" wrapText="1"/>
      <protection locked="0"/>
    </xf>
    <xf numFmtId="0" fontId="3" fillId="13" borderId="321" xfId="125" applyFont="1" applyFill="1" applyBorder="1" applyAlignment="1" applyProtection="1">
      <alignment horizontal="center" vertical="center" wrapText="1"/>
      <protection locked="0"/>
    </xf>
    <xf numFmtId="0" fontId="3" fillId="13" borderId="287" xfId="125" applyFont="1" applyFill="1" applyBorder="1" applyAlignment="1" applyProtection="1">
      <alignment horizontal="center" vertical="center" wrapText="1"/>
      <protection locked="0"/>
    </xf>
    <xf numFmtId="0" fontId="3" fillId="13" borderId="286" xfId="125" applyFont="1" applyFill="1" applyBorder="1" applyAlignment="1" applyProtection="1">
      <alignment horizontal="center" vertical="center" wrapText="1"/>
      <protection locked="0"/>
    </xf>
    <xf numFmtId="0" fontId="5" fillId="13" borderId="297" xfId="125" applyFont="1" applyFill="1" applyBorder="1" applyAlignment="1">
      <alignment horizontal="center" vertical="center"/>
      <protection/>
    </xf>
    <xf numFmtId="0" fontId="5" fillId="13" borderId="298" xfId="125" applyFont="1" applyFill="1" applyBorder="1" applyAlignment="1">
      <alignment horizontal="center" vertical="center"/>
      <protection/>
    </xf>
    <xf numFmtId="0" fontId="5" fillId="13" borderId="299" xfId="125" applyFont="1" applyFill="1" applyBorder="1" applyAlignment="1">
      <alignment horizontal="center" vertical="center"/>
      <protection/>
    </xf>
    <xf numFmtId="0" fontId="5" fillId="13" borderId="284" xfId="125" applyFont="1" applyFill="1" applyBorder="1" applyAlignment="1">
      <alignment horizontal="center" vertical="center"/>
      <protection/>
    </xf>
    <xf numFmtId="0" fontId="5" fillId="13" borderId="285" xfId="125" applyFont="1" applyFill="1" applyBorder="1" applyAlignment="1">
      <alignment horizontal="center" vertical="center"/>
      <protection/>
    </xf>
    <xf numFmtId="0" fontId="5" fillId="13" borderId="300" xfId="125" applyFont="1" applyFill="1" applyBorder="1" applyAlignment="1">
      <alignment horizontal="center" vertical="center"/>
      <protection/>
    </xf>
    <xf numFmtId="0" fontId="0" fillId="13" borderId="284" xfId="125" applyFont="1" applyFill="1" applyBorder="1" applyAlignment="1" applyProtection="1">
      <alignment horizontal="center" vertical="center" wrapText="1"/>
      <protection locked="0"/>
    </xf>
    <xf numFmtId="0" fontId="0" fillId="13" borderId="321" xfId="125" applyFont="1" applyFill="1" applyBorder="1" applyAlignment="1" applyProtection="1">
      <alignment horizontal="center" vertical="center" wrapText="1"/>
      <protection locked="0"/>
    </xf>
    <xf numFmtId="0" fontId="0" fillId="13" borderId="287" xfId="125" applyFont="1" applyFill="1" applyBorder="1" applyAlignment="1" applyProtection="1">
      <alignment horizontal="center" vertical="center" wrapText="1"/>
      <protection locked="0"/>
    </xf>
    <xf numFmtId="0" fontId="0" fillId="13" borderId="286" xfId="125" applyFont="1" applyFill="1" applyBorder="1" applyAlignment="1" applyProtection="1">
      <alignment horizontal="center" vertical="center" wrapText="1"/>
      <protection locked="0"/>
    </xf>
    <xf numFmtId="0" fontId="5" fillId="13" borderId="281" xfId="125" applyFont="1" applyFill="1" applyBorder="1" applyAlignment="1">
      <alignment horizontal="center" vertical="center"/>
      <protection/>
    </xf>
    <xf numFmtId="0" fontId="5" fillId="13" borderId="282" xfId="125" applyFont="1" applyFill="1" applyBorder="1" applyAlignment="1">
      <alignment horizontal="center" vertical="center"/>
      <protection/>
    </xf>
    <xf numFmtId="0" fontId="5" fillId="13" borderId="283" xfId="125" applyFont="1" applyFill="1" applyBorder="1" applyAlignment="1">
      <alignment horizontal="center" vertical="center"/>
      <protection/>
    </xf>
    <xf numFmtId="0" fontId="5" fillId="13" borderId="286" xfId="125" applyFont="1" applyFill="1" applyBorder="1" applyAlignment="1">
      <alignment horizontal="center" vertical="center"/>
      <protection/>
    </xf>
    <xf numFmtId="0" fontId="7" fillId="13" borderId="327" xfId="125" applyFont="1" applyFill="1" applyBorder="1" applyAlignment="1">
      <alignment horizontal="center" wrapText="1"/>
      <protection/>
    </xf>
    <xf numFmtId="0" fontId="7" fillId="13" borderId="153" xfId="125" applyFont="1" applyFill="1" applyBorder="1" applyAlignment="1">
      <alignment horizontal="center" wrapText="1"/>
      <protection/>
    </xf>
    <xf numFmtId="0" fontId="5" fillId="13" borderId="294" xfId="125" applyFont="1" applyFill="1" applyBorder="1" applyAlignment="1">
      <alignment horizontal="center"/>
      <protection/>
    </xf>
    <xf numFmtId="0" fontId="5" fillId="13" borderId="295" xfId="125" applyFont="1" applyFill="1" applyBorder="1" applyAlignment="1">
      <alignment horizontal="center"/>
      <protection/>
    </xf>
    <xf numFmtId="0" fontId="5" fillId="0" borderId="0" xfId="125" applyFont="1" applyAlignment="1">
      <alignment horizontal="center"/>
      <protection/>
    </xf>
    <xf numFmtId="0" fontId="5" fillId="0" borderId="0" xfId="125" applyFont="1" applyAlignment="1">
      <alignment horizontal="center" vertical="top"/>
      <protection/>
    </xf>
    <xf numFmtId="0" fontId="7" fillId="13" borderId="301" xfId="125" applyFont="1" applyFill="1" applyBorder="1" applyAlignment="1">
      <alignment horizontal="center" wrapText="1"/>
      <protection/>
    </xf>
    <xf numFmtId="0" fontId="7" fillId="13" borderId="302" xfId="125" applyFont="1" applyFill="1" applyBorder="1" applyAlignment="1">
      <alignment horizontal="center" wrapText="1"/>
      <protection/>
    </xf>
    <xf numFmtId="0" fontId="5" fillId="13" borderId="303" xfId="125" applyFont="1" applyFill="1" applyBorder="1" applyAlignment="1">
      <alignment horizontal="center" wrapText="1"/>
      <protection/>
    </xf>
    <xf numFmtId="0" fontId="5" fillId="13" borderId="89" xfId="125" applyFont="1" applyFill="1" applyBorder="1" applyAlignment="1">
      <alignment horizontal="center" wrapText="1"/>
      <protection/>
    </xf>
    <xf numFmtId="0" fontId="5" fillId="13" borderId="305" xfId="125" applyFont="1" applyFill="1" applyBorder="1" applyAlignment="1">
      <alignment horizontal="center"/>
      <protection/>
    </xf>
    <xf numFmtId="0" fontId="5" fillId="13" borderId="90" xfId="125" applyFont="1" applyFill="1" applyBorder="1" applyAlignment="1">
      <alignment horizontal="center"/>
      <protection/>
    </xf>
    <xf numFmtId="0" fontId="0" fillId="25" borderId="309" xfId="111" applyFont="1" applyFill="1" applyBorder="1" applyAlignment="1" applyProtection="1">
      <alignment horizontal="center" vertical="center"/>
      <protection hidden="1"/>
    </xf>
    <xf numFmtId="164" fontId="0" fillId="25" borderId="309" xfId="111" applyNumberFormat="1" applyFont="1" applyFill="1" applyBorder="1" applyAlignment="1" applyProtection="1">
      <alignment horizontal="center" vertical="center"/>
      <protection hidden="1"/>
    </xf>
    <xf numFmtId="0" fontId="8" fillId="0" borderId="0" xfId="116" applyFont="1" applyFill="1" applyBorder="1" applyAlignment="1" applyProtection="1">
      <alignment horizontal="center"/>
      <protection hidden="1"/>
    </xf>
    <xf numFmtId="0" fontId="7" fillId="25" borderId="328" xfId="111" applyFont="1" applyFill="1" applyBorder="1" applyAlignment="1">
      <alignment horizontal="center" vertical="center"/>
      <protection/>
    </xf>
    <xf numFmtId="0" fontId="0" fillId="25" borderId="329" xfId="111" applyFont="1" applyFill="1" applyBorder="1" applyAlignment="1">
      <alignment horizontal="center" vertical="center" shrinkToFit="1"/>
      <protection/>
    </xf>
    <xf numFmtId="0" fontId="0" fillId="25" borderId="330" xfId="111" applyFont="1" applyFill="1" applyBorder="1" applyAlignment="1">
      <alignment horizontal="center" vertical="center" shrinkToFit="1"/>
      <protection/>
    </xf>
    <xf numFmtId="0" fontId="0" fillId="25" borderId="331" xfId="111" applyFont="1" applyFill="1" applyBorder="1" applyAlignment="1">
      <alignment horizontal="center" vertical="center"/>
      <protection/>
    </xf>
    <xf numFmtId="0" fontId="0" fillId="25" borderId="313" xfId="111" applyFont="1" applyFill="1" applyBorder="1" applyAlignment="1">
      <alignment horizontal="center" vertical="center"/>
      <protection/>
    </xf>
    <xf numFmtId="0" fontId="0" fillId="25" borderId="332" xfId="111" applyNumberFormat="1" applyFont="1" applyFill="1" applyBorder="1" applyAlignment="1">
      <alignment horizontal="center" vertical="center"/>
      <protection/>
    </xf>
    <xf numFmtId="0" fontId="0" fillId="25" borderId="324" xfId="111" applyFont="1" applyFill="1" applyBorder="1" applyAlignment="1" applyProtection="1">
      <alignment horizontal="center" vertical="center"/>
      <protection hidden="1"/>
    </xf>
    <xf numFmtId="14" fontId="0" fillId="13" borderId="287" xfId="114" applyNumberFormat="1" applyFont="1" applyFill="1" applyBorder="1" applyAlignment="1" applyProtection="1">
      <alignment horizontal="center" vertical="center"/>
      <protection locked="0"/>
    </xf>
    <xf numFmtId="14" fontId="0" fillId="13" borderId="286" xfId="114" applyNumberFormat="1" applyFill="1" applyBorder="1" applyAlignment="1" applyProtection="1">
      <alignment horizontal="center" vertical="center"/>
      <protection locked="0"/>
    </xf>
    <xf numFmtId="0" fontId="0" fillId="13" borderId="333" xfId="114" applyFont="1" applyFill="1" applyBorder="1" applyAlignment="1">
      <alignment horizontal="center" vertical="center"/>
      <protection/>
    </xf>
    <xf numFmtId="0" fontId="0" fillId="13" borderId="294" xfId="114" applyFill="1" applyBorder="1" applyAlignment="1">
      <alignment horizontal="center" vertical="center"/>
      <protection/>
    </xf>
    <xf numFmtId="0" fontId="0" fillId="13" borderId="290" xfId="114" applyNumberFormat="1" applyFont="1" applyFill="1" applyBorder="1" applyAlignment="1">
      <alignment horizontal="center" vertical="center"/>
      <protection/>
    </xf>
    <xf numFmtId="0" fontId="0" fillId="13" borderId="334" xfId="114" applyNumberFormat="1" applyFill="1" applyBorder="1" applyAlignment="1">
      <alignment horizontal="center" vertical="center"/>
      <protection/>
    </xf>
    <xf numFmtId="0" fontId="0" fillId="13" borderId="335" xfId="114" applyNumberFormat="1" applyFill="1" applyBorder="1" applyAlignment="1">
      <alignment horizontal="center" vertical="center"/>
      <protection/>
    </xf>
    <xf numFmtId="0" fontId="0" fillId="13" borderId="89" xfId="114" applyNumberFormat="1" applyFill="1" applyBorder="1" applyAlignment="1">
      <alignment horizontal="center" vertical="center"/>
      <protection/>
    </xf>
    <xf numFmtId="0" fontId="0" fillId="13" borderId="0" xfId="114" applyNumberFormat="1" applyFill="1" applyBorder="1" applyAlignment="1">
      <alignment horizontal="center" vertical="center"/>
      <protection/>
    </xf>
    <xf numFmtId="0" fontId="0" fillId="13" borderId="93" xfId="114" applyNumberFormat="1" applyFill="1" applyBorder="1" applyAlignment="1">
      <alignment horizontal="center" vertical="center"/>
      <protection/>
    </xf>
    <xf numFmtId="0" fontId="0" fillId="13" borderId="336" xfId="114" applyNumberFormat="1" applyFill="1" applyBorder="1" applyAlignment="1">
      <alignment horizontal="center" vertical="center"/>
      <protection/>
    </xf>
    <xf numFmtId="0" fontId="0" fillId="13" borderId="337" xfId="114" applyNumberFormat="1" applyFill="1" applyBorder="1" applyAlignment="1">
      <alignment horizontal="center" vertical="center"/>
      <protection/>
    </xf>
    <xf numFmtId="0" fontId="0" fillId="13" borderId="338" xfId="114" applyNumberFormat="1" applyFill="1" applyBorder="1" applyAlignment="1">
      <alignment horizontal="center" vertical="center"/>
      <protection/>
    </xf>
    <xf numFmtId="0" fontId="0" fillId="13" borderId="281" xfId="114" applyFont="1" applyFill="1" applyBorder="1" applyAlignment="1">
      <alignment horizontal="center" vertical="center"/>
      <protection/>
    </xf>
    <xf numFmtId="0" fontId="0" fillId="13" borderId="283" xfId="114" applyFill="1" applyBorder="1" applyAlignment="1">
      <alignment horizontal="center" vertical="center"/>
      <protection/>
    </xf>
    <xf numFmtId="0" fontId="0" fillId="13" borderId="287" xfId="114" applyFont="1" applyFill="1" applyBorder="1" applyAlignment="1" applyProtection="1">
      <alignment horizontal="center" vertical="center"/>
      <protection locked="0"/>
    </xf>
    <xf numFmtId="0" fontId="0" fillId="13" borderId="286" xfId="114" applyFill="1" applyBorder="1" applyAlignment="1" applyProtection="1">
      <alignment horizontal="center" vertical="center"/>
      <protection locked="0"/>
    </xf>
    <xf numFmtId="0" fontId="0" fillId="13" borderId="284" xfId="114" applyFont="1" applyFill="1" applyBorder="1" applyAlignment="1" applyProtection="1">
      <alignment horizontal="center" vertical="center"/>
      <protection locked="0"/>
    </xf>
    <xf numFmtId="0" fontId="8" fillId="0" borderId="0" xfId="119" applyFont="1" applyFill="1" applyAlignment="1" applyProtection="1">
      <alignment horizontal="center"/>
      <protection hidden="1"/>
    </xf>
    <xf numFmtId="0" fontId="8" fillId="0" borderId="0" xfId="114" applyFont="1" applyFill="1" applyAlignment="1">
      <alignment horizontal="center" vertical="center"/>
      <protection/>
    </xf>
    <xf numFmtId="0" fontId="7" fillId="13" borderId="327" xfId="114" applyFont="1" applyFill="1" applyBorder="1" applyAlignment="1">
      <alignment horizontal="center" vertical="center"/>
      <protection/>
    </xf>
    <xf numFmtId="0" fontId="7" fillId="13" borderId="153" xfId="114" applyFont="1" applyFill="1" applyBorder="1" applyAlignment="1">
      <alignment horizontal="center" vertical="center"/>
      <protection/>
    </xf>
    <xf numFmtId="0" fontId="7" fillId="13" borderId="339" xfId="114" applyFont="1" applyFill="1" applyBorder="1" applyAlignment="1">
      <alignment horizontal="center" vertical="center"/>
      <protection/>
    </xf>
    <xf numFmtId="0" fontId="0" fillId="13" borderId="292" xfId="114" applyFont="1" applyFill="1" applyBorder="1" applyAlignment="1">
      <alignment horizontal="center" vertical="center" shrinkToFit="1"/>
      <protection/>
    </xf>
    <xf numFmtId="0" fontId="0" fillId="13" borderId="149" xfId="114" applyFont="1" applyFill="1" applyBorder="1" applyAlignment="1">
      <alignment horizontal="center" vertical="center" shrinkToFit="1"/>
      <protection/>
    </xf>
    <xf numFmtId="0" fontId="0" fillId="13" borderId="293" xfId="114" applyFont="1" applyFill="1" applyBorder="1" applyAlignment="1">
      <alignment horizontal="center" vertical="center" shrinkToFit="1"/>
      <protection/>
    </xf>
    <xf numFmtId="0" fontId="0" fillId="13" borderId="294" xfId="114" applyFont="1" applyFill="1" applyBorder="1" applyAlignment="1">
      <alignment horizontal="center" vertical="center" shrinkToFit="1"/>
      <protection/>
    </xf>
    <xf numFmtId="0" fontId="0" fillId="13" borderId="295" xfId="114" applyFont="1" applyFill="1" applyBorder="1" applyAlignment="1">
      <alignment horizontal="center" vertical="center" shrinkToFit="1"/>
      <protection/>
    </xf>
    <xf numFmtId="0" fontId="0" fillId="13" borderId="296" xfId="114" applyFont="1" applyFill="1" applyBorder="1" applyAlignment="1">
      <alignment horizontal="center" vertical="center" shrinkToFit="1"/>
      <protection/>
    </xf>
    <xf numFmtId="0" fontId="0" fillId="13" borderId="288" xfId="114" applyFont="1" applyFill="1" applyBorder="1" applyAlignment="1">
      <alignment horizontal="center" vertical="center"/>
      <protection/>
    </xf>
    <xf numFmtId="0" fontId="0" fillId="13" borderId="283" xfId="114" applyFont="1" applyFill="1" applyBorder="1" applyAlignment="1">
      <alignment horizontal="center" vertical="center"/>
      <protection/>
    </xf>
    <xf numFmtId="0" fontId="0" fillId="13" borderId="289" xfId="114" applyFill="1" applyBorder="1" applyAlignment="1">
      <alignment horizontal="center" vertical="center"/>
      <protection/>
    </xf>
    <xf numFmtId="0" fontId="0" fillId="25" borderId="309" xfId="113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117" applyFont="1" applyFill="1" applyBorder="1" applyAlignment="1" applyProtection="1">
      <alignment horizontal="center"/>
      <protection locked="0"/>
    </xf>
    <xf numFmtId="0" fontId="8" fillId="0" borderId="0" xfId="113" applyFont="1" applyFill="1" applyBorder="1" applyAlignment="1" applyProtection="1">
      <alignment horizontal="center" vertical="center"/>
      <protection locked="0"/>
    </xf>
    <xf numFmtId="0" fontId="7" fillId="25" borderId="329" xfId="113" applyFont="1" applyFill="1" applyBorder="1" applyAlignment="1">
      <alignment horizontal="center" vertical="center"/>
      <protection/>
    </xf>
    <xf numFmtId="0" fontId="5" fillId="25" borderId="330" xfId="113" applyFont="1" applyFill="1" applyBorder="1" applyAlignment="1">
      <alignment horizontal="center" vertical="center" shrinkToFit="1"/>
      <protection/>
    </xf>
    <xf numFmtId="0" fontId="4" fillId="25" borderId="332" xfId="113" applyFont="1" applyFill="1" applyBorder="1" applyAlignment="1">
      <alignment horizontal="center" vertical="center"/>
      <protection/>
    </xf>
    <xf numFmtId="0" fontId="17" fillId="25" borderId="332" xfId="113" applyFont="1" applyFill="1" applyBorder="1" applyAlignment="1">
      <alignment horizontal="center" vertical="center"/>
      <protection/>
    </xf>
    <xf numFmtId="49" fontId="0" fillId="25" borderId="340" xfId="113" applyNumberFormat="1" applyFont="1" applyFill="1" applyBorder="1" applyAlignment="1" applyProtection="1">
      <alignment horizontal="center" vertical="center" shrinkToFit="1"/>
      <protection hidden="1"/>
    </xf>
    <xf numFmtId="0" fontId="3" fillId="25" borderId="309" xfId="112" applyFont="1" applyFill="1" applyBorder="1" applyAlignment="1" applyProtection="1">
      <alignment horizontal="center" vertical="center"/>
      <protection locked="0"/>
    </xf>
    <xf numFmtId="164" fontId="3" fillId="25" borderId="309" xfId="112" applyNumberFormat="1" applyFont="1" applyFill="1" applyBorder="1" applyAlignment="1" applyProtection="1">
      <alignment horizontal="center" vertical="center"/>
      <protection locked="0"/>
    </xf>
    <xf numFmtId="164" fontId="3" fillId="25" borderId="310" xfId="112" applyNumberFormat="1" applyFont="1" applyFill="1" applyBorder="1" applyAlignment="1" applyProtection="1">
      <alignment horizontal="center" vertical="center"/>
      <protection locked="0"/>
    </xf>
    <xf numFmtId="0" fontId="8" fillId="0" borderId="0" xfId="118" applyFont="1" applyFill="1" applyBorder="1" applyAlignment="1" applyProtection="1">
      <alignment horizontal="center"/>
      <protection locked="0"/>
    </xf>
    <xf numFmtId="0" fontId="3" fillId="25" borderId="245" xfId="112" applyFont="1" applyFill="1" applyBorder="1" applyAlignment="1">
      <alignment horizontal="center" vertical="center"/>
      <protection/>
    </xf>
    <xf numFmtId="0" fontId="3" fillId="25" borderId="341" xfId="112" applyFont="1" applyFill="1" applyBorder="1" applyAlignment="1">
      <alignment horizontal="center" vertical="center"/>
      <protection/>
    </xf>
    <xf numFmtId="0" fontId="3" fillId="25" borderId="342" xfId="112" applyFont="1" applyFill="1" applyBorder="1" applyAlignment="1">
      <alignment horizontal="center" vertical="center"/>
      <protection/>
    </xf>
    <xf numFmtId="0" fontId="3" fillId="25" borderId="319" xfId="112" applyFont="1" applyFill="1" applyBorder="1" applyAlignment="1">
      <alignment horizontal="center" vertical="center" shrinkToFit="1"/>
      <protection/>
    </xf>
    <xf numFmtId="0" fontId="3" fillId="25" borderId="320" xfId="112" applyFont="1" applyFill="1" applyBorder="1" applyAlignment="1">
      <alignment horizontal="center" vertical="center" shrinkToFit="1"/>
      <protection/>
    </xf>
    <xf numFmtId="0" fontId="3" fillId="25" borderId="343" xfId="112" applyFont="1" applyFill="1" applyBorder="1" applyAlignment="1">
      <alignment horizontal="center" vertical="center" shrinkToFit="1"/>
      <protection/>
    </xf>
    <xf numFmtId="0" fontId="3" fillId="25" borderId="325" xfId="112" applyFont="1" applyFill="1" applyBorder="1" applyAlignment="1">
      <alignment horizontal="center" vertical="center" shrinkToFit="1"/>
      <protection/>
    </xf>
    <xf numFmtId="0" fontId="3" fillId="25" borderId="326" xfId="112" applyFont="1" applyFill="1" applyBorder="1" applyAlignment="1">
      <alignment horizontal="center" vertical="center" shrinkToFit="1"/>
      <protection/>
    </xf>
    <xf numFmtId="0" fontId="3" fillId="25" borderId="344" xfId="112" applyFont="1" applyFill="1" applyBorder="1" applyAlignment="1">
      <alignment horizontal="center" vertical="center" shrinkToFit="1"/>
      <protection/>
    </xf>
    <xf numFmtId="0" fontId="5" fillId="25" borderId="345" xfId="112" applyFont="1" applyFill="1" applyBorder="1" applyAlignment="1">
      <alignment horizontal="center" vertical="center"/>
      <protection/>
    </xf>
    <xf numFmtId="0" fontId="5" fillId="25" borderId="346" xfId="112" applyFont="1" applyFill="1" applyBorder="1" applyAlignment="1">
      <alignment horizontal="center" vertical="center"/>
      <protection/>
    </xf>
    <xf numFmtId="0" fontId="0" fillId="25" borderId="345" xfId="112" applyNumberFormat="1" applyFont="1" applyFill="1" applyBorder="1" applyAlignment="1">
      <alignment horizontal="center" vertical="center"/>
      <protection/>
    </xf>
    <xf numFmtId="0" fontId="0" fillId="25" borderId="347" xfId="112" applyNumberFormat="1" applyFont="1" applyFill="1" applyBorder="1" applyAlignment="1">
      <alignment horizontal="center" vertical="center"/>
      <protection/>
    </xf>
    <xf numFmtId="0" fontId="0" fillId="25" borderId="332" xfId="112" applyNumberFormat="1" applyFont="1" applyFill="1" applyBorder="1" applyAlignment="1">
      <alignment horizontal="center" vertical="center"/>
      <protection/>
    </xf>
    <xf numFmtId="0" fontId="0" fillId="25" borderId="348" xfId="112" applyNumberFormat="1" applyFont="1" applyFill="1" applyBorder="1" applyAlignment="1">
      <alignment horizontal="center" vertical="center"/>
      <protection/>
    </xf>
    <xf numFmtId="0" fontId="5" fillId="25" borderId="311" xfId="112" applyFont="1" applyFill="1" applyBorder="1" applyAlignment="1">
      <alignment horizontal="center" vertical="center"/>
      <protection/>
    </xf>
    <xf numFmtId="164" fontId="3" fillId="25" borderId="324" xfId="112" applyNumberFormat="1" applyFont="1" applyFill="1" applyBorder="1" applyAlignment="1" applyProtection="1">
      <alignment horizontal="center" vertical="center"/>
      <protection locked="0"/>
    </xf>
    <xf numFmtId="164" fontId="3" fillId="25" borderId="16" xfId="112" applyNumberFormat="1" applyFont="1" applyFill="1" applyBorder="1" applyAlignment="1" applyProtection="1">
      <alignment horizontal="center" vertical="center"/>
      <protection locked="0"/>
    </xf>
    <xf numFmtId="0" fontId="5" fillId="0" borderId="0" xfId="124" applyFont="1" applyAlignment="1">
      <alignment horizontal="center"/>
      <protection/>
    </xf>
    <xf numFmtId="0" fontId="5" fillId="0" borderId="0" xfId="124" applyFont="1" applyAlignment="1">
      <alignment horizontal="center" vertical="top"/>
      <protection/>
    </xf>
    <xf numFmtId="0" fontId="7" fillId="13" borderId="128" xfId="124" applyFont="1" applyFill="1" applyBorder="1" applyAlignment="1">
      <alignment horizontal="center" wrapText="1"/>
      <protection/>
    </xf>
    <xf numFmtId="0" fontId="7" fillId="13" borderId="90" xfId="124" applyFont="1" applyFill="1" applyBorder="1" applyAlignment="1">
      <alignment horizontal="center" wrapText="1"/>
      <protection/>
    </xf>
    <xf numFmtId="0" fontId="5" fillId="13" borderId="290" xfId="124" applyFont="1" applyFill="1" applyBorder="1" applyAlignment="1">
      <alignment horizontal="center" wrapText="1"/>
      <protection/>
    </xf>
    <xf numFmtId="0" fontId="5" fillId="13" borderId="89" xfId="124" applyFont="1" applyFill="1" applyBorder="1" applyAlignment="1">
      <alignment horizontal="center" wrapText="1"/>
      <protection/>
    </xf>
    <xf numFmtId="0" fontId="5" fillId="13" borderId="128" xfId="124" applyFont="1" applyFill="1" applyBorder="1" applyAlignment="1">
      <alignment horizontal="center"/>
      <protection/>
    </xf>
    <xf numFmtId="0" fontId="5" fillId="13" borderId="90" xfId="124" applyFont="1" applyFill="1" applyBorder="1" applyAlignment="1">
      <alignment horizontal="center"/>
      <protection/>
    </xf>
    <xf numFmtId="0" fontId="8" fillId="13" borderId="288" xfId="124" applyFont="1" applyFill="1" applyBorder="1" applyAlignment="1">
      <alignment horizontal="center" vertical="center"/>
      <protection/>
    </xf>
    <xf numFmtId="0" fontId="8" fillId="13" borderId="283" xfId="124" applyFont="1" applyFill="1" applyBorder="1" applyAlignment="1">
      <alignment horizontal="center" vertical="center"/>
      <protection/>
    </xf>
    <xf numFmtId="0" fontId="8" fillId="13" borderId="281" xfId="124" applyFont="1" applyFill="1" applyBorder="1" applyAlignment="1">
      <alignment horizontal="center" vertical="center"/>
      <protection/>
    </xf>
    <xf numFmtId="0" fontId="8" fillId="13" borderId="289" xfId="124" applyFont="1" applyFill="1" applyBorder="1" applyAlignment="1">
      <alignment horizontal="center" vertical="center"/>
      <protection/>
    </xf>
    <xf numFmtId="0" fontId="5" fillId="13" borderId="281" xfId="124" applyFont="1" applyFill="1" applyBorder="1" applyAlignment="1">
      <alignment horizontal="center" vertical="center"/>
      <protection/>
    </xf>
    <xf numFmtId="0" fontId="5" fillId="13" borderId="282" xfId="124" applyFont="1" applyFill="1" applyBorder="1" applyAlignment="1">
      <alignment horizontal="center" vertical="center"/>
      <protection/>
    </xf>
    <xf numFmtId="0" fontId="5" fillId="13" borderId="283" xfId="124" applyFont="1" applyFill="1" applyBorder="1" applyAlignment="1">
      <alignment horizontal="center" vertical="center"/>
      <protection/>
    </xf>
    <xf numFmtId="0" fontId="5" fillId="13" borderId="284" xfId="124" applyFont="1" applyFill="1" applyBorder="1" applyAlignment="1">
      <alignment horizontal="center" vertical="center"/>
      <protection/>
    </xf>
    <xf numFmtId="0" fontId="5" fillId="13" borderId="285" xfId="124" applyFont="1" applyFill="1" applyBorder="1" applyAlignment="1">
      <alignment horizontal="center" vertical="center"/>
      <protection/>
    </xf>
    <xf numFmtId="0" fontId="5" fillId="13" borderId="286" xfId="124" applyFont="1" applyFill="1" applyBorder="1" applyAlignment="1">
      <alignment horizontal="center" vertical="center"/>
      <protection/>
    </xf>
    <xf numFmtId="0" fontId="9" fillId="13" borderId="284" xfId="124" applyFont="1" applyFill="1" applyBorder="1" applyAlignment="1" applyProtection="1">
      <alignment horizontal="center" vertical="center" wrapText="1"/>
      <protection locked="0"/>
    </xf>
    <xf numFmtId="0" fontId="9" fillId="13" borderId="321" xfId="124" applyFont="1" applyFill="1" applyBorder="1" applyAlignment="1" applyProtection="1">
      <alignment horizontal="center" vertical="center" wrapText="1"/>
      <protection locked="0"/>
    </xf>
    <xf numFmtId="0" fontId="9" fillId="13" borderId="287" xfId="124" applyFont="1" applyFill="1" applyBorder="1" applyAlignment="1" applyProtection="1">
      <alignment horizontal="center" vertical="center" wrapText="1"/>
      <protection locked="0"/>
    </xf>
    <xf numFmtId="0" fontId="9" fillId="13" borderId="286" xfId="124" applyFont="1" applyFill="1" applyBorder="1" applyAlignment="1" applyProtection="1">
      <alignment horizontal="center" vertical="center" wrapText="1"/>
      <protection locked="0"/>
    </xf>
    <xf numFmtId="0" fontId="7" fillId="25" borderId="320" xfId="0" applyFont="1" applyFill="1" applyBorder="1" applyAlignment="1">
      <alignment horizontal="center" wrapText="1"/>
    </xf>
    <xf numFmtId="0" fontId="5" fillId="25" borderId="318" xfId="0" applyFont="1" applyFill="1" applyBorder="1" applyAlignment="1">
      <alignment horizontal="center" wrapText="1"/>
    </xf>
    <xf numFmtId="0" fontId="5" fillId="25" borderId="320" xfId="0" applyFont="1" applyFill="1" applyBorder="1" applyAlignment="1">
      <alignment horizontal="center"/>
    </xf>
    <xf numFmtId="0" fontId="22" fillId="25" borderId="349" xfId="0" applyFont="1" applyFill="1" applyBorder="1" applyAlignment="1">
      <alignment horizontal="center" vertical="center"/>
    </xf>
    <xf numFmtId="0" fontId="8" fillId="25" borderId="332" xfId="0" applyFont="1" applyFill="1" applyBorder="1" applyAlignment="1">
      <alignment horizontal="center" vertical="center"/>
    </xf>
    <xf numFmtId="0" fontId="5" fillId="25" borderId="313" xfId="0" applyFont="1" applyFill="1" applyBorder="1" applyAlignment="1">
      <alignment horizontal="center" vertical="center"/>
    </xf>
    <xf numFmtId="0" fontId="9" fillId="25" borderId="310" xfId="0" applyFont="1" applyFill="1" applyBorder="1" applyAlignment="1" applyProtection="1">
      <alignment horizontal="center" vertical="center" wrapText="1"/>
      <protection locked="0"/>
    </xf>
    <xf numFmtId="0" fontId="9" fillId="25" borderId="309" xfId="0" applyFont="1" applyFill="1" applyBorder="1" applyAlignment="1" applyProtection="1">
      <alignment horizontal="center" vertical="center" wrapText="1"/>
      <protection locked="0"/>
    </xf>
    <xf numFmtId="9" fontId="9" fillId="25" borderId="310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331" xfId="0" applyFont="1" applyFill="1" applyBorder="1" applyAlignment="1">
      <alignment horizontal="center" vertical="center"/>
    </xf>
    <xf numFmtId="0" fontId="5" fillId="25" borderId="350" xfId="0" applyFont="1" applyFill="1" applyBorder="1" applyAlignment="1">
      <alignment horizontal="center" vertical="center"/>
    </xf>
    <xf numFmtId="0" fontId="5" fillId="25" borderId="311" xfId="0" applyFont="1" applyFill="1" applyBorder="1" applyAlignment="1">
      <alignment horizontal="center" vertical="center"/>
    </xf>
    <xf numFmtId="0" fontId="5" fillId="25" borderId="312" xfId="0" applyFont="1" applyFill="1" applyBorder="1" applyAlignment="1">
      <alignment horizontal="center" vertical="center"/>
    </xf>
    <xf numFmtId="0" fontId="5" fillId="25" borderId="351" xfId="0" applyFont="1" applyFill="1" applyBorder="1" applyAlignment="1">
      <alignment horizontal="center" vertical="center"/>
    </xf>
    <xf numFmtId="0" fontId="5" fillId="25" borderId="344" xfId="0" applyFont="1" applyFill="1" applyBorder="1" applyAlignment="1">
      <alignment horizontal="center" vertical="center"/>
    </xf>
    <xf numFmtId="0" fontId="5" fillId="25" borderId="352" xfId="0" applyFont="1" applyFill="1" applyBorder="1" applyAlignment="1">
      <alignment horizontal="center" vertical="center"/>
    </xf>
    <xf numFmtId="0" fontId="9" fillId="25" borderId="353" xfId="0" applyFont="1" applyFill="1" applyBorder="1" applyAlignment="1" applyProtection="1">
      <alignment horizontal="center" vertical="center" wrapText="1"/>
      <protection locked="0"/>
    </xf>
    <xf numFmtId="0" fontId="5" fillId="0" borderId="0" xfId="123" applyFont="1" applyAlignment="1">
      <alignment horizontal="center"/>
      <protection/>
    </xf>
    <xf numFmtId="0" fontId="5" fillId="0" borderId="0" xfId="123" applyFont="1" applyAlignment="1">
      <alignment horizontal="center" vertical="top"/>
      <protection/>
    </xf>
    <xf numFmtId="0" fontId="7" fillId="13" borderId="128" xfId="123" applyFont="1" applyFill="1" applyBorder="1" applyAlignment="1">
      <alignment horizontal="center" wrapText="1"/>
      <protection/>
    </xf>
    <xf numFmtId="0" fontId="7" fillId="13" borderId="90" xfId="123" applyFont="1" applyFill="1" applyBorder="1" applyAlignment="1">
      <alignment horizontal="center" wrapText="1"/>
      <protection/>
    </xf>
    <xf numFmtId="0" fontId="5" fillId="13" borderId="290" xfId="123" applyFont="1" applyFill="1" applyBorder="1" applyAlignment="1">
      <alignment horizontal="center" wrapText="1"/>
      <protection/>
    </xf>
    <xf numFmtId="0" fontId="5" fillId="13" borderId="89" xfId="123" applyFont="1" applyFill="1" applyBorder="1" applyAlignment="1">
      <alignment horizontal="center" wrapText="1"/>
      <protection/>
    </xf>
    <xf numFmtId="0" fontId="5" fillId="13" borderId="128" xfId="123" applyFont="1" applyFill="1" applyBorder="1" applyAlignment="1">
      <alignment horizontal="center"/>
      <protection/>
    </xf>
    <xf numFmtId="0" fontId="5" fillId="13" borderId="90" xfId="123" applyFont="1" applyFill="1" applyBorder="1" applyAlignment="1">
      <alignment horizontal="center"/>
      <protection/>
    </xf>
    <xf numFmtId="0" fontId="8" fillId="13" borderId="281" xfId="123" applyFont="1" applyFill="1" applyBorder="1" applyAlignment="1">
      <alignment horizontal="center" vertical="center"/>
      <protection/>
    </xf>
    <xf numFmtId="0" fontId="8" fillId="13" borderId="289" xfId="123" applyFont="1" applyFill="1" applyBorder="1" applyAlignment="1">
      <alignment horizontal="center" vertical="center"/>
      <protection/>
    </xf>
    <xf numFmtId="0" fontId="8" fillId="13" borderId="288" xfId="123" applyFont="1" applyFill="1" applyBorder="1" applyAlignment="1">
      <alignment horizontal="center" vertical="center"/>
      <protection/>
    </xf>
    <xf numFmtId="0" fontId="8" fillId="13" borderId="283" xfId="123" applyFont="1" applyFill="1" applyBorder="1" applyAlignment="1">
      <alignment horizontal="center" vertical="center"/>
      <protection/>
    </xf>
    <xf numFmtId="0" fontId="5" fillId="13" borderId="281" xfId="123" applyFont="1" applyFill="1" applyBorder="1" applyAlignment="1">
      <alignment horizontal="center" vertical="center"/>
      <protection/>
    </xf>
    <xf numFmtId="0" fontId="5" fillId="13" borderId="282" xfId="123" applyFont="1" applyFill="1" applyBorder="1" applyAlignment="1">
      <alignment horizontal="center" vertical="center"/>
      <protection/>
    </xf>
    <xf numFmtId="0" fontId="5" fillId="13" borderId="283" xfId="123" applyFont="1" applyFill="1" applyBorder="1" applyAlignment="1">
      <alignment horizontal="center" vertical="center"/>
      <protection/>
    </xf>
    <xf numFmtId="0" fontId="5" fillId="13" borderId="284" xfId="123" applyFont="1" applyFill="1" applyBorder="1" applyAlignment="1">
      <alignment horizontal="center" vertical="center"/>
      <protection/>
    </xf>
    <xf numFmtId="0" fontId="5" fillId="13" borderId="285" xfId="123" applyFont="1" applyFill="1" applyBorder="1" applyAlignment="1">
      <alignment horizontal="center" vertical="center"/>
      <protection/>
    </xf>
    <xf numFmtId="0" fontId="5" fillId="13" borderId="286" xfId="123" applyFont="1" applyFill="1" applyBorder="1" applyAlignment="1">
      <alignment horizontal="center" vertical="center"/>
      <protection/>
    </xf>
    <xf numFmtId="0" fontId="9" fillId="13" borderId="287" xfId="123" applyFont="1" applyFill="1" applyBorder="1" applyAlignment="1" applyProtection="1">
      <alignment horizontal="center" vertical="center" wrapText="1"/>
      <protection locked="0"/>
    </xf>
    <xf numFmtId="0" fontId="9" fillId="13" borderId="286" xfId="123" applyFont="1" applyFill="1" applyBorder="1" applyAlignment="1" applyProtection="1">
      <alignment horizontal="center" vertical="center" wrapText="1"/>
      <protection locked="0"/>
    </xf>
    <xf numFmtId="0" fontId="9" fillId="13" borderId="284" xfId="123" applyFont="1" applyFill="1" applyBorder="1" applyAlignment="1" applyProtection="1">
      <alignment horizontal="center" vertical="center" wrapText="1"/>
      <protection locked="0"/>
    </xf>
    <xf numFmtId="0" fontId="9" fillId="13" borderId="321" xfId="123" applyFont="1" applyFill="1" applyBorder="1" applyAlignment="1" applyProtection="1">
      <alignment horizontal="center" vertical="center" wrapText="1"/>
      <protection locked="0"/>
    </xf>
    <xf numFmtId="0" fontId="17" fillId="13" borderId="98" xfId="110" applyFont="1" applyFill="1" applyBorder="1" applyAlignment="1">
      <alignment horizontal="center" shrinkToFit="1"/>
      <protection/>
    </xf>
    <xf numFmtId="0" fontId="17" fillId="13" borderId="100" xfId="110" applyFont="1" applyFill="1" applyBorder="1" applyAlignment="1">
      <alignment horizontal="center" shrinkToFit="1"/>
      <protection/>
    </xf>
    <xf numFmtId="0" fontId="17" fillId="13" borderId="196" xfId="110" applyFont="1" applyFill="1" applyBorder="1" applyAlignment="1">
      <alignment horizontal="center" shrinkToFit="1"/>
      <protection/>
    </xf>
    <xf numFmtId="0" fontId="4" fillId="0" borderId="143" xfId="110" applyFont="1" applyBorder="1" applyAlignment="1">
      <alignment horizontal="center" shrinkToFit="1"/>
      <protection/>
    </xf>
    <xf numFmtId="0" fontId="4" fillId="0" borderId="354" xfId="110" applyFont="1" applyBorder="1" applyAlignment="1">
      <alignment horizontal="center" shrinkToFit="1"/>
      <protection/>
    </xf>
    <xf numFmtId="0" fontId="17" fillId="0" borderId="355" xfId="110" applyFont="1" applyBorder="1" applyAlignment="1">
      <alignment horizontal="center" vertical="center" shrinkToFit="1"/>
      <protection/>
    </xf>
    <xf numFmtId="0" fontId="17" fillId="0" borderId="356" xfId="110" applyFont="1" applyBorder="1" applyAlignment="1">
      <alignment horizontal="center" vertical="center" shrinkToFit="1"/>
      <protection/>
    </xf>
    <xf numFmtId="0" fontId="17" fillId="0" borderId="357" xfId="110" applyFont="1" applyBorder="1" applyAlignment="1">
      <alignment horizontal="center" vertical="center" shrinkToFit="1"/>
      <protection/>
    </xf>
    <xf numFmtId="0" fontId="18" fillId="0" borderId="358" xfId="110" applyFont="1" applyBorder="1" applyAlignment="1">
      <alignment horizontal="left" shrinkToFit="1"/>
      <protection/>
    </xf>
    <xf numFmtId="0" fontId="18" fillId="0" borderId="359" xfId="110" applyFont="1" applyBorder="1" applyAlignment="1">
      <alignment horizontal="left" shrinkToFit="1"/>
      <protection/>
    </xf>
    <xf numFmtId="0" fontId="18" fillId="0" borderId="360" xfId="110" applyFont="1" applyBorder="1" applyAlignment="1">
      <alignment horizontal="left" shrinkToFit="1"/>
      <protection/>
    </xf>
    <xf numFmtId="0" fontId="18" fillId="0" borderId="361" xfId="110" applyFont="1" applyBorder="1" applyAlignment="1">
      <alignment horizontal="left" shrinkToFit="1"/>
      <protection/>
    </xf>
    <xf numFmtId="0" fontId="18" fillId="0" borderId="362" xfId="110" applyFont="1" applyBorder="1" applyAlignment="1">
      <alignment horizontal="left" shrinkToFit="1"/>
      <protection/>
    </xf>
    <xf numFmtId="0" fontId="18" fillId="0" borderId="363" xfId="110" applyFont="1" applyBorder="1" applyAlignment="1">
      <alignment horizontal="left" shrinkToFit="1"/>
      <protection/>
    </xf>
    <xf numFmtId="0" fontId="17" fillId="0" borderId="0" xfId="110" applyFont="1" applyBorder="1" applyAlignment="1">
      <alignment horizontal="left" shrinkToFit="1"/>
      <protection/>
    </xf>
    <xf numFmtId="0" fontId="17" fillId="0" borderId="364" xfId="110" applyFont="1" applyBorder="1" applyAlignment="1">
      <alignment horizontal="center" vertical="center" shrinkToFit="1"/>
      <protection/>
    </xf>
    <xf numFmtId="0" fontId="18" fillId="0" borderId="365" xfId="110" applyFont="1" applyBorder="1" applyAlignment="1">
      <alignment horizontal="left" shrinkToFit="1"/>
      <protection/>
    </xf>
    <xf numFmtId="0" fontId="18" fillId="0" borderId="366" xfId="110" applyFont="1" applyBorder="1" applyAlignment="1">
      <alignment horizontal="left" shrinkToFit="1"/>
      <protection/>
    </xf>
    <xf numFmtId="0" fontId="18" fillId="0" borderId="367" xfId="110" applyFont="1" applyBorder="1" applyAlignment="1">
      <alignment horizontal="left" shrinkToFit="1"/>
      <protection/>
    </xf>
    <xf numFmtId="0" fontId="18" fillId="0" borderId="368" xfId="110" applyFont="1" applyBorder="1" applyAlignment="1">
      <alignment horizontal="left" shrinkToFit="1"/>
      <protection/>
    </xf>
    <xf numFmtId="0" fontId="18" fillId="0" borderId="369" xfId="110" applyFont="1" applyBorder="1" applyAlignment="1">
      <alignment horizontal="left" shrinkToFit="1"/>
      <protection/>
    </xf>
    <xf numFmtId="0" fontId="0" fillId="0" borderId="354" xfId="110" applyBorder="1" applyAlignment="1">
      <alignment shrinkToFit="1"/>
      <protection/>
    </xf>
    <xf numFmtId="0" fontId="19" fillId="13" borderId="370" xfId="110" applyFont="1" applyFill="1" applyBorder="1" applyAlignment="1">
      <alignment horizontal="center" vertical="center"/>
      <protection/>
    </xf>
    <xf numFmtId="0" fontId="19" fillId="13" borderId="135" xfId="110" applyFont="1" applyFill="1" applyBorder="1" applyAlignment="1">
      <alignment horizontal="center" vertical="center"/>
      <protection/>
    </xf>
    <xf numFmtId="0" fontId="17" fillId="0" borderId="288" xfId="110" applyFont="1" applyBorder="1" applyAlignment="1">
      <alignment horizontal="center" vertical="center" shrinkToFit="1"/>
      <protection/>
    </xf>
    <xf numFmtId="0" fontId="17" fillId="0" borderId="287" xfId="110" applyFont="1" applyBorder="1" applyAlignment="1">
      <alignment horizontal="center" vertical="center" shrinkToFit="1"/>
      <protection/>
    </xf>
    <xf numFmtId="0" fontId="17" fillId="0" borderId="371" xfId="110" applyFont="1" applyBorder="1" applyAlignment="1">
      <alignment horizontal="center" vertical="center" shrinkToFit="1"/>
      <protection/>
    </xf>
    <xf numFmtId="16" fontId="4" fillId="13" borderId="372" xfId="110" applyNumberFormat="1" applyFont="1" applyFill="1" applyBorder="1" applyAlignment="1">
      <alignment horizontal="center" vertical="center" wrapText="1"/>
      <protection/>
    </xf>
    <xf numFmtId="0" fontId="4" fillId="13" borderId="366" xfId="110" applyFont="1" applyFill="1" applyBorder="1" applyAlignment="1">
      <alignment horizontal="center" vertical="center" wrapText="1"/>
      <protection/>
    </xf>
    <xf numFmtId="0" fontId="4" fillId="13" borderId="359" xfId="110" applyFont="1" applyFill="1" applyBorder="1" applyAlignment="1">
      <alignment horizontal="center" vertical="center" wrapText="1"/>
      <protection/>
    </xf>
    <xf numFmtId="0" fontId="4" fillId="13" borderId="373" xfId="110" applyFont="1" applyFill="1" applyBorder="1" applyAlignment="1">
      <alignment horizontal="center" vertical="center" wrapText="1"/>
      <protection/>
    </xf>
    <xf numFmtId="0" fontId="4" fillId="13" borderId="374" xfId="110" applyFont="1" applyFill="1" applyBorder="1" applyAlignment="1">
      <alignment horizontal="center" vertical="center" wrapText="1"/>
      <protection/>
    </xf>
    <xf numFmtId="0" fontId="4" fillId="13" borderId="375" xfId="110" applyFont="1" applyFill="1" applyBorder="1" applyAlignment="1">
      <alignment horizontal="center" vertical="center" wrapText="1"/>
      <protection/>
    </xf>
    <xf numFmtId="0" fontId="4" fillId="13" borderId="372" xfId="110" applyFont="1" applyFill="1" applyBorder="1" applyAlignment="1">
      <alignment horizontal="center" vertical="center" wrapText="1"/>
      <protection/>
    </xf>
    <xf numFmtId="0" fontId="4" fillId="0" borderId="0" xfId="110" applyFont="1" applyBorder="1" applyAlignment="1">
      <alignment horizontal="left" shrinkToFit="1"/>
      <protection/>
    </xf>
    <xf numFmtId="0" fontId="7" fillId="13" borderId="376" xfId="110" applyFont="1" applyFill="1" applyBorder="1" applyAlignment="1">
      <alignment horizontal="center" vertical="center" wrapText="1"/>
      <protection/>
    </xf>
    <xf numFmtId="0" fontId="7" fillId="13" borderId="138" xfId="110" applyFont="1" applyFill="1" applyBorder="1" applyAlignment="1">
      <alignment horizontal="center" vertical="center" wrapText="1"/>
      <protection/>
    </xf>
    <xf numFmtId="0" fontId="4" fillId="13" borderId="147" xfId="110" applyFont="1" applyFill="1" applyBorder="1" applyAlignment="1">
      <alignment horizontal="center" vertical="center"/>
      <protection/>
    </xf>
    <xf numFmtId="0" fontId="4" fillId="13" borderId="335" xfId="110" applyFont="1" applyFill="1" applyBorder="1" applyAlignment="1">
      <alignment horizontal="center" vertical="center"/>
      <protection/>
    </xf>
    <xf numFmtId="0" fontId="4" fillId="13" borderId="377" xfId="110" applyFont="1" applyFill="1" applyBorder="1" applyAlignment="1">
      <alignment horizontal="center" vertical="center"/>
      <protection/>
    </xf>
    <xf numFmtId="0" fontId="4" fillId="13" borderId="99" xfId="110" applyFont="1" applyFill="1" applyBorder="1" applyAlignment="1">
      <alignment horizontal="center" vertical="center"/>
      <protection/>
    </xf>
    <xf numFmtId="0" fontId="68" fillId="0" borderId="0" xfId="93" applyFont="1">
      <alignment/>
      <protection/>
    </xf>
    <xf numFmtId="0" fontId="0" fillId="0" borderId="0" xfId="93" applyAlignment="1">
      <alignment/>
      <protection/>
    </xf>
    <xf numFmtId="0" fontId="0" fillId="0" borderId="0" xfId="93" applyAlignment="1">
      <alignment horizontal="center"/>
      <protection/>
    </xf>
    <xf numFmtId="0" fontId="4" fillId="30" borderId="285" xfId="93" applyFont="1" applyFill="1" applyBorder="1">
      <alignment/>
      <protection/>
    </xf>
    <xf numFmtId="0" fontId="68" fillId="7" borderId="285" xfId="93" applyFont="1" applyFill="1" applyBorder="1">
      <alignment/>
      <protection/>
    </xf>
    <xf numFmtId="0" fontId="0" fillId="0" borderId="285" xfId="93" applyFont="1" applyBorder="1">
      <alignment/>
      <protection/>
    </xf>
    <xf numFmtId="0" fontId="0" fillId="0" borderId="285" xfId="93" applyFont="1" applyFill="1" applyBorder="1" applyAlignment="1">
      <alignment/>
      <protection/>
    </xf>
    <xf numFmtId="49" fontId="0" fillId="0" borderId="285" xfId="93" applyNumberFormat="1" applyFont="1" applyBorder="1" applyAlignment="1">
      <alignment horizontal="center"/>
      <protection/>
    </xf>
    <xf numFmtId="0" fontId="0" fillId="0" borderId="285" xfId="93" applyFont="1" applyBorder="1" applyAlignment="1">
      <alignment/>
      <protection/>
    </xf>
    <xf numFmtId="0" fontId="22" fillId="0" borderId="285" xfId="93" applyFont="1" applyFill="1" applyBorder="1">
      <alignment/>
      <protection/>
    </xf>
    <xf numFmtId="0" fontId="69" fillId="0" borderId="285" xfId="93" applyFont="1" applyBorder="1">
      <alignment/>
      <protection/>
    </xf>
    <xf numFmtId="0" fontId="7" fillId="0" borderId="285" xfId="93" applyFont="1" applyBorder="1">
      <alignment/>
      <protection/>
    </xf>
    <xf numFmtId="49" fontId="7" fillId="0" borderId="285" xfId="93" applyNumberFormat="1" applyFont="1" applyBorder="1" applyAlignment="1">
      <alignment horizontal="center"/>
      <protection/>
    </xf>
    <xf numFmtId="0" fontId="4" fillId="0" borderId="0" xfId="93" applyFont="1" applyBorder="1" applyAlignment="1">
      <alignment horizontal="center"/>
      <protection/>
    </xf>
    <xf numFmtId="0" fontId="4" fillId="0" borderId="337" xfId="93" applyFont="1" applyBorder="1" applyAlignment="1">
      <alignment horizontal="center"/>
      <protection/>
    </xf>
    <xf numFmtId="0" fontId="4" fillId="0" borderId="337" xfId="93" applyFont="1" applyBorder="1" applyAlignment="1">
      <alignment horizontal="center"/>
      <protection/>
    </xf>
    <xf numFmtId="0" fontId="0" fillId="0" borderId="0" xfId="93" applyBorder="1" applyAlignment="1">
      <alignment/>
      <protection/>
    </xf>
    <xf numFmtId="49" fontId="0" fillId="0" borderId="0" xfId="93" applyNumberFormat="1" applyBorder="1" applyAlignment="1">
      <alignment horizontal="center"/>
      <protection/>
    </xf>
    <xf numFmtId="0" fontId="53" fillId="0" borderId="0" xfId="93" applyFont="1">
      <alignment/>
      <protection/>
    </xf>
    <xf numFmtId="0" fontId="8" fillId="0" borderId="0" xfId="93" applyFont="1" applyAlignment="1">
      <alignment/>
      <protection/>
    </xf>
    <xf numFmtId="0" fontId="8" fillId="0" borderId="0" xfId="93" applyFont="1" applyAlignment="1">
      <alignment horizontal="center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aslov_3.liga sjever zbirni rezultati" xfId="90"/>
    <cellStyle name="Neutral" xfId="91"/>
    <cellStyle name="Neutralno" xfId="92"/>
    <cellStyle name="Normal 10" xfId="93"/>
    <cellStyle name="Normal 2" xfId="94"/>
    <cellStyle name="Normal 3" xfId="95"/>
    <cellStyle name="Normal 3 2" xfId="96"/>
    <cellStyle name="Normal 3_2011" xfId="97"/>
    <cellStyle name="Normal 4" xfId="98"/>
    <cellStyle name="Normal 4_Zbirni rezultati lige SENIORKI 2012" xfId="99"/>
    <cellStyle name="Normal 5" xfId="100"/>
    <cellStyle name="Normal 5_Zbirni rezultati lige SENIORKI 2012" xfId="101"/>
    <cellStyle name="Normal 6" xfId="102"/>
    <cellStyle name="Normal 7" xfId="103"/>
    <cellStyle name="Normal 8" xfId="104"/>
    <cellStyle name="Normal 9" xfId="105"/>
    <cellStyle name="Note" xfId="106"/>
    <cellStyle name="Obično_2011" xfId="107"/>
    <cellStyle name="Obično_2011 2" xfId="108"/>
    <cellStyle name="Obično_3.liga sjever zbirni rezultati" xfId="109"/>
    <cellStyle name="Obično_6.kola HML 09" xfId="110"/>
    <cellStyle name="Obično_Lige07" xfId="111"/>
    <cellStyle name="Obično_Lige07 2" xfId="112"/>
    <cellStyle name="Obično_Lige07 3" xfId="113"/>
    <cellStyle name="Obično_Lige07 4" xfId="114"/>
    <cellStyle name="Obično_muha tablica" xfId="115"/>
    <cellStyle name="Obično_Zbirna lista ulova" xfId="116"/>
    <cellStyle name="Obično_Zbirna lista ulova 2" xfId="117"/>
    <cellStyle name="Obično_Zbirna lista ulova 3" xfId="118"/>
    <cellStyle name="Obično_Zbirna lista ulova 4" xfId="119"/>
    <cellStyle name="Obično_Zbirni rezultati II Lige  ISTOK 2012" xfId="120"/>
    <cellStyle name="Obično_Zbirni rezultati II. Lige SJEVER 2012" xfId="121"/>
    <cellStyle name="Obično_Zbirni rezultati lige" xfId="122"/>
    <cellStyle name="Obično_Zbirni rezultati lige mladeži" xfId="123"/>
    <cellStyle name="Obično_Zbirni rezultati lige osoba s invaliditetom 2012" xfId="124"/>
    <cellStyle name="Obično_Zbirni rezultati lige SENIORKI 2012" xfId="125"/>
    <cellStyle name="Obično_Zbirni rezultati lige_Seniori 2012" xfId="126"/>
    <cellStyle name="Obično_Zbirni rezultati lige_Zbirni rezultati II Lige  ISTOK 2012" xfId="127"/>
    <cellStyle name="Obično_Zbirni rezultati lige_Zbirni rzultati II Lige ZAPAD 2012" xfId="128"/>
    <cellStyle name="Obično_Zbirni rzultati II Lige ZAPAD 2012" xfId="129"/>
    <cellStyle name="Output" xfId="130"/>
    <cellStyle name="Percent" xfId="131"/>
    <cellStyle name="Percent 2" xfId="132"/>
    <cellStyle name="Povezana ćelija" xfId="133"/>
    <cellStyle name="Provjera ćelije" xfId="134"/>
    <cellStyle name="Tekst objašnjenja" xfId="135"/>
    <cellStyle name="Tekst upozorenja" xfId="136"/>
    <cellStyle name="Title" xfId="137"/>
    <cellStyle name="Total" xfId="138"/>
    <cellStyle name="Ukupni zbroj" xfId="139"/>
    <cellStyle name="Unos" xfId="140"/>
    <cellStyle name="Warning Text" xfId="141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6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514350</xdr:colOff>
      <xdr:row>2</xdr:row>
      <xdr:rowOff>228600</xdr:rowOff>
    </xdr:to>
    <xdr:pic>
      <xdr:nvPicPr>
        <xdr:cNvPr id="1" name="Picture 1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457200</xdr:colOff>
      <xdr:row>2</xdr:row>
      <xdr:rowOff>190500</xdr:rowOff>
    </xdr:to>
    <xdr:pic macro="[3]!pojedinačniplasmanlige">
      <xdr:nvPicPr>
        <xdr:cNvPr id="2" name="Picture 1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457200</xdr:colOff>
      <xdr:row>2</xdr:row>
      <xdr:rowOff>190500</xdr:rowOff>
    </xdr:to>
    <xdr:pic macro="[3]!pojedinačniplasmanlige">
      <xdr:nvPicPr>
        <xdr:cNvPr id="3" name="Picture 1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190500</xdr:rowOff>
    </xdr:from>
    <xdr:to>
      <xdr:col>1</xdr:col>
      <xdr:colOff>552450</xdr:colOff>
      <xdr:row>4</xdr:row>
      <xdr:rowOff>19050</xdr:rowOff>
    </xdr:to>
    <xdr:pic>
      <xdr:nvPicPr>
        <xdr:cNvPr id="1" name="Picture 1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514350</xdr:colOff>
      <xdr:row>4</xdr:row>
      <xdr:rowOff>85725</xdr:rowOff>
    </xdr:to>
    <xdr:pic macro="[9]!plasmanlige">
      <xdr:nvPicPr>
        <xdr:cNvPr id="1" name="Slika 2" descr="grb HŠR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1</xdr:row>
      <xdr:rowOff>76200</xdr:rowOff>
    </xdr:from>
    <xdr:to>
      <xdr:col>17</xdr:col>
      <xdr:colOff>381000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266700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85725</xdr:rowOff>
    </xdr:from>
    <xdr:to>
      <xdr:col>1</xdr:col>
      <xdr:colOff>733425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6225"/>
          <a:ext cx="1123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1</xdr:col>
      <xdr:colOff>742950</xdr:colOff>
      <xdr:row>5</xdr:row>
      <xdr:rowOff>85725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765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228600</xdr:rowOff>
    </xdr:to>
    <xdr:pic macro="[1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</xdr:row>
      <xdr:rowOff>104775</xdr:rowOff>
    </xdr:from>
    <xdr:to>
      <xdr:col>2</xdr:col>
      <xdr:colOff>866775</xdr:colOff>
      <xdr:row>5</xdr:row>
      <xdr:rowOff>238125</xdr:rowOff>
    </xdr:to>
    <xdr:pic macro="[1]!sortpoekipama">
      <xdr:nvPicPr>
        <xdr:cNvPr id="2" name="Picture 3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1906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1</xdr:col>
      <xdr:colOff>676275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7</xdr:row>
      <xdr:rowOff>104775</xdr:rowOff>
    </xdr:from>
    <xdr:to>
      <xdr:col>2</xdr:col>
      <xdr:colOff>1095375</xdr:colOff>
      <xdr:row>8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1733550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7</xdr:row>
      <xdr:rowOff>114300</xdr:rowOff>
    </xdr:from>
    <xdr:to>
      <xdr:col>2</xdr:col>
      <xdr:colOff>1095375</xdr:colOff>
      <xdr:row>8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17430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1</xdr:col>
      <xdr:colOff>647700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47675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7</xdr:row>
      <xdr:rowOff>104775</xdr:rowOff>
    </xdr:from>
    <xdr:to>
      <xdr:col>2</xdr:col>
      <xdr:colOff>1095375</xdr:colOff>
      <xdr:row>8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733550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7</xdr:row>
      <xdr:rowOff>114300</xdr:rowOff>
    </xdr:from>
    <xdr:to>
      <xdr:col>2</xdr:col>
      <xdr:colOff>1095375</xdr:colOff>
      <xdr:row>8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7430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1</xdr:col>
      <xdr:colOff>647700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19100"/>
          <a:ext cx="1028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7</xdr:row>
      <xdr:rowOff>104775</xdr:rowOff>
    </xdr:from>
    <xdr:to>
      <xdr:col>2</xdr:col>
      <xdr:colOff>1095375</xdr:colOff>
      <xdr:row>8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1762125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7</xdr:row>
      <xdr:rowOff>114300</xdr:rowOff>
    </xdr:from>
    <xdr:to>
      <xdr:col>2</xdr:col>
      <xdr:colOff>1095375</xdr:colOff>
      <xdr:row>8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17716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228600</xdr:rowOff>
    </xdr:to>
    <xdr:pic macro="[4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</xdr:row>
      <xdr:rowOff>133350</xdr:rowOff>
    </xdr:from>
    <xdr:to>
      <xdr:col>1</xdr:col>
      <xdr:colOff>923925</xdr:colOff>
      <xdr:row>5</xdr:row>
      <xdr:rowOff>209550</xdr:rowOff>
    </xdr:to>
    <xdr:pic macro="[4]!sortpoprezimenu"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920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228600</xdr:rowOff>
    </xdr:to>
    <xdr:pic macro="[4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</xdr:row>
      <xdr:rowOff>133350</xdr:rowOff>
    </xdr:from>
    <xdr:to>
      <xdr:col>1</xdr:col>
      <xdr:colOff>923925</xdr:colOff>
      <xdr:row>5</xdr:row>
      <xdr:rowOff>209550</xdr:rowOff>
    </xdr:to>
    <xdr:pic macro="[4]!sortpoprezimenu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920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</xdr:row>
      <xdr:rowOff>133350</xdr:rowOff>
    </xdr:from>
    <xdr:to>
      <xdr:col>1</xdr:col>
      <xdr:colOff>923925</xdr:colOff>
      <xdr:row>5</xdr:row>
      <xdr:rowOff>209550</xdr:rowOff>
    </xdr:to>
    <xdr:pic macro="[4]!sortpoprezimenu18"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920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523875</xdr:colOff>
      <xdr:row>5</xdr:row>
      <xdr:rowOff>219075</xdr:rowOff>
    </xdr:to>
    <xdr:pic>
      <xdr:nvPicPr>
        <xdr:cNvPr id="1" name="Picture 1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485775</xdr:colOff>
      <xdr:row>5</xdr:row>
      <xdr:rowOff>180975</xdr:rowOff>
    </xdr:to>
    <xdr:pic macro="[3]!ekipniplasmanlige">
      <xdr:nvPicPr>
        <xdr:cNvPr id="2" name="Picture 1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485775</xdr:colOff>
      <xdr:row>5</xdr:row>
      <xdr:rowOff>180975</xdr:rowOff>
    </xdr:to>
    <xdr:pic macro="[3]!ekipniplasmanlige">
      <xdr:nvPicPr>
        <xdr:cNvPr id="3" name="Picture 1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228600</xdr:rowOff>
    </xdr:to>
    <xdr:pic macro="[4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</xdr:row>
      <xdr:rowOff>133350</xdr:rowOff>
    </xdr:from>
    <xdr:to>
      <xdr:col>1</xdr:col>
      <xdr:colOff>923925</xdr:colOff>
      <xdr:row>5</xdr:row>
      <xdr:rowOff>209550</xdr:rowOff>
    </xdr:to>
    <xdr:pic macro="[4]!sortpoprezimenu23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920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2</xdr:col>
      <xdr:colOff>390525</xdr:colOff>
      <xdr:row>5</xdr:row>
      <xdr:rowOff>57150</xdr:rowOff>
    </xdr:to>
    <xdr:pic macro="[1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3</xdr:row>
      <xdr:rowOff>76200</xdr:rowOff>
    </xdr:from>
    <xdr:to>
      <xdr:col>16</xdr:col>
      <xdr:colOff>323850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61975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50</xdr:row>
      <xdr:rowOff>19050</xdr:rowOff>
    </xdr:from>
    <xdr:to>
      <xdr:col>16</xdr:col>
      <xdr:colOff>409575</xdr:colOff>
      <xdr:row>53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83439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73</xdr:row>
      <xdr:rowOff>142875</xdr:rowOff>
    </xdr:from>
    <xdr:to>
      <xdr:col>8</xdr:col>
      <xdr:colOff>161925</xdr:colOff>
      <xdr:row>78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344400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14</xdr:row>
      <xdr:rowOff>114300</xdr:rowOff>
    </xdr:from>
    <xdr:to>
      <xdr:col>16</xdr:col>
      <xdr:colOff>333375</xdr:colOff>
      <xdr:row>18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4574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314325</xdr:colOff>
      <xdr:row>26</xdr:row>
      <xdr:rowOff>142875</xdr:rowOff>
    </xdr:from>
    <xdr:to>
      <xdr:col>16</xdr:col>
      <xdr:colOff>400050</xdr:colOff>
      <xdr:row>30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50532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60</xdr:row>
      <xdr:rowOff>133350</xdr:rowOff>
    </xdr:from>
    <xdr:to>
      <xdr:col>16</xdr:col>
      <xdr:colOff>447675</xdr:colOff>
      <xdr:row>64</xdr:row>
      <xdr:rowOff>66675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01536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2</xdr:col>
      <xdr:colOff>247650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66675</xdr:rowOff>
    </xdr:from>
    <xdr:to>
      <xdr:col>1</xdr:col>
      <xdr:colOff>523875</xdr:colOff>
      <xdr:row>5</xdr:row>
      <xdr:rowOff>123825</xdr:rowOff>
    </xdr:to>
    <xdr:pic macro="[8]!ekipno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9525</xdr:rowOff>
    </xdr:from>
    <xdr:to>
      <xdr:col>1</xdr:col>
      <xdr:colOff>561975</xdr:colOff>
      <xdr:row>29</xdr:row>
      <xdr:rowOff>219075</xdr:rowOff>
    </xdr:to>
    <xdr:pic macro="[8]!pojedinačn0">
      <xdr:nvPicPr>
        <xdr:cNvPr id="2" name="Picture 3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6677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31</xdr:row>
      <xdr:rowOff>104775</xdr:rowOff>
    </xdr:from>
    <xdr:to>
      <xdr:col>2</xdr:col>
      <xdr:colOff>866775</xdr:colOff>
      <xdr:row>32</xdr:row>
      <xdr:rowOff>247650</xdr:rowOff>
    </xdr:to>
    <xdr:pic macro="[8]!sortpoekipama">
      <xdr:nvPicPr>
        <xdr:cNvPr id="3" name="Picture 4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984885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66675</xdr:rowOff>
    </xdr:from>
    <xdr:to>
      <xdr:col>1</xdr:col>
      <xdr:colOff>447675</xdr:colOff>
      <xdr:row>5</xdr:row>
      <xdr:rowOff>123825</xdr:rowOff>
    </xdr:to>
    <xdr:pic macro="[7]!ekipno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9525</xdr:rowOff>
    </xdr:from>
    <xdr:to>
      <xdr:col>1</xdr:col>
      <xdr:colOff>485775</xdr:colOff>
      <xdr:row>29</xdr:row>
      <xdr:rowOff>219075</xdr:rowOff>
    </xdr:to>
    <xdr:pic macro="[7]!pojedinačn0">
      <xdr:nvPicPr>
        <xdr:cNvPr id="2" name="Picture 3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27722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31</xdr:row>
      <xdr:rowOff>104775</xdr:rowOff>
    </xdr:from>
    <xdr:to>
      <xdr:col>2</xdr:col>
      <xdr:colOff>876300</xdr:colOff>
      <xdr:row>32</xdr:row>
      <xdr:rowOff>247650</xdr:rowOff>
    </xdr:to>
    <xdr:pic macro="[7]!sortpoekipama">
      <xdr:nvPicPr>
        <xdr:cNvPr id="3" name="Picture 4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458325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66675</xdr:rowOff>
    </xdr:from>
    <xdr:to>
      <xdr:col>1</xdr:col>
      <xdr:colOff>523875</xdr:colOff>
      <xdr:row>5</xdr:row>
      <xdr:rowOff>123825</xdr:rowOff>
    </xdr:to>
    <xdr:pic macro="[6]!ekipno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9525</xdr:rowOff>
    </xdr:from>
    <xdr:to>
      <xdr:col>1</xdr:col>
      <xdr:colOff>561975</xdr:colOff>
      <xdr:row>29</xdr:row>
      <xdr:rowOff>219075</xdr:rowOff>
    </xdr:to>
    <xdr:pic macro="[6]!pojedinačn0">
      <xdr:nvPicPr>
        <xdr:cNvPr id="2" name="Picture 3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6677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31</xdr:row>
      <xdr:rowOff>104775</xdr:rowOff>
    </xdr:from>
    <xdr:to>
      <xdr:col>2</xdr:col>
      <xdr:colOff>876300</xdr:colOff>
      <xdr:row>32</xdr:row>
      <xdr:rowOff>257175</xdr:rowOff>
    </xdr:to>
    <xdr:pic macro="[6]!sortpoekipama">
      <xdr:nvPicPr>
        <xdr:cNvPr id="3" name="Picture 4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84885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123825</xdr:rowOff>
    </xdr:from>
    <xdr:to>
      <xdr:col>1</xdr:col>
      <xdr:colOff>647700</xdr:colOff>
      <xdr:row>29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76925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31</xdr:row>
      <xdr:rowOff>104775</xdr:rowOff>
    </xdr:from>
    <xdr:to>
      <xdr:col>2</xdr:col>
      <xdr:colOff>1095375</xdr:colOff>
      <xdr:row>32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7134225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86</xdr:row>
      <xdr:rowOff>0</xdr:rowOff>
    </xdr:from>
    <xdr:to>
      <xdr:col>1</xdr:col>
      <xdr:colOff>866775</xdr:colOff>
      <xdr:row>86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2118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866775</xdr:colOff>
      <xdr:row>3</xdr:row>
      <xdr:rowOff>276225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5</xdr:row>
      <xdr:rowOff>104775</xdr:rowOff>
    </xdr:from>
    <xdr:to>
      <xdr:col>2</xdr:col>
      <xdr:colOff>1095375</xdr:colOff>
      <xdr:row>6</xdr:row>
      <xdr:rowOff>238125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1352550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31</xdr:row>
      <xdr:rowOff>104775</xdr:rowOff>
    </xdr:from>
    <xdr:to>
      <xdr:col>2</xdr:col>
      <xdr:colOff>1095375</xdr:colOff>
      <xdr:row>32</xdr:row>
      <xdr:rowOff>238125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7134225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26</xdr:row>
      <xdr:rowOff>9525</xdr:rowOff>
    </xdr:from>
    <xdr:to>
      <xdr:col>1</xdr:col>
      <xdr:colOff>514350</xdr:colOff>
      <xdr:row>28</xdr:row>
      <xdr:rowOff>238125</xdr:rowOff>
    </xdr:to>
    <xdr:pic macro="[2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9055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30</xdr:row>
      <xdr:rowOff>104775</xdr:rowOff>
    </xdr:from>
    <xdr:to>
      <xdr:col>2</xdr:col>
      <xdr:colOff>876300</xdr:colOff>
      <xdr:row>31</xdr:row>
      <xdr:rowOff>238125</xdr:rowOff>
    </xdr:to>
    <xdr:pic macro="[2]!sortpoekipama">
      <xdr:nvPicPr>
        <xdr:cNvPr id="2" name="Picture 3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70866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66675</xdr:rowOff>
    </xdr:from>
    <xdr:to>
      <xdr:col>1</xdr:col>
      <xdr:colOff>485775</xdr:colOff>
      <xdr:row>6</xdr:row>
      <xdr:rowOff>142875</xdr:rowOff>
    </xdr:to>
    <xdr:pic macro="[2]!ekipno">
      <xdr:nvPicPr>
        <xdr:cNvPr id="3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9525</xdr:rowOff>
    </xdr:from>
    <xdr:to>
      <xdr:col>1</xdr:col>
      <xdr:colOff>647700</xdr:colOff>
      <xdr:row>27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353050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29</xdr:row>
      <xdr:rowOff>104775</xdr:rowOff>
    </xdr:from>
    <xdr:to>
      <xdr:col>2</xdr:col>
      <xdr:colOff>561975</xdr:colOff>
      <xdr:row>30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6534150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68</xdr:row>
      <xdr:rowOff>0</xdr:rowOff>
    </xdr:from>
    <xdr:to>
      <xdr:col>1</xdr:col>
      <xdr:colOff>1028700</xdr:colOff>
      <xdr:row>68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468475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381000</xdr:colOff>
      <xdr:row>68</xdr:row>
      <xdr:rowOff>0</xdr:rowOff>
    </xdr:from>
    <xdr:to>
      <xdr:col>31</xdr:col>
      <xdr:colOff>19050</xdr:colOff>
      <xdr:row>68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0" y="1446847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47625</xdr:rowOff>
    </xdr:from>
    <xdr:to>
      <xdr:col>1</xdr:col>
      <xdr:colOff>1381125</xdr:colOff>
      <xdr:row>6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09575"/>
          <a:ext cx="1247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20</xdr:row>
      <xdr:rowOff>9525</xdr:rowOff>
    </xdr:from>
    <xdr:to>
      <xdr:col>1</xdr:col>
      <xdr:colOff>514350</xdr:colOff>
      <xdr:row>22</xdr:row>
      <xdr:rowOff>190500</xdr:rowOff>
    </xdr:to>
    <xdr:pic macro="[5]!pojedinačn0">
      <xdr:nvPicPr>
        <xdr:cNvPr id="1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886325"/>
          <a:ext cx="819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24</xdr:row>
      <xdr:rowOff>104775</xdr:rowOff>
    </xdr:from>
    <xdr:to>
      <xdr:col>2</xdr:col>
      <xdr:colOff>866775</xdr:colOff>
      <xdr:row>25</xdr:row>
      <xdr:rowOff>238125</xdr:rowOff>
    </xdr:to>
    <xdr:pic macro="[5]!sortpoekipama">
      <xdr:nvPicPr>
        <xdr:cNvPr id="2" name="Picture 3" descr="grb HŠ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60674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485775</xdr:colOff>
      <xdr:row>4</xdr:row>
      <xdr:rowOff>133350</xdr:rowOff>
    </xdr:to>
    <xdr:pic macro="[5]!ekipno">
      <xdr:nvPicPr>
        <xdr:cNvPr id="3" name="Picture 1" descr="grb HŠR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ca\Local%20Settings\Temporary%20Internet%20Files\Content.IE5\QUIZSLDN\Zbirni%20rezultati%20lige%20osoba%20s%20invaliditetom%20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SRS\HSL-%20I.KOL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udent\AppData\Local\Temp\Bas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ca\Local%20Settings\Temporary%20Internet%20Files\Content.IE5\QUIZSLDN\2012\3.liga%20sjever%20zbirni%20rezulta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ca\Local%20Settings\Temporary%20Internet%20Files\Content.IE5\QUIZSLDN\2012\Seniori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ca\Local%20Settings\Temporary%20Internet%20Files\Content.IE5\QUIZSLDN\2012\Zbirni%20rezultati%20lige%20mlade&#382;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ca\Local%20Settings\Temporary%20Internet%20Files\Content.IE5\QUIZSLDN\2012\Zbirni%20rezultati%20lige%20SENIORKI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ca\Local%20Settings\Temporary%20Internet%20Files\Content.IE5\QUIZSLDN\2012\Zbirni%20rzultati%20II%20Lige%20ZAPAD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ca\Local%20Settings\Temporary%20Internet%20Files\Content.IE5\QUIZSLDN\2012\Zbirni%20rezultati%20II%20Lige%20%20ISTOK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ca\Local%20Settings\Temporary%20Internet%20Files\Content.IE5\QUIZSLDN\2012\Zbirni%20rezultati%20II.%20Lige%20SJEVER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SRS\HSL-%20VI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jedinačno"/>
    </sheetNames>
    <definedNames>
      <definedName name="pojedinačn0"/>
      <definedName name="sortpoekipama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nica"/>
      <sheetName val="Registracija natjecatelja"/>
      <sheetName val="Prijava i izvlačenje red.I.kola"/>
      <sheetName val="Redosljed izlaska"/>
      <sheetName val="Zbirna lista ulova"/>
      <sheetName val="Dnevnik natjecanja"/>
      <sheetName val="Proglašenje"/>
      <sheetName val="Proglašenje pobjednika kola"/>
      <sheetName val="Plasman lige"/>
      <sheetName val="Ukupni plasman lige"/>
      <sheetName val="Zbirna lista ulova po rundama"/>
    </sheetNames>
    <sheetDataSet>
      <sheetData sheetId="10">
        <row r="8">
          <cell r="D8" t="str">
            <v>Granešina</v>
          </cell>
          <cell r="F8" t="str">
            <v>Granešina</v>
          </cell>
          <cell r="H8" t="str">
            <v>Granešina</v>
          </cell>
          <cell r="J8" t="str">
            <v>Granešina</v>
          </cell>
          <cell r="L8" t="str">
            <v>Granešina</v>
          </cell>
          <cell r="N8" t="str">
            <v>Granešina</v>
          </cell>
        </row>
        <row r="9">
          <cell r="D9" t="str">
            <v>20.10.2012.</v>
          </cell>
          <cell r="F9" t="str">
            <v>20.10.2012.</v>
          </cell>
          <cell r="H9" t="str">
            <v>21.10.2012.</v>
          </cell>
          <cell r="J9" t="str">
            <v>27.10.2012.</v>
          </cell>
          <cell r="L9" t="str">
            <v>27.10.2012.</v>
          </cell>
          <cell r="N9" t="str">
            <v>28.10.2012.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kipno"/>
      <sheetName val="Pojedinačno"/>
    </sheetNames>
    <definedNames>
      <definedName name="ekipno"/>
      <definedName name="pojedinačn0"/>
      <definedName name="sortpoekipama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kolo"/>
      <sheetName val="2.kolo"/>
      <sheetName val="3.kolo"/>
      <sheetName val="4.kolo"/>
      <sheetName val="5.kolo"/>
      <sheetName val="6.kolo"/>
      <sheetName val="7.kolo"/>
      <sheetName val="8.kolo"/>
      <sheetName val="Ekipni plasman I lige"/>
      <sheetName val="Pojedinačni plasman I lige"/>
    </sheetNames>
    <definedNames>
      <definedName name="ekipniplasmanlige"/>
      <definedName name="pojedinačniplasmanlig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kipno"/>
      <sheetName val="Pojedinačno U 14"/>
      <sheetName val="Pojedinačno U 18"/>
      <sheetName val="Pojedinačno U 23"/>
    </sheetNames>
    <definedNames>
      <definedName name="pojedinačn0"/>
      <definedName name="sortpoprezimenu"/>
      <definedName name="sortpoprezimenu18"/>
      <definedName name="sortpoprezimenu23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kipno"/>
      <sheetName val="Pojedinačno"/>
    </sheetNames>
    <definedNames>
      <definedName name="ekipno"/>
      <definedName name="pojedinačn0"/>
      <definedName name="sortpoekipama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kipno"/>
      <sheetName val="Pojedinačno"/>
    </sheetNames>
    <definedNames>
      <definedName name="ekipno"/>
      <definedName name="pojedinačn0"/>
      <definedName name="sortpoekipama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kipno"/>
      <sheetName val="Pojedinačno"/>
    </sheetNames>
    <definedNames>
      <definedName name="ekipno"/>
      <definedName name="pojedinačn0"/>
      <definedName name="sortpoekipama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kipno"/>
      <sheetName val="Pojedinačno"/>
    </sheetNames>
    <definedNames>
      <definedName name="ekipno"/>
      <definedName name="pojedinačn0"/>
      <definedName name="sortpoekipama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nica"/>
      <sheetName val="Redosljed izlaska"/>
      <sheetName val="Zbirna lista ulova"/>
      <sheetName val="Dnevnik natjecanja"/>
      <sheetName val="Proglašenje"/>
      <sheetName val="Proglašenje pobjednika kola"/>
      <sheetName val="Plasman lige"/>
      <sheetName val="Ukupni plasman lige"/>
    </sheetNames>
    <definedNames>
      <definedName name="plasmanlig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4.xml" /><Relationship Id="rId4" Type="http://schemas.openxmlformats.org/officeDocument/2006/relationships/vmlDrawing" Target="../drawings/vmlDrawing16.vml" /><Relationship Id="rId5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9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9.xml" /><Relationship Id="rId4" Type="http://schemas.openxmlformats.org/officeDocument/2006/relationships/vmlDrawing" Target="../drawings/vmlDrawing12.v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zoomScale="72" zoomScaleNormal="72" zoomScalePageLayoutView="0" workbookViewId="0" topLeftCell="A13">
      <selection activeCell="B52" sqref="B52:V67"/>
    </sheetView>
  </sheetViews>
  <sheetFormatPr defaultColWidth="9.140625" defaultRowHeight="12.75"/>
  <cols>
    <col min="1" max="1" width="5.140625" style="385" customWidth="1"/>
    <col min="2" max="2" width="21.8515625" style="392" bestFit="1" customWidth="1"/>
    <col min="3" max="3" width="19.8515625" style="387" customWidth="1"/>
    <col min="4" max="4" width="5.7109375" style="387" customWidth="1"/>
    <col min="5" max="5" width="9.28125" style="388" customWidth="1"/>
    <col min="6" max="6" width="5.7109375" style="387" customWidth="1"/>
    <col min="7" max="7" width="9.28125" style="388" customWidth="1"/>
    <col min="8" max="8" width="5.7109375" style="387" customWidth="1"/>
    <col min="9" max="9" width="9.28125" style="388" customWidth="1"/>
    <col min="10" max="10" width="5.7109375" style="387" customWidth="1"/>
    <col min="11" max="11" width="9.28125" style="388" customWidth="1"/>
    <col min="12" max="12" width="5.7109375" style="387" customWidth="1"/>
    <col min="13" max="13" width="9.28125" style="388" customWidth="1"/>
    <col min="14" max="14" width="5.7109375" style="387" customWidth="1"/>
    <col min="15" max="15" width="9.28125" style="388" customWidth="1"/>
    <col min="16" max="16" width="5.7109375" style="387" customWidth="1"/>
    <col min="17" max="17" width="9.28125" style="388" customWidth="1"/>
    <col min="18" max="18" width="5.7109375" style="387" customWidth="1"/>
    <col min="19" max="19" width="9.28125" style="388" customWidth="1"/>
    <col min="20" max="20" width="6.7109375" style="387" customWidth="1"/>
    <col min="21" max="21" width="10.00390625" style="388" customWidth="1"/>
    <col min="22" max="22" width="12.140625" style="387" customWidth="1"/>
    <col min="23" max="25" width="9.140625" style="387" customWidth="1"/>
    <col min="26" max="26" width="10.8515625" style="387" customWidth="1"/>
    <col min="27" max="27" width="11.00390625" style="387" customWidth="1"/>
    <col min="28" max="28" width="14.57421875" style="387" customWidth="1"/>
    <col min="29" max="16384" width="9.140625" style="387" customWidth="1"/>
  </cols>
  <sheetData>
    <row r="1" spans="2:11" ht="23.25">
      <c r="B1" s="1446" t="s">
        <v>0</v>
      </c>
      <c r="C1" s="1446"/>
      <c r="K1" s="389" t="s">
        <v>1</v>
      </c>
    </row>
    <row r="2" spans="2:11" ht="23.25">
      <c r="B2" s="1447" t="s">
        <v>2</v>
      </c>
      <c r="C2" s="1447"/>
      <c r="K2" s="391" t="s">
        <v>3</v>
      </c>
    </row>
    <row r="3" ht="23.25">
      <c r="K3" s="389" t="s">
        <v>4</v>
      </c>
    </row>
    <row r="4" spans="2:17" ht="15.75" thickBot="1">
      <c r="B4" s="393"/>
      <c r="D4" s="394"/>
      <c r="E4" s="395"/>
      <c r="H4" s="394"/>
      <c r="I4" s="395"/>
      <c r="L4" s="394"/>
      <c r="M4" s="395"/>
      <c r="P4" s="394"/>
      <c r="Q4" s="395"/>
    </row>
    <row r="5" spans="1:22" s="396" customFormat="1" ht="20.25" customHeight="1" thickTop="1">
      <c r="A5" s="1437" t="s">
        <v>5</v>
      </c>
      <c r="B5" s="1440" t="s">
        <v>6</v>
      </c>
      <c r="C5" s="1443" t="s">
        <v>7</v>
      </c>
      <c r="D5" s="1435" t="s">
        <v>868</v>
      </c>
      <c r="E5" s="1436"/>
      <c r="F5" s="1433" t="s">
        <v>869</v>
      </c>
      <c r="G5" s="1434"/>
      <c r="H5" s="1435" t="s">
        <v>870</v>
      </c>
      <c r="I5" s="1436"/>
      <c r="J5" s="1433" t="s">
        <v>871</v>
      </c>
      <c r="K5" s="1434"/>
      <c r="L5" s="1435" t="s">
        <v>872</v>
      </c>
      <c r="M5" s="1436"/>
      <c r="N5" s="1433" t="s">
        <v>873</v>
      </c>
      <c r="O5" s="1434"/>
      <c r="P5" s="1435" t="s">
        <v>874</v>
      </c>
      <c r="Q5" s="1436"/>
      <c r="R5" s="1433" t="s">
        <v>875</v>
      </c>
      <c r="S5" s="1434"/>
      <c r="T5" s="1425" t="s">
        <v>16</v>
      </c>
      <c r="U5" s="1426"/>
      <c r="V5" s="1427"/>
    </row>
    <row r="6" spans="1:22" s="396" customFormat="1" ht="27.75" customHeight="1">
      <c r="A6" s="1438"/>
      <c r="B6" s="1441"/>
      <c r="C6" s="1444"/>
      <c r="D6" s="1431" t="s">
        <v>876</v>
      </c>
      <c r="E6" s="1432"/>
      <c r="F6" s="1431" t="s">
        <v>877</v>
      </c>
      <c r="G6" s="1432"/>
      <c r="H6" s="1431" t="s">
        <v>878</v>
      </c>
      <c r="I6" s="1432"/>
      <c r="J6" s="1431" t="s">
        <v>879</v>
      </c>
      <c r="K6" s="1432"/>
      <c r="L6" s="1431" t="s">
        <v>880</v>
      </c>
      <c r="M6" s="1432"/>
      <c r="N6" s="1431" t="s">
        <v>881</v>
      </c>
      <c r="O6" s="1432"/>
      <c r="P6" s="1431" t="s">
        <v>882</v>
      </c>
      <c r="Q6" s="1432"/>
      <c r="R6" s="1431" t="s">
        <v>883</v>
      </c>
      <c r="S6" s="1432"/>
      <c r="T6" s="1428"/>
      <c r="U6" s="1429"/>
      <c r="V6" s="1430"/>
    </row>
    <row r="7" spans="1:27" s="396" customFormat="1" ht="17.25" customHeight="1" thickBot="1">
      <c r="A7" s="1439"/>
      <c r="B7" s="1442"/>
      <c r="C7" s="1445"/>
      <c r="D7" s="397" t="s">
        <v>17</v>
      </c>
      <c r="E7" s="398" t="s">
        <v>18</v>
      </c>
      <c r="F7" s="397" t="s">
        <v>17</v>
      </c>
      <c r="G7" s="399" t="s">
        <v>18</v>
      </c>
      <c r="H7" s="400" t="s">
        <v>17</v>
      </c>
      <c r="I7" s="398" t="s">
        <v>18</v>
      </c>
      <c r="J7" s="397" t="s">
        <v>17</v>
      </c>
      <c r="K7" s="399" t="s">
        <v>18</v>
      </c>
      <c r="L7" s="400" t="s">
        <v>17</v>
      </c>
      <c r="M7" s="398" t="s">
        <v>18</v>
      </c>
      <c r="N7" s="397" t="s">
        <v>17</v>
      </c>
      <c r="O7" s="399" t="s">
        <v>18</v>
      </c>
      <c r="P7" s="400" t="s">
        <v>17</v>
      </c>
      <c r="Q7" s="398" t="s">
        <v>18</v>
      </c>
      <c r="R7" s="397" t="s">
        <v>17</v>
      </c>
      <c r="S7" s="399" t="s">
        <v>18</v>
      </c>
      <c r="T7" s="400" t="s">
        <v>17</v>
      </c>
      <c r="U7" s="401" t="s">
        <v>19</v>
      </c>
      <c r="V7" s="402" t="s">
        <v>20</v>
      </c>
      <c r="W7" s="403"/>
      <c r="X7" s="404"/>
      <c r="Y7" s="404"/>
      <c r="Z7" s="404"/>
      <c r="AA7" s="404"/>
    </row>
    <row r="8" spans="1:22" s="415" customFormat="1" ht="15" customHeight="1" thickTop="1">
      <c r="A8" s="405">
        <v>1</v>
      </c>
      <c r="B8" s="406" t="s">
        <v>23</v>
      </c>
      <c r="C8" s="407" t="s">
        <v>24</v>
      </c>
      <c r="D8" s="408">
        <v>1</v>
      </c>
      <c r="E8" s="409">
        <v>11920</v>
      </c>
      <c r="F8" s="410">
        <v>2</v>
      </c>
      <c r="G8" s="411">
        <v>9880</v>
      </c>
      <c r="H8" s="408">
        <v>9</v>
      </c>
      <c r="I8" s="409">
        <v>5900</v>
      </c>
      <c r="J8" s="410">
        <v>4</v>
      </c>
      <c r="K8" s="411">
        <v>7850</v>
      </c>
      <c r="L8" s="408">
        <v>3</v>
      </c>
      <c r="M8" s="409">
        <v>7340</v>
      </c>
      <c r="N8" s="410">
        <v>1</v>
      </c>
      <c r="O8" s="411">
        <v>13680</v>
      </c>
      <c r="P8" s="408">
        <v>2</v>
      </c>
      <c r="Q8" s="409">
        <v>3870</v>
      </c>
      <c r="R8" s="410">
        <v>2</v>
      </c>
      <c r="S8" s="411">
        <v>9790</v>
      </c>
      <c r="T8" s="412">
        <v>24</v>
      </c>
      <c r="U8" s="413">
        <v>70230</v>
      </c>
      <c r="V8" s="414">
        <v>1</v>
      </c>
    </row>
    <row r="9" spans="1:22" s="415" customFormat="1" ht="15" customHeight="1">
      <c r="A9" s="416">
        <v>2</v>
      </c>
      <c r="B9" s="406" t="s">
        <v>21</v>
      </c>
      <c r="C9" s="407" t="s">
        <v>22</v>
      </c>
      <c r="D9" s="408">
        <v>5</v>
      </c>
      <c r="E9" s="409">
        <v>2180</v>
      </c>
      <c r="F9" s="417">
        <v>1</v>
      </c>
      <c r="G9" s="418">
        <v>5280</v>
      </c>
      <c r="H9" s="408">
        <v>2</v>
      </c>
      <c r="I9" s="409">
        <v>11740</v>
      </c>
      <c r="J9" s="417">
        <v>3</v>
      </c>
      <c r="K9" s="418">
        <v>9340</v>
      </c>
      <c r="L9" s="408">
        <v>6</v>
      </c>
      <c r="M9" s="409">
        <v>4050</v>
      </c>
      <c r="N9" s="417">
        <v>1</v>
      </c>
      <c r="O9" s="418">
        <v>8300</v>
      </c>
      <c r="P9" s="408">
        <v>1</v>
      </c>
      <c r="Q9" s="409">
        <v>6630</v>
      </c>
      <c r="R9" s="417">
        <v>5.5</v>
      </c>
      <c r="S9" s="418">
        <v>4460</v>
      </c>
      <c r="T9" s="412">
        <v>24.5</v>
      </c>
      <c r="U9" s="413">
        <v>51980</v>
      </c>
      <c r="V9" s="414">
        <v>2</v>
      </c>
    </row>
    <row r="10" spans="1:22" s="415" customFormat="1" ht="15" customHeight="1">
      <c r="A10" s="416">
        <v>3</v>
      </c>
      <c r="B10" s="406" t="s">
        <v>29</v>
      </c>
      <c r="C10" s="407" t="s">
        <v>24</v>
      </c>
      <c r="D10" s="408">
        <v>4</v>
      </c>
      <c r="E10" s="409">
        <v>4560</v>
      </c>
      <c r="F10" s="417">
        <v>3</v>
      </c>
      <c r="G10" s="418">
        <v>4580</v>
      </c>
      <c r="H10" s="408">
        <v>4</v>
      </c>
      <c r="I10" s="409">
        <v>5610</v>
      </c>
      <c r="J10" s="417">
        <v>5</v>
      </c>
      <c r="K10" s="418">
        <v>8290</v>
      </c>
      <c r="L10" s="408">
        <v>3</v>
      </c>
      <c r="M10" s="409">
        <v>5610</v>
      </c>
      <c r="N10" s="417">
        <v>3</v>
      </c>
      <c r="O10" s="418">
        <v>4410</v>
      </c>
      <c r="P10" s="408">
        <v>3</v>
      </c>
      <c r="Q10" s="409">
        <v>4060</v>
      </c>
      <c r="R10" s="417">
        <v>3</v>
      </c>
      <c r="S10" s="418">
        <v>4670</v>
      </c>
      <c r="T10" s="412">
        <v>28</v>
      </c>
      <c r="U10" s="413">
        <v>41790</v>
      </c>
      <c r="V10" s="414">
        <v>3</v>
      </c>
    </row>
    <row r="11" spans="1:22" s="415" customFormat="1" ht="15" customHeight="1">
      <c r="A11" s="416">
        <v>4</v>
      </c>
      <c r="B11" s="406" t="s">
        <v>30</v>
      </c>
      <c r="C11" s="407" t="s">
        <v>28</v>
      </c>
      <c r="D11" s="408">
        <v>1</v>
      </c>
      <c r="E11" s="409">
        <v>7160</v>
      </c>
      <c r="F11" s="417">
        <v>2</v>
      </c>
      <c r="G11" s="418">
        <v>5280</v>
      </c>
      <c r="H11" s="408">
        <v>3</v>
      </c>
      <c r="I11" s="409">
        <v>6510</v>
      </c>
      <c r="J11" s="417">
        <v>4</v>
      </c>
      <c r="K11" s="418">
        <v>9910</v>
      </c>
      <c r="L11" s="408">
        <v>11</v>
      </c>
      <c r="M11" s="409">
        <v>800</v>
      </c>
      <c r="N11" s="417">
        <v>2</v>
      </c>
      <c r="O11" s="418">
        <v>11520</v>
      </c>
      <c r="P11" s="408">
        <v>5</v>
      </c>
      <c r="Q11" s="409">
        <v>3970</v>
      </c>
      <c r="R11" s="417">
        <v>1</v>
      </c>
      <c r="S11" s="418">
        <v>10450</v>
      </c>
      <c r="T11" s="412">
        <v>29</v>
      </c>
      <c r="U11" s="413">
        <v>55600</v>
      </c>
      <c r="V11" s="414">
        <v>4</v>
      </c>
    </row>
    <row r="12" spans="1:22" s="415" customFormat="1" ht="15" customHeight="1">
      <c r="A12" s="416">
        <v>5</v>
      </c>
      <c r="B12" s="406" t="s">
        <v>25</v>
      </c>
      <c r="C12" s="407" t="s">
        <v>26</v>
      </c>
      <c r="D12" s="408">
        <v>7</v>
      </c>
      <c r="E12" s="409">
        <v>4580</v>
      </c>
      <c r="F12" s="417">
        <v>1</v>
      </c>
      <c r="G12" s="418">
        <v>10200</v>
      </c>
      <c r="H12" s="408">
        <v>1</v>
      </c>
      <c r="I12" s="409">
        <v>13360</v>
      </c>
      <c r="J12" s="417">
        <v>2</v>
      </c>
      <c r="K12" s="418">
        <v>7780</v>
      </c>
      <c r="L12" s="408">
        <v>4</v>
      </c>
      <c r="M12" s="409">
        <v>4750</v>
      </c>
      <c r="N12" s="417">
        <v>5</v>
      </c>
      <c r="O12" s="418">
        <v>3390</v>
      </c>
      <c r="P12" s="408">
        <v>6</v>
      </c>
      <c r="Q12" s="409">
        <v>3420</v>
      </c>
      <c r="R12" s="417">
        <v>3</v>
      </c>
      <c r="S12" s="418">
        <v>5510</v>
      </c>
      <c r="T12" s="412">
        <v>29</v>
      </c>
      <c r="U12" s="413">
        <v>52990</v>
      </c>
      <c r="V12" s="414">
        <v>5</v>
      </c>
    </row>
    <row r="13" spans="1:22" s="415" customFormat="1" ht="15" customHeight="1">
      <c r="A13" s="416">
        <v>6</v>
      </c>
      <c r="B13" s="406" t="s">
        <v>27</v>
      </c>
      <c r="C13" s="407" t="s">
        <v>28</v>
      </c>
      <c r="D13" s="408">
        <v>1</v>
      </c>
      <c r="E13" s="409">
        <v>9680</v>
      </c>
      <c r="F13" s="417">
        <v>5</v>
      </c>
      <c r="G13" s="418">
        <v>3440</v>
      </c>
      <c r="H13" s="408">
        <v>2</v>
      </c>
      <c r="I13" s="409">
        <v>9910</v>
      </c>
      <c r="J13" s="417">
        <v>2</v>
      </c>
      <c r="K13" s="418">
        <v>10910</v>
      </c>
      <c r="L13" s="408">
        <v>9</v>
      </c>
      <c r="M13" s="409">
        <v>1520</v>
      </c>
      <c r="N13" s="417">
        <v>2</v>
      </c>
      <c r="O13" s="418">
        <v>4420</v>
      </c>
      <c r="P13" s="408">
        <v>5</v>
      </c>
      <c r="Q13" s="409">
        <v>2200</v>
      </c>
      <c r="R13" s="417">
        <v>6</v>
      </c>
      <c r="S13" s="418">
        <v>5160</v>
      </c>
      <c r="T13" s="412">
        <v>32</v>
      </c>
      <c r="U13" s="413">
        <v>47240</v>
      </c>
      <c r="V13" s="414">
        <v>6</v>
      </c>
    </row>
    <row r="14" spans="1:22" s="415" customFormat="1" ht="15" customHeight="1">
      <c r="A14" s="416">
        <v>7</v>
      </c>
      <c r="B14" s="406" t="s">
        <v>38</v>
      </c>
      <c r="C14" s="407" t="s">
        <v>39</v>
      </c>
      <c r="D14" s="408">
        <v>2</v>
      </c>
      <c r="E14" s="409">
        <v>6620</v>
      </c>
      <c r="F14" s="417">
        <v>3</v>
      </c>
      <c r="G14" s="418">
        <v>7960</v>
      </c>
      <c r="H14" s="408">
        <v>8</v>
      </c>
      <c r="I14" s="409">
        <v>5100</v>
      </c>
      <c r="J14" s="417">
        <v>8</v>
      </c>
      <c r="K14" s="418">
        <v>6300</v>
      </c>
      <c r="L14" s="408">
        <v>7</v>
      </c>
      <c r="M14" s="409">
        <v>3810</v>
      </c>
      <c r="N14" s="417">
        <v>3</v>
      </c>
      <c r="O14" s="418">
        <v>4700</v>
      </c>
      <c r="P14" s="408">
        <v>1</v>
      </c>
      <c r="Q14" s="409">
        <v>5070</v>
      </c>
      <c r="R14" s="417">
        <v>5</v>
      </c>
      <c r="S14" s="418">
        <v>5400</v>
      </c>
      <c r="T14" s="412">
        <v>37</v>
      </c>
      <c r="U14" s="413">
        <v>44960</v>
      </c>
      <c r="V14" s="414">
        <v>7</v>
      </c>
    </row>
    <row r="15" spans="1:22" s="415" customFormat="1" ht="15" customHeight="1">
      <c r="A15" s="416">
        <v>8</v>
      </c>
      <c r="B15" s="406" t="s">
        <v>40</v>
      </c>
      <c r="C15" s="407" t="s">
        <v>24</v>
      </c>
      <c r="D15" s="408">
        <v>3</v>
      </c>
      <c r="E15" s="409">
        <v>3520</v>
      </c>
      <c r="F15" s="417">
        <v>7</v>
      </c>
      <c r="G15" s="418">
        <v>3480</v>
      </c>
      <c r="H15" s="408">
        <v>2</v>
      </c>
      <c r="I15" s="409">
        <v>7150</v>
      </c>
      <c r="J15" s="417">
        <v>5</v>
      </c>
      <c r="K15" s="418">
        <v>7200</v>
      </c>
      <c r="L15" s="408">
        <v>8</v>
      </c>
      <c r="M15" s="409">
        <v>2040</v>
      </c>
      <c r="N15" s="417">
        <v>6</v>
      </c>
      <c r="O15" s="418">
        <v>4730</v>
      </c>
      <c r="P15" s="408">
        <v>3</v>
      </c>
      <c r="Q15" s="409">
        <v>4120</v>
      </c>
      <c r="R15" s="417">
        <v>4</v>
      </c>
      <c r="S15" s="418">
        <v>5870</v>
      </c>
      <c r="T15" s="412">
        <v>38</v>
      </c>
      <c r="U15" s="413">
        <v>38110</v>
      </c>
      <c r="V15" s="414">
        <v>8</v>
      </c>
    </row>
    <row r="16" spans="1:22" s="415" customFormat="1" ht="15" customHeight="1">
      <c r="A16" s="416">
        <v>9</v>
      </c>
      <c r="B16" s="406" t="s">
        <v>47</v>
      </c>
      <c r="C16" s="407" t="s">
        <v>32</v>
      </c>
      <c r="D16" s="408">
        <v>8.5</v>
      </c>
      <c r="E16" s="409">
        <v>3420</v>
      </c>
      <c r="F16" s="417">
        <v>2</v>
      </c>
      <c r="G16" s="418">
        <v>4840</v>
      </c>
      <c r="H16" s="408">
        <v>6</v>
      </c>
      <c r="I16" s="409">
        <v>5520</v>
      </c>
      <c r="J16" s="417">
        <v>10</v>
      </c>
      <c r="K16" s="418">
        <v>5770</v>
      </c>
      <c r="L16" s="408">
        <v>1</v>
      </c>
      <c r="M16" s="409">
        <v>10840</v>
      </c>
      <c r="N16" s="417">
        <v>7</v>
      </c>
      <c r="O16" s="418">
        <v>2910</v>
      </c>
      <c r="P16" s="408">
        <v>1</v>
      </c>
      <c r="Q16" s="409">
        <v>5680</v>
      </c>
      <c r="R16" s="417">
        <v>4</v>
      </c>
      <c r="S16" s="418">
        <v>4000</v>
      </c>
      <c r="T16" s="412">
        <v>39.5</v>
      </c>
      <c r="U16" s="413">
        <v>42980</v>
      </c>
      <c r="V16" s="414">
        <v>9</v>
      </c>
    </row>
    <row r="17" spans="1:22" s="415" customFormat="1" ht="15" customHeight="1">
      <c r="A17" s="416">
        <v>10</v>
      </c>
      <c r="B17" s="406" t="s">
        <v>41</v>
      </c>
      <c r="C17" s="407" t="s">
        <v>42</v>
      </c>
      <c r="D17" s="408">
        <v>6</v>
      </c>
      <c r="E17" s="409">
        <v>4140</v>
      </c>
      <c r="F17" s="417">
        <v>6</v>
      </c>
      <c r="G17" s="418">
        <v>2940</v>
      </c>
      <c r="H17" s="408">
        <v>9</v>
      </c>
      <c r="I17" s="409">
        <v>4200</v>
      </c>
      <c r="J17" s="417">
        <v>4</v>
      </c>
      <c r="K17" s="418">
        <v>7400</v>
      </c>
      <c r="L17" s="408">
        <v>5</v>
      </c>
      <c r="M17" s="409">
        <v>3480</v>
      </c>
      <c r="N17" s="417">
        <v>1</v>
      </c>
      <c r="O17" s="418">
        <v>5840</v>
      </c>
      <c r="P17" s="408">
        <v>3</v>
      </c>
      <c r="Q17" s="409">
        <v>3460</v>
      </c>
      <c r="R17" s="417">
        <v>6</v>
      </c>
      <c r="S17" s="418">
        <v>4590</v>
      </c>
      <c r="T17" s="412">
        <v>40</v>
      </c>
      <c r="U17" s="413">
        <v>36050</v>
      </c>
      <c r="V17" s="414">
        <v>10</v>
      </c>
    </row>
    <row r="18" spans="1:22" s="415" customFormat="1" ht="15" customHeight="1">
      <c r="A18" s="416">
        <v>11</v>
      </c>
      <c r="B18" s="406" t="s">
        <v>45</v>
      </c>
      <c r="C18" s="407" t="s">
        <v>46</v>
      </c>
      <c r="D18" s="408">
        <v>9</v>
      </c>
      <c r="E18" s="409">
        <v>1380</v>
      </c>
      <c r="F18" s="417">
        <v>8</v>
      </c>
      <c r="G18" s="418">
        <v>2900</v>
      </c>
      <c r="H18" s="408">
        <v>1</v>
      </c>
      <c r="I18" s="409">
        <v>8450</v>
      </c>
      <c r="J18" s="417">
        <v>1</v>
      </c>
      <c r="K18" s="418">
        <v>7950</v>
      </c>
      <c r="L18" s="408">
        <v>3</v>
      </c>
      <c r="M18" s="409">
        <v>6520</v>
      </c>
      <c r="N18" s="417">
        <v>10</v>
      </c>
      <c r="O18" s="418">
        <v>1760</v>
      </c>
      <c r="P18" s="408">
        <v>5</v>
      </c>
      <c r="Q18" s="409">
        <v>3610</v>
      </c>
      <c r="R18" s="417">
        <v>5</v>
      </c>
      <c r="S18" s="418">
        <v>4670</v>
      </c>
      <c r="T18" s="412">
        <v>42</v>
      </c>
      <c r="U18" s="413">
        <v>37240</v>
      </c>
      <c r="V18" s="414">
        <v>11</v>
      </c>
    </row>
    <row r="19" spans="1:22" s="415" customFormat="1" ht="15" customHeight="1">
      <c r="A19" s="416">
        <v>12</v>
      </c>
      <c r="B19" s="406" t="s">
        <v>50</v>
      </c>
      <c r="C19" s="407" t="s">
        <v>39</v>
      </c>
      <c r="D19" s="408">
        <v>1</v>
      </c>
      <c r="E19" s="409">
        <v>4120</v>
      </c>
      <c r="F19" s="417">
        <v>6</v>
      </c>
      <c r="G19" s="418">
        <v>4000</v>
      </c>
      <c r="H19" s="408">
        <v>5</v>
      </c>
      <c r="I19" s="409">
        <v>5600</v>
      </c>
      <c r="J19" s="417">
        <v>12</v>
      </c>
      <c r="K19" s="418">
        <v>3610</v>
      </c>
      <c r="L19" s="408">
        <v>8</v>
      </c>
      <c r="M19" s="409">
        <v>2560</v>
      </c>
      <c r="N19" s="417">
        <v>5</v>
      </c>
      <c r="O19" s="418">
        <v>4890</v>
      </c>
      <c r="P19" s="408">
        <v>1</v>
      </c>
      <c r="Q19" s="409">
        <v>4610</v>
      </c>
      <c r="R19" s="417">
        <v>5.5</v>
      </c>
      <c r="S19" s="418">
        <v>4460</v>
      </c>
      <c r="T19" s="412">
        <v>43.5</v>
      </c>
      <c r="U19" s="413">
        <v>33850</v>
      </c>
      <c r="V19" s="414">
        <v>12</v>
      </c>
    </row>
    <row r="20" spans="1:27" ht="15" customHeight="1">
      <c r="A20" s="416">
        <v>13</v>
      </c>
      <c r="B20" s="406" t="s">
        <v>31</v>
      </c>
      <c r="C20" s="407" t="s">
        <v>32</v>
      </c>
      <c r="D20" s="408">
        <v>4</v>
      </c>
      <c r="E20" s="409">
        <v>5200</v>
      </c>
      <c r="F20" s="417">
        <v>7</v>
      </c>
      <c r="G20" s="418">
        <v>5060</v>
      </c>
      <c r="H20" s="408">
        <v>4</v>
      </c>
      <c r="I20" s="409">
        <v>5970</v>
      </c>
      <c r="J20" s="417">
        <v>5</v>
      </c>
      <c r="K20" s="418">
        <v>6890</v>
      </c>
      <c r="L20" s="408">
        <v>1</v>
      </c>
      <c r="M20" s="409">
        <v>14860</v>
      </c>
      <c r="N20" s="417">
        <v>6</v>
      </c>
      <c r="O20" s="418">
        <v>2460</v>
      </c>
      <c r="P20" s="408">
        <v>11</v>
      </c>
      <c r="Q20" s="409">
        <v>1460</v>
      </c>
      <c r="R20" s="417">
        <v>7</v>
      </c>
      <c r="S20" s="418">
        <v>3670</v>
      </c>
      <c r="T20" s="412">
        <v>45</v>
      </c>
      <c r="U20" s="413">
        <v>45570</v>
      </c>
      <c r="V20" s="414">
        <v>13</v>
      </c>
      <c r="W20" s="415"/>
      <c r="X20" s="415"/>
      <c r="Y20" s="415"/>
      <c r="Z20" s="415"/>
      <c r="AA20" s="415"/>
    </row>
    <row r="21" spans="1:27" ht="15.75" customHeight="1">
      <c r="A21" s="416">
        <v>14</v>
      </c>
      <c r="B21" s="406" t="s">
        <v>44</v>
      </c>
      <c r="C21" s="407" t="s">
        <v>22</v>
      </c>
      <c r="D21" s="408">
        <v>6</v>
      </c>
      <c r="E21" s="409">
        <v>3520</v>
      </c>
      <c r="F21" s="417">
        <v>1</v>
      </c>
      <c r="G21" s="418">
        <v>6380</v>
      </c>
      <c r="H21" s="408">
        <v>3</v>
      </c>
      <c r="I21" s="409">
        <v>5880</v>
      </c>
      <c r="J21" s="417">
        <v>3</v>
      </c>
      <c r="K21" s="418">
        <v>10700</v>
      </c>
      <c r="L21" s="408">
        <v>8</v>
      </c>
      <c r="M21" s="409">
        <v>1826</v>
      </c>
      <c r="N21" s="417">
        <v>11</v>
      </c>
      <c r="O21" s="418">
        <v>1020</v>
      </c>
      <c r="P21" s="408">
        <v>11</v>
      </c>
      <c r="Q21" s="409">
        <v>1900</v>
      </c>
      <c r="R21" s="417">
        <v>2</v>
      </c>
      <c r="S21" s="418">
        <v>6030</v>
      </c>
      <c r="T21" s="412">
        <v>45</v>
      </c>
      <c r="U21" s="413">
        <v>37256</v>
      </c>
      <c r="V21" s="414">
        <v>14</v>
      </c>
      <c r="W21" s="415"/>
      <c r="X21" s="415"/>
      <c r="Y21" s="415"/>
      <c r="Z21" s="415"/>
      <c r="AA21" s="415"/>
    </row>
    <row r="22" spans="1:27" ht="16.5">
      <c r="A22" s="416">
        <v>15</v>
      </c>
      <c r="B22" s="406" t="s">
        <v>43</v>
      </c>
      <c r="C22" s="407" t="s">
        <v>34</v>
      </c>
      <c r="D22" s="408">
        <v>11</v>
      </c>
      <c r="E22" s="409">
        <v>660</v>
      </c>
      <c r="F22" s="417">
        <v>8</v>
      </c>
      <c r="G22" s="418">
        <v>2520</v>
      </c>
      <c r="H22" s="408">
        <v>4</v>
      </c>
      <c r="I22" s="409">
        <v>7070</v>
      </c>
      <c r="J22" s="417">
        <v>3</v>
      </c>
      <c r="K22" s="418">
        <v>8150</v>
      </c>
      <c r="L22" s="408">
        <v>1</v>
      </c>
      <c r="M22" s="409">
        <v>13664</v>
      </c>
      <c r="N22" s="417">
        <v>5</v>
      </c>
      <c r="O22" s="418">
        <v>4060</v>
      </c>
      <c r="P22" s="408">
        <v>4</v>
      </c>
      <c r="Q22" s="409">
        <v>4260</v>
      </c>
      <c r="R22" s="417">
        <v>11</v>
      </c>
      <c r="S22" s="418">
        <v>2050</v>
      </c>
      <c r="T22" s="412">
        <v>47</v>
      </c>
      <c r="U22" s="413">
        <v>42434</v>
      </c>
      <c r="V22" s="414">
        <v>15</v>
      </c>
      <c r="W22" s="415"/>
      <c r="X22" s="415"/>
      <c r="Y22" s="415"/>
      <c r="Z22" s="415"/>
      <c r="AA22" s="415"/>
    </row>
    <row r="23" spans="1:27" ht="16.5">
      <c r="A23" s="416">
        <v>16</v>
      </c>
      <c r="B23" s="406" t="s">
        <v>53</v>
      </c>
      <c r="C23" s="407" t="s">
        <v>42</v>
      </c>
      <c r="D23" s="408">
        <v>2</v>
      </c>
      <c r="E23" s="409">
        <v>7100</v>
      </c>
      <c r="F23" s="417">
        <v>4</v>
      </c>
      <c r="G23" s="418">
        <v>4560</v>
      </c>
      <c r="H23" s="408">
        <v>10</v>
      </c>
      <c r="I23" s="409">
        <v>4190</v>
      </c>
      <c r="J23" s="417">
        <v>6</v>
      </c>
      <c r="K23" s="418">
        <v>8000</v>
      </c>
      <c r="L23" s="408">
        <v>6</v>
      </c>
      <c r="M23" s="409">
        <v>4190</v>
      </c>
      <c r="N23" s="417">
        <v>10</v>
      </c>
      <c r="O23" s="418">
        <v>1020</v>
      </c>
      <c r="P23" s="408">
        <v>2</v>
      </c>
      <c r="Q23" s="409">
        <v>4940</v>
      </c>
      <c r="R23" s="417">
        <v>7</v>
      </c>
      <c r="S23" s="418">
        <v>4980</v>
      </c>
      <c r="T23" s="412">
        <v>47</v>
      </c>
      <c r="U23" s="413">
        <v>38980</v>
      </c>
      <c r="V23" s="414">
        <v>16</v>
      </c>
      <c r="W23" s="415"/>
      <c r="X23" s="415"/>
      <c r="Y23" s="415"/>
      <c r="Z23" s="415"/>
      <c r="AA23" s="415"/>
    </row>
    <row r="24" spans="1:27" ht="16.5">
      <c r="A24" s="416">
        <v>17</v>
      </c>
      <c r="B24" s="406" t="s">
        <v>58</v>
      </c>
      <c r="C24" s="407" t="s">
        <v>28</v>
      </c>
      <c r="D24" s="408">
        <v>3</v>
      </c>
      <c r="E24" s="409">
        <v>6580</v>
      </c>
      <c r="F24" s="417">
        <v>5</v>
      </c>
      <c r="G24" s="418">
        <v>4020</v>
      </c>
      <c r="H24" s="408">
        <v>8</v>
      </c>
      <c r="I24" s="409">
        <v>4580</v>
      </c>
      <c r="J24" s="417">
        <v>8</v>
      </c>
      <c r="K24" s="418">
        <v>5870</v>
      </c>
      <c r="L24" s="408">
        <v>6</v>
      </c>
      <c r="M24" s="409">
        <v>3050</v>
      </c>
      <c r="N24" s="417">
        <v>11</v>
      </c>
      <c r="O24" s="418">
        <v>610</v>
      </c>
      <c r="P24" s="408">
        <v>4</v>
      </c>
      <c r="Q24" s="409">
        <v>3870</v>
      </c>
      <c r="R24" s="417">
        <v>2.5</v>
      </c>
      <c r="S24" s="418">
        <v>6470</v>
      </c>
      <c r="T24" s="412">
        <v>47.5</v>
      </c>
      <c r="U24" s="413">
        <v>35050</v>
      </c>
      <c r="V24" s="414">
        <v>17</v>
      </c>
      <c r="W24" s="415"/>
      <c r="X24" s="415"/>
      <c r="Y24" s="415"/>
      <c r="Z24" s="415"/>
      <c r="AA24" s="415"/>
    </row>
    <row r="25" spans="1:27" ht="16.5">
      <c r="A25" s="416">
        <v>18</v>
      </c>
      <c r="B25" s="406" t="s">
        <v>37</v>
      </c>
      <c r="C25" s="407" t="s">
        <v>26</v>
      </c>
      <c r="D25" s="408">
        <v>7</v>
      </c>
      <c r="E25" s="409">
        <v>1980</v>
      </c>
      <c r="F25" s="417">
        <v>3</v>
      </c>
      <c r="G25" s="418">
        <v>4620</v>
      </c>
      <c r="H25" s="408">
        <v>7</v>
      </c>
      <c r="I25" s="409">
        <v>5230</v>
      </c>
      <c r="J25" s="417">
        <v>1</v>
      </c>
      <c r="K25" s="418">
        <v>12190</v>
      </c>
      <c r="L25" s="408">
        <v>2</v>
      </c>
      <c r="M25" s="409">
        <v>10190</v>
      </c>
      <c r="N25" s="417">
        <v>11</v>
      </c>
      <c r="O25" s="418">
        <v>2420</v>
      </c>
      <c r="P25" s="408">
        <v>10</v>
      </c>
      <c r="Q25" s="409">
        <v>3010</v>
      </c>
      <c r="R25" s="417">
        <v>7</v>
      </c>
      <c r="S25" s="418">
        <v>4300</v>
      </c>
      <c r="T25" s="412">
        <v>48</v>
      </c>
      <c r="U25" s="413">
        <v>43940</v>
      </c>
      <c r="V25" s="414">
        <v>18</v>
      </c>
      <c r="W25" s="415"/>
      <c r="X25" s="415"/>
      <c r="Y25" s="415"/>
      <c r="Z25" s="415"/>
      <c r="AA25" s="415"/>
    </row>
    <row r="26" spans="1:27" ht="16.5">
      <c r="A26" s="416">
        <v>19</v>
      </c>
      <c r="B26" s="406" t="s">
        <v>35</v>
      </c>
      <c r="C26" s="407" t="s">
        <v>36</v>
      </c>
      <c r="D26" s="408">
        <v>8</v>
      </c>
      <c r="E26" s="409">
        <v>2940</v>
      </c>
      <c r="F26" s="417">
        <v>1</v>
      </c>
      <c r="G26" s="418">
        <v>7020</v>
      </c>
      <c r="H26" s="408">
        <v>1</v>
      </c>
      <c r="I26" s="409">
        <v>12140</v>
      </c>
      <c r="J26" s="417">
        <v>11</v>
      </c>
      <c r="K26" s="418">
        <v>3740</v>
      </c>
      <c r="L26" s="408">
        <v>4</v>
      </c>
      <c r="M26" s="409">
        <v>6560</v>
      </c>
      <c r="N26" s="417">
        <v>4</v>
      </c>
      <c r="O26" s="418">
        <v>3680</v>
      </c>
      <c r="P26" s="408">
        <v>10</v>
      </c>
      <c r="Q26" s="409">
        <v>1520</v>
      </c>
      <c r="R26" s="417">
        <v>10</v>
      </c>
      <c r="S26" s="418">
        <v>4360</v>
      </c>
      <c r="T26" s="412">
        <v>49</v>
      </c>
      <c r="U26" s="413">
        <v>41960</v>
      </c>
      <c r="V26" s="414">
        <v>19</v>
      </c>
      <c r="W26" s="415"/>
      <c r="X26" s="415"/>
      <c r="Y26" s="415"/>
      <c r="Z26" s="415"/>
      <c r="AA26" s="415"/>
    </row>
    <row r="27" spans="1:27" ht="16.5">
      <c r="A27" s="416">
        <v>20</v>
      </c>
      <c r="B27" s="406" t="s">
        <v>55</v>
      </c>
      <c r="C27" s="407" t="s">
        <v>56</v>
      </c>
      <c r="D27" s="408">
        <v>12</v>
      </c>
      <c r="E27" s="409">
        <v>0</v>
      </c>
      <c r="F27" s="417">
        <v>7</v>
      </c>
      <c r="G27" s="418">
        <v>2640</v>
      </c>
      <c r="H27" s="408">
        <v>5</v>
      </c>
      <c r="I27" s="409">
        <v>8860</v>
      </c>
      <c r="J27" s="417">
        <v>10</v>
      </c>
      <c r="K27" s="418">
        <v>5290</v>
      </c>
      <c r="L27" s="408">
        <v>3</v>
      </c>
      <c r="M27" s="409">
        <v>5230</v>
      </c>
      <c r="N27" s="417">
        <v>3</v>
      </c>
      <c r="O27" s="418">
        <v>7020</v>
      </c>
      <c r="P27" s="408">
        <v>5</v>
      </c>
      <c r="Q27" s="409">
        <v>3660</v>
      </c>
      <c r="R27" s="417">
        <v>4</v>
      </c>
      <c r="S27" s="418">
        <v>4990</v>
      </c>
      <c r="T27" s="412">
        <v>49</v>
      </c>
      <c r="U27" s="413">
        <v>37690</v>
      </c>
      <c r="V27" s="414">
        <v>20</v>
      </c>
      <c r="W27" s="415"/>
      <c r="X27" s="415"/>
      <c r="Y27" s="415"/>
      <c r="Z27" s="415"/>
      <c r="AA27" s="415"/>
    </row>
    <row r="28" spans="1:27" ht="16.5">
      <c r="A28" s="416">
        <v>21</v>
      </c>
      <c r="B28" s="406" t="s">
        <v>33</v>
      </c>
      <c r="C28" s="407" t="s">
        <v>34</v>
      </c>
      <c r="D28" s="408">
        <v>6</v>
      </c>
      <c r="E28" s="409">
        <v>4780</v>
      </c>
      <c r="F28" s="417">
        <v>9</v>
      </c>
      <c r="G28" s="418">
        <v>3500</v>
      </c>
      <c r="H28" s="408">
        <v>7</v>
      </c>
      <c r="I28" s="409">
        <v>4970</v>
      </c>
      <c r="J28" s="417">
        <v>3</v>
      </c>
      <c r="K28" s="418">
        <v>7520</v>
      </c>
      <c r="L28" s="408">
        <v>2</v>
      </c>
      <c r="M28" s="409">
        <v>7760</v>
      </c>
      <c r="N28" s="417">
        <v>1</v>
      </c>
      <c r="O28" s="418">
        <v>10640</v>
      </c>
      <c r="P28" s="408">
        <v>12</v>
      </c>
      <c r="Q28" s="409">
        <v>1660</v>
      </c>
      <c r="R28" s="417">
        <v>10</v>
      </c>
      <c r="S28" s="418">
        <v>3240</v>
      </c>
      <c r="T28" s="412">
        <v>50</v>
      </c>
      <c r="U28" s="413">
        <v>44070</v>
      </c>
      <c r="V28" s="414">
        <v>21</v>
      </c>
      <c r="W28" s="415"/>
      <c r="X28" s="415"/>
      <c r="Y28" s="415"/>
      <c r="Z28" s="415"/>
      <c r="AA28" s="415"/>
    </row>
    <row r="29" spans="1:27" ht="16.5">
      <c r="A29" s="416">
        <v>22</v>
      </c>
      <c r="B29" s="406" t="s">
        <v>51</v>
      </c>
      <c r="C29" s="407" t="s">
        <v>26</v>
      </c>
      <c r="D29" s="408">
        <v>2</v>
      </c>
      <c r="E29" s="409">
        <v>5700</v>
      </c>
      <c r="F29" s="417">
        <v>5.5</v>
      </c>
      <c r="G29" s="418">
        <v>3740</v>
      </c>
      <c r="H29" s="408">
        <v>5</v>
      </c>
      <c r="I29" s="409">
        <v>6480</v>
      </c>
      <c r="J29" s="417">
        <v>10</v>
      </c>
      <c r="K29" s="418">
        <v>5310</v>
      </c>
      <c r="L29" s="408">
        <v>11</v>
      </c>
      <c r="M29" s="409">
        <v>2190</v>
      </c>
      <c r="N29" s="417">
        <v>4</v>
      </c>
      <c r="O29" s="418">
        <v>6690</v>
      </c>
      <c r="P29" s="408">
        <v>12</v>
      </c>
      <c r="Q29" s="409">
        <v>1630</v>
      </c>
      <c r="R29" s="417">
        <v>1</v>
      </c>
      <c r="S29" s="418">
        <v>8870</v>
      </c>
      <c r="T29" s="412">
        <v>50.5</v>
      </c>
      <c r="U29" s="413">
        <v>40610</v>
      </c>
      <c r="V29" s="414">
        <v>22</v>
      </c>
      <c r="W29" s="415"/>
      <c r="X29" s="415"/>
      <c r="Y29" s="415"/>
      <c r="Z29" s="415"/>
      <c r="AA29" s="415"/>
    </row>
    <row r="30" spans="1:27" ht="16.5">
      <c r="A30" s="416">
        <v>23</v>
      </c>
      <c r="B30" s="406" t="s">
        <v>52</v>
      </c>
      <c r="C30" s="407" t="s">
        <v>34</v>
      </c>
      <c r="D30" s="408">
        <v>11</v>
      </c>
      <c r="E30" s="409">
        <v>1480</v>
      </c>
      <c r="F30" s="417">
        <v>4</v>
      </c>
      <c r="G30" s="418">
        <v>4380</v>
      </c>
      <c r="H30" s="408">
        <v>3</v>
      </c>
      <c r="I30" s="409">
        <v>9440</v>
      </c>
      <c r="J30" s="417">
        <v>9</v>
      </c>
      <c r="K30" s="418">
        <v>6190</v>
      </c>
      <c r="L30" s="408">
        <v>5</v>
      </c>
      <c r="M30" s="409">
        <v>5900</v>
      </c>
      <c r="N30" s="417">
        <v>6</v>
      </c>
      <c r="O30" s="418">
        <v>6130</v>
      </c>
      <c r="P30" s="408">
        <v>4</v>
      </c>
      <c r="Q30" s="409">
        <v>2750</v>
      </c>
      <c r="R30" s="417">
        <v>9</v>
      </c>
      <c r="S30" s="418">
        <v>4470</v>
      </c>
      <c r="T30" s="412">
        <v>51</v>
      </c>
      <c r="U30" s="413">
        <v>40740</v>
      </c>
      <c r="V30" s="414">
        <v>23</v>
      </c>
      <c r="W30" s="415"/>
      <c r="X30" s="415"/>
      <c r="Y30" s="415"/>
      <c r="Z30" s="415"/>
      <c r="AA30" s="415"/>
    </row>
    <row r="31" spans="1:27" ht="16.5">
      <c r="A31" s="416">
        <v>24</v>
      </c>
      <c r="B31" s="406" t="s">
        <v>67</v>
      </c>
      <c r="C31" s="407" t="s">
        <v>42</v>
      </c>
      <c r="D31" s="408">
        <v>2</v>
      </c>
      <c r="E31" s="409">
        <v>3600</v>
      </c>
      <c r="F31" s="417">
        <v>12</v>
      </c>
      <c r="G31" s="418">
        <v>860</v>
      </c>
      <c r="H31" s="408">
        <v>6</v>
      </c>
      <c r="I31" s="409">
        <v>5960</v>
      </c>
      <c r="J31" s="417">
        <v>6</v>
      </c>
      <c r="K31" s="418">
        <v>6380</v>
      </c>
      <c r="L31" s="408">
        <v>12</v>
      </c>
      <c r="M31" s="409">
        <v>190</v>
      </c>
      <c r="N31" s="417">
        <v>11</v>
      </c>
      <c r="O31" s="418">
        <v>1600</v>
      </c>
      <c r="P31" s="408">
        <v>2</v>
      </c>
      <c r="Q31" s="409">
        <v>4550</v>
      </c>
      <c r="R31" s="417">
        <v>1</v>
      </c>
      <c r="S31" s="418">
        <v>7960</v>
      </c>
      <c r="T31" s="412">
        <v>52</v>
      </c>
      <c r="U31" s="413">
        <v>31100</v>
      </c>
      <c r="V31" s="414">
        <v>24</v>
      </c>
      <c r="W31" s="415"/>
      <c r="X31" s="415"/>
      <c r="Y31" s="415"/>
      <c r="Z31" s="415"/>
      <c r="AA31" s="415"/>
    </row>
    <row r="32" spans="1:27" ht="16.5">
      <c r="A32" s="416">
        <v>25</v>
      </c>
      <c r="B32" s="406" t="s">
        <v>63</v>
      </c>
      <c r="C32" s="407" t="s">
        <v>42</v>
      </c>
      <c r="D32" s="408">
        <v>8</v>
      </c>
      <c r="E32" s="409">
        <v>3520</v>
      </c>
      <c r="F32" s="417">
        <v>11</v>
      </c>
      <c r="G32" s="418">
        <v>1780</v>
      </c>
      <c r="H32" s="408">
        <v>6</v>
      </c>
      <c r="I32" s="409">
        <v>7150</v>
      </c>
      <c r="J32" s="417">
        <v>6</v>
      </c>
      <c r="K32" s="418">
        <v>6700</v>
      </c>
      <c r="L32" s="408">
        <v>6</v>
      </c>
      <c r="M32" s="409">
        <v>2133</v>
      </c>
      <c r="N32" s="417">
        <v>9</v>
      </c>
      <c r="O32" s="418">
        <v>4130</v>
      </c>
      <c r="P32" s="408">
        <v>4</v>
      </c>
      <c r="Q32" s="409">
        <v>4080</v>
      </c>
      <c r="R32" s="417">
        <v>3</v>
      </c>
      <c r="S32" s="418">
        <v>5180</v>
      </c>
      <c r="T32" s="412">
        <v>53</v>
      </c>
      <c r="U32" s="413">
        <v>34673</v>
      </c>
      <c r="V32" s="414">
        <v>25</v>
      </c>
      <c r="W32" s="415"/>
      <c r="X32" s="415"/>
      <c r="Y32" s="415"/>
      <c r="Z32" s="415"/>
      <c r="AA32" s="415"/>
    </row>
    <row r="33" spans="1:27" ht="16.5">
      <c r="A33" s="416">
        <v>26</v>
      </c>
      <c r="B33" s="406" t="s">
        <v>54</v>
      </c>
      <c r="C33" s="407" t="s">
        <v>26</v>
      </c>
      <c r="D33" s="408">
        <v>4</v>
      </c>
      <c r="E33" s="409">
        <v>6420</v>
      </c>
      <c r="F33" s="417">
        <v>9</v>
      </c>
      <c r="G33" s="418">
        <v>1860</v>
      </c>
      <c r="H33" s="408">
        <v>12</v>
      </c>
      <c r="I33" s="409">
        <v>3490</v>
      </c>
      <c r="J33" s="417">
        <v>1</v>
      </c>
      <c r="K33" s="418">
        <v>10940</v>
      </c>
      <c r="L33" s="408">
        <v>2</v>
      </c>
      <c r="M33" s="409">
        <v>7267</v>
      </c>
      <c r="N33" s="417">
        <v>12</v>
      </c>
      <c r="O33" s="418">
        <v>530</v>
      </c>
      <c r="P33" s="408">
        <v>8</v>
      </c>
      <c r="Q33" s="409">
        <v>1800</v>
      </c>
      <c r="R33" s="417">
        <v>6</v>
      </c>
      <c r="S33" s="418">
        <v>3500</v>
      </c>
      <c r="T33" s="412">
        <v>54</v>
      </c>
      <c r="U33" s="413">
        <v>35807</v>
      </c>
      <c r="V33" s="414">
        <v>26</v>
      </c>
      <c r="W33" s="415"/>
      <c r="X33" s="415"/>
      <c r="Y33" s="415"/>
      <c r="Z33" s="415"/>
      <c r="AA33" s="415"/>
    </row>
    <row r="34" spans="1:27" ht="16.5">
      <c r="A34" s="416">
        <v>27</v>
      </c>
      <c r="B34" s="406" t="s">
        <v>70</v>
      </c>
      <c r="C34" s="407" t="s">
        <v>46</v>
      </c>
      <c r="D34" s="408">
        <v>4</v>
      </c>
      <c r="E34" s="409">
        <v>2220</v>
      </c>
      <c r="F34" s="417">
        <v>11</v>
      </c>
      <c r="G34" s="418">
        <v>1240</v>
      </c>
      <c r="H34" s="408">
        <v>13</v>
      </c>
      <c r="I34" s="409" t="s">
        <v>581</v>
      </c>
      <c r="J34" s="417">
        <v>13</v>
      </c>
      <c r="K34" s="418" t="s">
        <v>581</v>
      </c>
      <c r="L34" s="408">
        <v>2</v>
      </c>
      <c r="M34" s="409">
        <v>9270</v>
      </c>
      <c r="N34" s="417">
        <v>7</v>
      </c>
      <c r="O34" s="418">
        <v>6080</v>
      </c>
      <c r="P34" s="408">
        <v>3</v>
      </c>
      <c r="Q34" s="409">
        <v>4480</v>
      </c>
      <c r="R34" s="417">
        <v>1</v>
      </c>
      <c r="S34" s="418">
        <v>7030</v>
      </c>
      <c r="T34" s="412">
        <v>54</v>
      </c>
      <c r="U34" s="413">
        <v>30320</v>
      </c>
      <c r="V34" s="414">
        <v>27</v>
      </c>
      <c r="W34" s="415"/>
      <c r="X34" s="415"/>
      <c r="Y34" s="415"/>
      <c r="Z34" s="415"/>
      <c r="AA34" s="415"/>
    </row>
    <row r="35" spans="1:27" ht="16.5">
      <c r="A35" s="416">
        <v>28</v>
      </c>
      <c r="B35" s="406" t="s">
        <v>48</v>
      </c>
      <c r="C35" s="407" t="s">
        <v>49</v>
      </c>
      <c r="D35" s="408">
        <v>12</v>
      </c>
      <c r="E35" s="409">
        <v>380</v>
      </c>
      <c r="F35" s="417">
        <v>4</v>
      </c>
      <c r="G35" s="418">
        <v>3780</v>
      </c>
      <c r="H35" s="408">
        <v>2</v>
      </c>
      <c r="I35" s="409">
        <v>6070</v>
      </c>
      <c r="J35" s="417">
        <v>7</v>
      </c>
      <c r="K35" s="418">
        <v>6420</v>
      </c>
      <c r="L35" s="408">
        <v>7</v>
      </c>
      <c r="M35" s="409">
        <v>2200</v>
      </c>
      <c r="N35" s="417">
        <v>3</v>
      </c>
      <c r="O35" s="418">
        <v>10650</v>
      </c>
      <c r="P35" s="408">
        <v>11</v>
      </c>
      <c r="Q35" s="409">
        <v>2620</v>
      </c>
      <c r="R35" s="417">
        <v>11</v>
      </c>
      <c r="S35" s="418">
        <v>4210</v>
      </c>
      <c r="T35" s="412">
        <v>57</v>
      </c>
      <c r="U35" s="413">
        <v>36330</v>
      </c>
      <c r="V35" s="414">
        <v>28</v>
      </c>
      <c r="W35" s="415"/>
      <c r="X35" s="415"/>
      <c r="Y35" s="415"/>
      <c r="Z35" s="415"/>
      <c r="AA35" s="415"/>
    </row>
    <row r="36" spans="1:27" ht="16.5">
      <c r="A36" s="416">
        <v>29</v>
      </c>
      <c r="B36" s="406" t="s">
        <v>66</v>
      </c>
      <c r="C36" s="407" t="s">
        <v>28</v>
      </c>
      <c r="D36" s="408">
        <v>9</v>
      </c>
      <c r="E36" s="409">
        <v>1820</v>
      </c>
      <c r="F36" s="417">
        <v>4</v>
      </c>
      <c r="G36" s="418">
        <v>5460</v>
      </c>
      <c r="H36" s="408">
        <v>10</v>
      </c>
      <c r="I36" s="409">
        <v>4450</v>
      </c>
      <c r="J36" s="417">
        <v>9</v>
      </c>
      <c r="K36" s="418">
        <v>4040</v>
      </c>
      <c r="L36" s="408">
        <v>4</v>
      </c>
      <c r="M36" s="409">
        <v>2807</v>
      </c>
      <c r="N36" s="417">
        <v>12</v>
      </c>
      <c r="O36" s="418">
        <v>1480</v>
      </c>
      <c r="P36" s="408">
        <v>7</v>
      </c>
      <c r="Q36" s="409">
        <v>3590</v>
      </c>
      <c r="R36" s="417">
        <v>2</v>
      </c>
      <c r="S36" s="418">
        <v>4750</v>
      </c>
      <c r="T36" s="412">
        <v>57</v>
      </c>
      <c r="U36" s="413">
        <v>28397</v>
      </c>
      <c r="V36" s="414">
        <v>29</v>
      </c>
      <c r="W36" s="415"/>
      <c r="X36" s="415"/>
      <c r="Y36" s="415"/>
      <c r="Z36" s="415"/>
      <c r="AA36" s="415"/>
    </row>
    <row r="37" spans="1:27" ht="16.5">
      <c r="A37" s="416">
        <v>30</v>
      </c>
      <c r="B37" s="406" t="s">
        <v>59</v>
      </c>
      <c r="C37" s="407" t="s">
        <v>22</v>
      </c>
      <c r="D37" s="408">
        <v>8.5</v>
      </c>
      <c r="E37" s="409">
        <v>3420</v>
      </c>
      <c r="F37" s="417">
        <v>10</v>
      </c>
      <c r="G37" s="418">
        <v>3260</v>
      </c>
      <c r="H37" s="408">
        <v>4</v>
      </c>
      <c r="I37" s="409">
        <v>8870</v>
      </c>
      <c r="J37" s="417">
        <v>4</v>
      </c>
      <c r="K37" s="418">
        <v>7260</v>
      </c>
      <c r="L37" s="408">
        <v>9</v>
      </c>
      <c r="M37" s="409">
        <v>2280</v>
      </c>
      <c r="N37" s="417">
        <v>6</v>
      </c>
      <c r="O37" s="418">
        <v>3470</v>
      </c>
      <c r="P37" s="408">
        <v>6</v>
      </c>
      <c r="Q37" s="409">
        <v>3620</v>
      </c>
      <c r="R37" s="417">
        <v>11</v>
      </c>
      <c r="S37" s="418">
        <v>3170</v>
      </c>
      <c r="T37" s="412">
        <v>58.5</v>
      </c>
      <c r="U37" s="413">
        <v>35350</v>
      </c>
      <c r="V37" s="414">
        <v>30</v>
      </c>
      <c r="W37" s="415"/>
      <c r="X37" s="415"/>
      <c r="Y37" s="415"/>
      <c r="Z37" s="415"/>
      <c r="AA37" s="415"/>
    </row>
    <row r="38" spans="1:27" ht="16.5">
      <c r="A38" s="416">
        <v>31</v>
      </c>
      <c r="B38" s="406" t="s">
        <v>61</v>
      </c>
      <c r="C38" s="407" t="s">
        <v>49</v>
      </c>
      <c r="D38" s="408">
        <v>5</v>
      </c>
      <c r="E38" s="409">
        <v>4280</v>
      </c>
      <c r="F38" s="417">
        <v>3</v>
      </c>
      <c r="G38" s="418">
        <v>5020</v>
      </c>
      <c r="H38" s="408">
        <v>12</v>
      </c>
      <c r="I38" s="409">
        <v>4280</v>
      </c>
      <c r="J38" s="417">
        <v>7</v>
      </c>
      <c r="K38" s="418">
        <v>7890</v>
      </c>
      <c r="L38" s="408">
        <v>8</v>
      </c>
      <c r="M38" s="409">
        <v>2790</v>
      </c>
      <c r="N38" s="417">
        <v>8</v>
      </c>
      <c r="O38" s="418">
        <v>3020</v>
      </c>
      <c r="P38" s="408">
        <v>8</v>
      </c>
      <c r="Q38" s="409">
        <v>2790</v>
      </c>
      <c r="R38" s="417">
        <v>8</v>
      </c>
      <c r="S38" s="418">
        <v>4260</v>
      </c>
      <c r="T38" s="412">
        <v>59</v>
      </c>
      <c r="U38" s="413">
        <v>34330</v>
      </c>
      <c r="V38" s="414">
        <v>31</v>
      </c>
      <c r="W38" s="415"/>
      <c r="X38" s="415"/>
      <c r="Y38" s="415"/>
      <c r="Z38" s="415"/>
      <c r="AA38" s="415"/>
    </row>
    <row r="39" spans="1:27" ht="16.5">
      <c r="A39" s="416">
        <v>32</v>
      </c>
      <c r="B39" s="406" t="s">
        <v>57</v>
      </c>
      <c r="C39" s="407" t="s">
        <v>32</v>
      </c>
      <c r="D39" s="408">
        <v>10</v>
      </c>
      <c r="E39" s="409">
        <v>860</v>
      </c>
      <c r="F39" s="417">
        <v>2</v>
      </c>
      <c r="G39" s="418">
        <v>4600</v>
      </c>
      <c r="H39" s="408">
        <v>7</v>
      </c>
      <c r="I39" s="409">
        <v>5800</v>
      </c>
      <c r="J39" s="417">
        <v>10</v>
      </c>
      <c r="K39" s="418">
        <v>3840</v>
      </c>
      <c r="L39" s="408">
        <v>7</v>
      </c>
      <c r="M39" s="409">
        <v>3020</v>
      </c>
      <c r="N39" s="417">
        <v>4</v>
      </c>
      <c r="O39" s="418">
        <v>8250</v>
      </c>
      <c r="P39" s="408">
        <v>10</v>
      </c>
      <c r="Q39" s="409">
        <v>2011</v>
      </c>
      <c r="R39" s="417">
        <v>9</v>
      </c>
      <c r="S39" s="418">
        <v>2480</v>
      </c>
      <c r="T39" s="412">
        <v>59</v>
      </c>
      <c r="U39" s="413">
        <v>30861</v>
      </c>
      <c r="V39" s="414">
        <v>32</v>
      </c>
      <c r="W39" s="415"/>
      <c r="X39" s="415"/>
      <c r="Y39" s="415"/>
      <c r="Z39" s="415"/>
      <c r="AA39" s="415"/>
    </row>
    <row r="40" spans="1:27" ht="16.5">
      <c r="A40" s="416">
        <v>33</v>
      </c>
      <c r="B40" s="406" t="s">
        <v>60</v>
      </c>
      <c r="C40" s="407" t="s">
        <v>56</v>
      </c>
      <c r="D40" s="408">
        <v>5</v>
      </c>
      <c r="E40" s="409">
        <v>4880</v>
      </c>
      <c r="F40" s="417">
        <v>7.5</v>
      </c>
      <c r="G40" s="418">
        <v>2160</v>
      </c>
      <c r="H40" s="408">
        <v>5</v>
      </c>
      <c r="I40" s="409">
        <v>5570</v>
      </c>
      <c r="J40" s="417">
        <v>11</v>
      </c>
      <c r="K40" s="418">
        <v>4920</v>
      </c>
      <c r="L40" s="408">
        <v>5</v>
      </c>
      <c r="M40" s="409">
        <v>4400</v>
      </c>
      <c r="N40" s="417">
        <v>9</v>
      </c>
      <c r="O40" s="418">
        <v>1400</v>
      </c>
      <c r="P40" s="408">
        <v>10</v>
      </c>
      <c r="Q40" s="409">
        <v>2610</v>
      </c>
      <c r="R40" s="417">
        <v>7</v>
      </c>
      <c r="S40" s="418">
        <v>3470</v>
      </c>
      <c r="T40" s="412">
        <v>59.5</v>
      </c>
      <c r="U40" s="413">
        <v>29410</v>
      </c>
      <c r="V40" s="414">
        <v>33</v>
      </c>
      <c r="W40" s="415"/>
      <c r="X40" s="415"/>
      <c r="Y40" s="415"/>
      <c r="Z40" s="415"/>
      <c r="AA40" s="415"/>
    </row>
    <row r="41" spans="1:27" ht="16.5">
      <c r="A41" s="416">
        <v>34</v>
      </c>
      <c r="B41" s="406" t="s">
        <v>78</v>
      </c>
      <c r="C41" s="407" t="s">
        <v>36</v>
      </c>
      <c r="D41" s="408">
        <v>11</v>
      </c>
      <c r="E41" s="409">
        <v>1620</v>
      </c>
      <c r="F41" s="417">
        <v>10</v>
      </c>
      <c r="G41" s="418">
        <v>1340</v>
      </c>
      <c r="H41" s="408">
        <v>11</v>
      </c>
      <c r="I41" s="409">
        <v>4440</v>
      </c>
      <c r="J41" s="417">
        <v>8</v>
      </c>
      <c r="K41" s="418">
        <v>6830</v>
      </c>
      <c r="L41" s="408">
        <v>11</v>
      </c>
      <c r="M41" s="409">
        <v>1410</v>
      </c>
      <c r="N41" s="417">
        <v>7</v>
      </c>
      <c r="O41" s="418">
        <v>3980</v>
      </c>
      <c r="P41" s="408">
        <v>2</v>
      </c>
      <c r="Q41" s="409">
        <v>4370</v>
      </c>
      <c r="R41" s="417">
        <v>5</v>
      </c>
      <c r="S41" s="418">
        <v>3740</v>
      </c>
      <c r="T41" s="412">
        <v>65</v>
      </c>
      <c r="U41" s="413">
        <v>27730</v>
      </c>
      <c r="V41" s="414">
        <v>34</v>
      </c>
      <c r="W41" s="415"/>
      <c r="X41" s="415"/>
      <c r="Y41" s="415"/>
      <c r="Z41" s="415"/>
      <c r="AA41" s="415"/>
    </row>
    <row r="42" spans="1:27" ht="16.5">
      <c r="A42" s="416">
        <v>35</v>
      </c>
      <c r="B42" s="406" t="s">
        <v>64</v>
      </c>
      <c r="C42" s="407" t="s">
        <v>46</v>
      </c>
      <c r="D42" s="408">
        <v>12</v>
      </c>
      <c r="E42" s="409">
        <v>1460</v>
      </c>
      <c r="F42" s="417">
        <v>6</v>
      </c>
      <c r="G42" s="418">
        <v>5120</v>
      </c>
      <c r="H42" s="408">
        <v>1</v>
      </c>
      <c r="I42" s="409">
        <v>6200</v>
      </c>
      <c r="J42" s="417">
        <v>13</v>
      </c>
      <c r="K42" s="418" t="s">
        <v>581</v>
      </c>
      <c r="L42" s="408">
        <v>11</v>
      </c>
      <c r="M42" s="409">
        <v>1091</v>
      </c>
      <c r="N42" s="417">
        <v>4</v>
      </c>
      <c r="O42" s="418">
        <v>4330</v>
      </c>
      <c r="P42" s="408">
        <v>7</v>
      </c>
      <c r="Q42" s="409">
        <v>1920</v>
      </c>
      <c r="R42" s="417">
        <v>11</v>
      </c>
      <c r="S42" s="418">
        <v>1860</v>
      </c>
      <c r="T42" s="412">
        <v>65</v>
      </c>
      <c r="U42" s="413">
        <v>21981</v>
      </c>
      <c r="V42" s="414">
        <v>35</v>
      </c>
      <c r="W42" s="415"/>
      <c r="X42" s="415"/>
      <c r="Y42" s="415"/>
      <c r="Z42" s="415"/>
      <c r="AA42" s="415"/>
    </row>
    <row r="43" spans="1:27" ht="16.5">
      <c r="A43" s="416">
        <v>36</v>
      </c>
      <c r="B43" s="406" t="s">
        <v>65</v>
      </c>
      <c r="C43" s="407" t="s">
        <v>49</v>
      </c>
      <c r="D43" s="408">
        <v>5</v>
      </c>
      <c r="E43" s="409">
        <v>3600</v>
      </c>
      <c r="F43" s="417">
        <v>5</v>
      </c>
      <c r="G43" s="418">
        <v>5320</v>
      </c>
      <c r="H43" s="408">
        <v>12</v>
      </c>
      <c r="I43" s="409">
        <v>1930</v>
      </c>
      <c r="J43" s="417">
        <v>8</v>
      </c>
      <c r="K43" s="418">
        <v>4110</v>
      </c>
      <c r="L43" s="408">
        <v>9</v>
      </c>
      <c r="M43" s="409">
        <v>2410</v>
      </c>
      <c r="N43" s="417">
        <v>9</v>
      </c>
      <c r="O43" s="418">
        <v>2710</v>
      </c>
      <c r="P43" s="408">
        <v>6</v>
      </c>
      <c r="Q43" s="409">
        <v>2060</v>
      </c>
      <c r="R43" s="417">
        <v>12</v>
      </c>
      <c r="S43" s="418">
        <v>2600</v>
      </c>
      <c r="T43" s="412">
        <v>66</v>
      </c>
      <c r="U43" s="413">
        <v>24740</v>
      </c>
      <c r="V43" s="414">
        <v>36</v>
      </c>
      <c r="W43" s="415"/>
      <c r="X43" s="415"/>
      <c r="Y43" s="415"/>
      <c r="Z43" s="415"/>
      <c r="AA43" s="415"/>
    </row>
    <row r="44" spans="1:27" ht="16.5">
      <c r="A44" s="416">
        <v>37</v>
      </c>
      <c r="B44" s="406" t="s">
        <v>68</v>
      </c>
      <c r="C44" s="407" t="s">
        <v>56</v>
      </c>
      <c r="D44" s="408">
        <v>10</v>
      </c>
      <c r="E44" s="409">
        <v>3140</v>
      </c>
      <c r="F44" s="417">
        <v>9</v>
      </c>
      <c r="G44" s="418">
        <v>2800</v>
      </c>
      <c r="H44" s="408">
        <v>11</v>
      </c>
      <c r="I44" s="409">
        <v>3520</v>
      </c>
      <c r="J44" s="417">
        <v>7</v>
      </c>
      <c r="K44" s="418">
        <v>6330</v>
      </c>
      <c r="L44" s="408">
        <v>5</v>
      </c>
      <c r="M44" s="409">
        <v>2613</v>
      </c>
      <c r="N44" s="417">
        <v>8</v>
      </c>
      <c r="O44" s="418">
        <v>5610</v>
      </c>
      <c r="P44" s="408">
        <v>9</v>
      </c>
      <c r="Q44" s="409">
        <v>1650</v>
      </c>
      <c r="R44" s="417">
        <v>8</v>
      </c>
      <c r="S44" s="418">
        <v>4890</v>
      </c>
      <c r="T44" s="412">
        <v>67</v>
      </c>
      <c r="U44" s="413">
        <v>30553</v>
      </c>
      <c r="V44" s="414">
        <v>37</v>
      </c>
      <c r="W44" s="415"/>
      <c r="X44" s="415"/>
      <c r="Y44" s="415"/>
      <c r="Z44" s="415"/>
      <c r="AA44" s="415"/>
    </row>
    <row r="45" spans="1:27" ht="16.5">
      <c r="A45" s="416">
        <v>38</v>
      </c>
      <c r="B45" s="406" t="s">
        <v>74</v>
      </c>
      <c r="C45" s="407" t="s">
        <v>24</v>
      </c>
      <c r="D45" s="408">
        <v>10</v>
      </c>
      <c r="E45" s="409">
        <v>1940</v>
      </c>
      <c r="F45" s="417">
        <v>11</v>
      </c>
      <c r="G45" s="418">
        <v>1200</v>
      </c>
      <c r="H45" s="408">
        <v>9</v>
      </c>
      <c r="I45" s="409">
        <v>4710</v>
      </c>
      <c r="J45" s="417">
        <v>12</v>
      </c>
      <c r="K45" s="418">
        <v>3270</v>
      </c>
      <c r="L45" s="408">
        <v>4</v>
      </c>
      <c r="M45" s="409">
        <v>3820</v>
      </c>
      <c r="N45" s="417">
        <v>8</v>
      </c>
      <c r="O45" s="418">
        <v>1650</v>
      </c>
      <c r="P45" s="408">
        <v>9</v>
      </c>
      <c r="Q45" s="409">
        <v>3330</v>
      </c>
      <c r="R45" s="417">
        <v>4</v>
      </c>
      <c r="S45" s="418">
        <v>5470</v>
      </c>
      <c r="T45" s="412">
        <v>67</v>
      </c>
      <c r="U45" s="413">
        <v>25390</v>
      </c>
      <c r="V45" s="414">
        <v>38</v>
      </c>
      <c r="W45" s="415"/>
      <c r="X45" s="415"/>
      <c r="Y45" s="415"/>
      <c r="Z45" s="415"/>
      <c r="AA45" s="415"/>
    </row>
    <row r="46" spans="1:27" ht="16.5">
      <c r="A46" s="416">
        <v>39</v>
      </c>
      <c r="B46" s="406" t="s">
        <v>72</v>
      </c>
      <c r="C46" s="407" t="s">
        <v>46</v>
      </c>
      <c r="D46" s="408">
        <v>13</v>
      </c>
      <c r="E46" s="409" t="s">
        <v>581</v>
      </c>
      <c r="F46" s="417">
        <v>13</v>
      </c>
      <c r="G46" s="418" t="s">
        <v>581</v>
      </c>
      <c r="H46" s="408">
        <v>8</v>
      </c>
      <c r="I46" s="409">
        <v>6090</v>
      </c>
      <c r="J46" s="417">
        <v>2</v>
      </c>
      <c r="K46" s="418">
        <v>10850</v>
      </c>
      <c r="L46" s="408">
        <v>10</v>
      </c>
      <c r="M46" s="409">
        <v>2010</v>
      </c>
      <c r="N46" s="417">
        <v>7</v>
      </c>
      <c r="O46" s="418">
        <v>2060</v>
      </c>
      <c r="P46" s="408">
        <v>7</v>
      </c>
      <c r="Q46" s="409">
        <v>3030</v>
      </c>
      <c r="R46" s="417">
        <v>8</v>
      </c>
      <c r="S46" s="418">
        <v>3440</v>
      </c>
      <c r="T46" s="412">
        <v>68</v>
      </c>
      <c r="U46" s="413">
        <v>27480</v>
      </c>
      <c r="V46" s="414">
        <v>39</v>
      </c>
      <c r="W46" s="415"/>
      <c r="X46" s="415"/>
      <c r="Y46" s="415"/>
      <c r="Z46" s="415"/>
      <c r="AA46" s="415"/>
    </row>
    <row r="47" spans="1:27" ht="17.25" thickBot="1">
      <c r="A47" s="419">
        <v>40</v>
      </c>
      <c r="B47" s="420" t="s">
        <v>73</v>
      </c>
      <c r="C47" s="421" t="s">
        <v>56</v>
      </c>
      <c r="D47" s="422">
        <v>12</v>
      </c>
      <c r="E47" s="423">
        <v>960</v>
      </c>
      <c r="F47" s="422">
        <v>11</v>
      </c>
      <c r="G47" s="424">
        <v>2200</v>
      </c>
      <c r="H47" s="425">
        <v>9</v>
      </c>
      <c r="I47" s="423">
        <v>4290</v>
      </c>
      <c r="J47" s="422">
        <v>1</v>
      </c>
      <c r="K47" s="424">
        <v>9180</v>
      </c>
      <c r="L47" s="425">
        <v>12</v>
      </c>
      <c r="M47" s="423">
        <v>740</v>
      </c>
      <c r="N47" s="422">
        <v>8</v>
      </c>
      <c r="O47" s="424">
        <v>2770</v>
      </c>
      <c r="P47" s="425">
        <v>9</v>
      </c>
      <c r="Q47" s="423">
        <v>2690</v>
      </c>
      <c r="R47" s="422">
        <v>8</v>
      </c>
      <c r="S47" s="424">
        <v>3230</v>
      </c>
      <c r="T47" s="426">
        <v>70</v>
      </c>
      <c r="U47" s="427">
        <v>26060</v>
      </c>
      <c r="V47" s="428">
        <v>40</v>
      </c>
      <c r="W47" s="415"/>
      <c r="X47" s="415"/>
      <c r="Y47" s="415"/>
      <c r="Z47" s="415"/>
      <c r="AA47" s="415"/>
    </row>
    <row r="48" spans="1:27" ht="26.25" customHeight="1" thickBot="1" thickTop="1">
      <c r="A48" s="429"/>
      <c r="B48" s="430"/>
      <c r="C48" s="431"/>
      <c r="D48" s="432"/>
      <c r="E48" s="433"/>
      <c r="F48" s="432"/>
      <c r="G48" s="433"/>
      <c r="H48" s="432"/>
      <c r="I48" s="433"/>
      <c r="J48" s="432"/>
      <c r="K48" s="433"/>
      <c r="L48" s="432"/>
      <c r="M48" s="433"/>
      <c r="N48" s="432"/>
      <c r="O48" s="433"/>
      <c r="P48" s="432"/>
      <c r="Q48" s="433"/>
      <c r="R48" s="432"/>
      <c r="S48" s="433"/>
      <c r="T48" s="432"/>
      <c r="U48" s="433"/>
      <c r="V48" s="434"/>
      <c r="W48" s="435"/>
      <c r="X48" s="415"/>
      <c r="Y48" s="415"/>
      <c r="Z48" s="415"/>
      <c r="AA48" s="415"/>
    </row>
    <row r="49" spans="1:23" s="396" customFormat="1" ht="20.25" customHeight="1" thickTop="1">
      <c r="A49" s="1437" t="s">
        <v>5</v>
      </c>
      <c r="B49" s="1440" t="s">
        <v>6</v>
      </c>
      <c r="C49" s="1443" t="s">
        <v>7</v>
      </c>
      <c r="D49" s="1435" t="s">
        <v>868</v>
      </c>
      <c r="E49" s="1436"/>
      <c r="F49" s="1433" t="s">
        <v>869</v>
      </c>
      <c r="G49" s="1434"/>
      <c r="H49" s="1435" t="s">
        <v>870</v>
      </c>
      <c r="I49" s="1436"/>
      <c r="J49" s="1433" t="s">
        <v>871</v>
      </c>
      <c r="K49" s="1434"/>
      <c r="L49" s="1435" t="s">
        <v>872</v>
      </c>
      <c r="M49" s="1436"/>
      <c r="N49" s="1433" t="s">
        <v>873</v>
      </c>
      <c r="O49" s="1434"/>
      <c r="P49" s="1435" t="s">
        <v>874</v>
      </c>
      <c r="Q49" s="1436"/>
      <c r="R49" s="1433" t="s">
        <v>875</v>
      </c>
      <c r="S49" s="1434"/>
      <c r="T49" s="1425" t="s">
        <v>16</v>
      </c>
      <c r="U49" s="1426"/>
      <c r="V49" s="1427"/>
      <c r="W49" s="436"/>
    </row>
    <row r="50" spans="1:22" s="396" customFormat="1" ht="27.75" customHeight="1">
      <c r="A50" s="1438"/>
      <c r="B50" s="1441"/>
      <c r="C50" s="1444"/>
      <c r="D50" s="1431" t="s">
        <v>876</v>
      </c>
      <c r="E50" s="1432"/>
      <c r="F50" s="1431" t="s">
        <v>877</v>
      </c>
      <c r="G50" s="1432"/>
      <c r="H50" s="1431" t="s">
        <v>878</v>
      </c>
      <c r="I50" s="1432"/>
      <c r="J50" s="1431" t="s">
        <v>879</v>
      </c>
      <c r="K50" s="1432"/>
      <c r="L50" s="1431" t="s">
        <v>880</v>
      </c>
      <c r="M50" s="1432"/>
      <c r="N50" s="1431" t="s">
        <v>881</v>
      </c>
      <c r="O50" s="1432"/>
      <c r="P50" s="1431" t="s">
        <v>882</v>
      </c>
      <c r="Q50" s="1432"/>
      <c r="R50" s="1431" t="s">
        <v>883</v>
      </c>
      <c r="S50" s="1432"/>
      <c r="T50" s="1428"/>
      <c r="U50" s="1429"/>
      <c r="V50" s="1430"/>
    </row>
    <row r="51" spans="1:27" s="396" customFormat="1" ht="17.25" customHeight="1" thickBot="1">
      <c r="A51" s="1439"/>
      <c r="B51" s="1442"/>
      <c r="C51" s="1445"/>
      <c r="D51" s="397" t="s">
        <v>17</v>
      </c>
      <c r="E51" s="398" t="s">
        <v>18</v>
      </c>
      <c r="F51" s="397" t="s">
        <v>17</v>
      </c>
      <c r="G51" s="399" t="s">
        <v>18</v>
      </c>
      <c r="H51" s="400" t="s">
        <v>17</v>
      </c>
      <c r="I51" s="398" t="s">
        <v>18</v>
      </c>
      <c r="J51" s="397" t="s">
        <v>17</v>
      </c>
      <c r="K51" s="399" t="s">
        <v>18</v>
      </c>
      <c r="L51" s="400" t="s">
        <v>17</v>
      </c>
      <c r="M51" s="398" t="s">
        <v>18</v>
      </c>
      <c r="N51" s="397" t="s">
        <v>17</v>
      </c>
      <c r="O51" s="399" t="s">
        <v>18</v>
      </c>
      <c r="P51" s="400" t="s">
        <v>17</v>
      </c>
      <c r="Q51" s="398" t="s">
        <v>18</v>
      </c>
      <c r="R51" s="397" t="s">
        <v>17</v>
      </c>
      <c r="S51" s="399" t="s">
        <v>18</v>
      </c>
      <c r="T51" s="400" t="s">
        <v>17</v>
      </c>
      <c r="U51" s="401" t="s">
        <v>19</v>
      </c>
      <c r="V51" s="402" t="s">
        <v>20</v>
      </c>
      <c r="W51" s="403"/>
      <c r="X51" s="404"/>
      <c r="Y51" s="404"/>
      <c r="Z51" s="404"/>
      <c r="AA51" s="404"/>
    </row>
    <row r="52" spans="1:27" ht="17.25" thickTop="1">
      <c r="A52" s="416">
        <v>41</v>
      </c>
      <c r="B52" s="406" t="s">
        <v>62</v>
      </c>
      <c r="C52" s="407" t="s">
        <v>32</v>
      </c>
      <c r="D52" s="408">
        <v>6</v>
      </c>
      <c r="E52" s="411">
        <v>2000</v>
      </c>
      <c r="F52" s="408">
        <v>10</v>
      </c>
      <c r="G52" s="411">
        <v>2020</v>
      </c>
      <c r="H52" s="408">
        <v>7</v>
      </c>
      <c r="I52" s="411">
        <v>6240</v>
      </c>
      <c r="J52" s="408">
        <v>5</v>
      </c>
      <c r="K52" s="411">
        <v>6930</v>
      </c>
      <c r="L52" s="408">
        <v>7</v>
      </c>
      <c r="M52" s="411">
        <v>2028</v>
      </c>
      <c r="N52" s="408">
        <v>9</v>
      </c>
      <c r="O52" s="411">
        <v>2330</v>
      </c>
      <c r="P52" s="408">
        <v>13</v>
      </c>
      <c r="Q52" s="411" t="s">
        <v>581</v>
      </c>
      <c r="R52" s="408">
        <v>13</v>
      </c>
      <c r="S52" s="411" t="s">
        <v>581</v>
      </c>
      <c r="T52" s="412">
        <v>70</v>
      </c>
      <c r="U52" s="413">
        <v>21548</v>
      </c>
      <c r="V52" s="414">
        <v>41</v>
      </c>
      <c r="W52" s="415"/>
      <c r="X52" s="415"/>
      <c r="Y52" s="415"/>
      <c r="Z52" s="415"/>
      <c r="AA52" s="415"/>
    </row>
    <row r="53" spans="1:27" ht="16.5">
      <c r="A53" s="416">
        <v>42</v>
      </c>
      <c r="B53" s="406" t="s">
        <v>69</v>
      </c>
      <c r="C53" s="407" t="s">
        <v>39</v>
      </c>
      <c r="D53" s="408">
        <v>7</v>
      </c>
      <c r="E53" s="418">
        <v>3260</v>
      </c>
      <c r="F53" s="408">
        <v>9</v>
      </c>
      <c r="G53" s="418">
        <v>2280</v>
      </c>
      <c r="H53" s="408">
        <v>10</v>
      </c>
      <c r="I53" s="418">
        <v>4610</v>
      </c>
      <c r="J53" s="408">
        <v>2</v>
      </c>
      <c r="K53" s="418">
        <v>9100</v>
      </c>
      <c r="L53" s="408">
        <v>10</v>
      </c>
      <c r="M53" s="418">
        <v>1384</v>
      </c>
      <c r="N53" s="408">
        <v>12</v>
      </c>
      <c r="O53" s="418">
        <v>960</v>
      </c>
      <c r="P53" s="408">
        <v>12</v>
      </c>
      <c r="Q53" s="418">
        <v>1290</v>
      </c>
      <c r="R53" s="408">
        <v>9</v>
      </c>
      <c r="S53" s="418">
        <v>3390</v>
      </c>
      <c r="T53" s="412">
        <v>71</v>
      </c>
      <c r="U53" s="413">
        <v>26274</v>
      </c>
      <c r="V53" s="414">
        <v>42</v>
      </c>
      <c r="W53" s="415"/>
      <c r="X53" s="415"/>
      <c r="Y53" s="415"/>
      <c r="Z53" s="415"/>
      <c r="AA53" s="415"/>
    </row>
    <row r="54" spans="1:27" ht="16.5">
      <c r="A54" s="416">
        <v>43</v>
      </c>
      <c r="B54" s="406" t="s">
        <v>80</v>
      </c>
      <c r="C54" s="407" t="s">
        <v>49</v>
      </c>
      <c r="D54" s="408">
        <v>13</v>
      </c>
      <c r="E54" s="418" t="s">
        <v>581</v>
      </c>
      <c r="F54" s="408">
        <v>13</v>
      </c>
      <c r="G54" s="418" t="s">
        <v>581</v>
      </c>
      <c r="H54" s="408">
        <v>3</v>
      </c>
      <c r="I54" s="418">
        <v>9120</v>
      </c>
      <c r="J54" s="408">
        <v>9</v>
      </c>
      <c r="K54" s="418">
        <v>6270</v>
      </c>
      <c r="L54" s="408">
        <v>12</v>
      </c>
      <c r="M54" s="418">
        <v>32</v>
      </c>
      <c r="N54" s="408">
        <v>12</v>
      </c>
      <c r="O54" s="418">
        <v>250</v>
      </c>
      <c r="P54" s="408">
        <v>7</v>
      </c>
      <c r="Q54" s="418">
        <v>3450</v>
      </c>
      <c r="R54" s="408">
        <v>2.5</v>
      </c>
      <c r="S54" s="418">
        <v>6470</v>
      </c>
      <c r="T54" s="412">
        <v>71.5</v>
      </c>
      <c r="U54" s="413">
        <v>25592</v>
      </c>
      <c r="V54" s="414">
        <v>43</v>
      </c>
      <c r="W54" s="415"/>
      <c r="X54" s="415"/>
      <c r="Y54" s="415"/>
      <c r="Z54" s="415"/>
      <c r="AA54" s="415"/>
    </row>
    <row r="55" spans="1:27" ht="16.5">
      <c r="A55" s="416">
        <v>44</v>
      </c>
      <c r="B55" s="406" t="s">
        <v>71</v>
      </c>
      <c r="C55" s="407" t="s">
        <v>39</v>
      </c>
      <c r="D55" s="408">
        <v>3</v>
      </c>
      <c r="E55" s="418">
        <v>4660</v>
      </c>
      <c r="F55" s="408">
        <v>7.5</v>
      </c>
      <c r="G55" s="418">
        <v>2160</v>
      </c>
      <c r="H55" s="408">
        <v>13</v>
      </c>
      <c r="I55" s="418" t="s">
        <v>581</v>
      </c>
      <c r="J55" s="408">
        <v>13</v>
      </c>
      <c r="K55" s="418" t="s">
        <v>581</v>
      </c>
      <c r="L55" s="408">
        <v>10</v>
      </c>
      <c r="M55" s="418">
        <v>1450</v>
      </c>
      <c r="N55" s="408">
        <v>5</v>
      </c>
      <c r="O55" s="418">
        <v>7530</v>
      </c>
      <c r="P55" s="408">
        <v>8</v>
      </c>
      <c r="Q55" s="418">
        <v>3550</v>
      </c>
      <c r="R55" s="408">
        <v>12</v>
      </c>
      <c r="S55" s="418">
        <v>1690</v>
      </c>
      <c r="T55" s="412">
        <v>71.5</v>
      </c>
      <c r="U55" s="413">
        <v>21040</v>
      </c>
      <c r="V55" s="414">
        <v>44</v>
      </c>
      <c r="W55" s="415"/>
      <c r="X55" s="415"/>
      <c r="Y55" s="415"/>
      <c r="Z55" s="415"/>
      <c r="AA55" s="415"/>
    </row>
    <row r="56" spans="1:27" ht="16.5">
      <c r="A56" s="416">
        <v>45</v>
      </c>
      <c r="B56" s="406" t="s">
        <v>77</v>
      </c>
      <c r="C56" s="407" t="s">
        <v>22</v>
      </c>
      <c r="D56" s="408">
        <v>3</v>
      </c>
      <c r="E56" s="418">
        <v>5480</v>
      </c>
      <c r="F56" s="408">
        <v>5.5</v>
      </c>
      <c r="G56" s="418">
        <v>3740</v>
      </c>
      <c r="H56" s="408">
        <v>11</v>
      </c>
      <c r="I56" s="418">
        <v>3410</v>
      </c>
      <c r="J56" s="408">
        <v>12</v>
      </c>
      <c r="K56" s="418">
        <v>4150</v>
      </c>
      <c r="L56" s="408">
        <v>13</v>
      </c>
      <c r="M56" s="418" t="s">
        <v>581</v>
      </c>
      <c r="N56" s="408">
        <v>13</v>
      </c>
      <c r="O56" s="418" t="s">
        <v>581</v>
      </c>
      <c r="P56" s="408">
        <v>9</v>
      </c>
      <c r="Q56" s="418">
        <v>2670</v>
      </c>
      <c r="R56" s="408">
        <v>9</v>
      </c>
      <c r="S56" s="418">
        <v>2190</v>
      </c>
      <c r="T56" s="412">
        <v>75.5</v>
      </c>
      <c r="U56" s="413">
        <v>21640</v>
      </c>
      <c r="V56" s="414">
        <v>45</v>
      </c>
      <c r="W56" s="415"/>
      <c r="X56" s="415"/>
      <c r="Y56" s="415"/>
      <c r="Z56" s="415"/>
      <c r="AA56" s="415"/>
    </row>
    <row r="57" spans="1:27" ht="16.5">
      <c r="A57" s="416">
        <v>46</v>
      </c>
      <c r="B57" s="406" t="s">
        <v>76</v>
      </c>
      <c r="C57" s="407" t="s">
        <v>36</v>
      </c>
      <c r="D57" s="408">
        <v>10</v>
      </c>
      <c r="E57" s="418">
        <v>1720</v>
      </c>
      <c r="F57" s="408">
        <v>10</v>
      </c>
      <c r="G57" s="418">
        <v>1800</v>
      </c>
      <c r="H57" s="408">
        <v>10</v>
      </c>
      <c r="I57" s="418">
        <v>3860</v>
      </c>
      <c r="J57" s="408">
        <v>6</v>
      </c>
      <c r="K57" s="418">
        <v>6430</v>
      </c>
      <c r="L57" s="408">
        <v>9</v>
      </c>
      <c r="M57" s="418">
        <v>1670</v>
      </c>
      <c r="N57" s="408">
        <v>10</v>
      </c>
      <c r="O57" s="418">
        <v>2700</v>
      </c>
      <c r="P57" s="408">
        <v>11</v>
      </c>
      <c r="Q57" s="418">
        <v>2580</v>
      </c>
      <c r="R57" s="408">
        <v>10</v>
      </c>
      <c r="S57" s="418">
        <v>2170</v>
      </c>
      <c r="T57" s="412">
        <v>76</v>
      </c>
      <c r="U57" s="413">
        <v>22930</v>
      </c>
      <c r="V57" s="414">
        <v>46</v>
      </c>
      <c r="W57" s="415"/>
      <c r="X57" s="415"/>
      <c r="Y57" s="415"/>
      <c r="Z57" s="415"/>
      <c r="AA57" s="415"/>
    </row>
    <row r="58" spans="1:27" ht="16.5">
      <c r="A58" s="416">
        <v>47</v>
      </c>
      <c r="B58" s="406" t="s">
        <v>75</v>
      </c>
      <c r="C58" s="407" t="s">
        <v>34</v>
      </c>
      <c r="D58" s="408">
        <v>13</v>
      </c>
      <c r="E58" s="418" t="s">
        <v>581</v>
      </c>
      <c r="F58" s="408">
        <v>13</v>
      </c>
      <c r="G58" s="418" t="s">
        <v>581</v>
      </c>
      <c r="H58" s="408">
        <v>13</v>
      </c>
      <c r="I58" s="418" t="s">
        <v>581</v>
      </c>
      <c r="J58" s="408">
        <v>13</v>
      </c>
      <c r="K58" s="418" t="s">
        <v>581</v>
      </c>
      <c r="L58" s="408">
        <v>1</v>
      </c>
      <c r="M58" s="418">
        <v>10710</v>
      </c>
      <c r="N58" s="408">
        <v>2</v>
      </c>
      <c r="O58" s="418">
        <v>7580</v>
      </c>
      <c r="P58" s="408">
        <v>13</v>
      </c>
      <c r="Q58" s="418" t="s">
        <v>581</v>
      </c>
      <c r="R58" s="408">
        <v>13</v>
      </c>
      <c r="S58" s="418" t="s">
        <v>581</v>
      </c>
      <c r="T58" s="412">
        <v>81</v>
      </c>
      <c r="U58" s="413">
        <v>18290</v>
      </c>
      <c r="V58" s="414">
        <v>47</v>
      </c>
      <c r="W58" s="415"/>
      <c r="X58" s="415"/>
      <c r="Y58" s="415"/>
      <c r="Z58" s="415"/>
      <c r="AA58" s="415"/>
    </row>
    <row r="59" spans="1:27" ht="16.5">
      <c r="A59" s="416">
        <v>48</v>
      </c>
      <c r="B59" s="406" t="s">
        <v>82</v>
      </c>
      <c r="C59" s="407" t="s">
        <v>34</v>
      </c>
      <c r="D59" s="408">
        <v>13</v>
      </c>
      <c r="E59" s="418" t="s">
        <v>581</v>
      </c>
      <c r="F59" s="408">
        <v>13</v>
      </c>
      <c r="G59" s="418" t="s">
        <v>581</v>
      </c>
      <c r="H59" s="408">
        <v>6</v>
      </c>
      <c r="I59" s="418">
        <v>5530</v>
      </c>
      <c r="J59" s="408">
        <v>7</v>
      </c>
      <c r="K59" s="418">
        <v>6400</v>
      </c>
      <c r="L59" s="408">
        <v>13</v>
      </c>
      <c r="M59" s="418" t="s">
        <v>581</v>
      </c>
      <c r="N59" s="408">
        <v>13</v>
      </c>
      <c r="O59" s="418" t="s">
        <v>581</v>
      </c>
      <c r="P59" s="408">
        <v>6</v>
      </c>
      <c r="Q59" s="418">
        <v>3480</v>
      </c>
      <c r="R59" s="408">
        <v>10</v>
      </c>
      <c r="S59" s="418">
        <v>2460</v>
      </c>
      <c r="T59" s="412">
        <v>81</v>
      </c>
      <c r="U59" s="413">
        <v>17870</v>
      </c>
      <c r="V59" s="414">
        <v>48</v>
      </c>
      <c r="W59" s="415"/>
      <c r="X59" s="415"/>
      <c r="Y59" s="415"/>
      <c r="Z59" s="415"/>
      <c r="AA59" s="415"/>
    </row>
    <row r="60" spans="1:27" ht="16.5">
      <c r="A60" s="416">
        <v>49</v>
      </c>
      <c r="B60" s="406" t="s">
        <v>79</v>
      </c>
      <c r="C60" s="407" t="s">
        <v>36</v>
      </c>
      <c r="D60" s="408">
        <v>7</v>
      </c>
      <c r="E60" s="418">
        <v>3980</v>
      </c>
      <c r="F60" s="408">
        <v>8</v>
      </c>
      <c r="G60" s="418">
        <v>3620</v>
      </c>
      <c r="H60" s="408">
        <v>11</v>
      </c>
      <c r="I60" s="418">
        <v>3580</v>
      </c>
      <c r="J60" s="408">
        <v>11</v>
      </c>
      <c r="K60" s="418">
        <v>5000</v>
      </c>
      <c r="L60" s="408">
        <v>12</v>
      </c>
      <c r="M60" s="418">
        <v>1880</v>
      </c>
      <c r="N60" s="408">
        <v>10</v>
      </c>
      <c r="O60" s="418">
        <v>2790</v>
      </c>
      <c r="P60" s="408">
        <v>12</v>
      </c>
      <c r="Q60" s="418">
        <v>900</v>
      </c>
      <c r="R60" s="408">
        <v>13</v>
      </c>
      <c r="S60" s="418" t="s">
        <v>581</v>
      </c>
      <c r="T60" s="412">
        <v>84</v>
      </c>
      <c r="U60" s="413">
        <v>21750</v>
      </c>
      <c r="V60" s="414">
        <v>49</v>
      </c>
      <c r="W60" s="415"/>
      <c r="X60" s="415"/>
      <c r="Y60" s="415"/>
      <c r="Z60" s="415"/>
      <c r="AA60" s="415"/>
    </row>
    <row r="61" spans="1:27" ht="16.5">
      <c r="A61" s="416">
        <v>50</v>
      </c>
      <c r="B61" s="406" t="s">
        <v>81</v>
      </c>
      <c r="C61" s="407" t="s">
        <v>22</v>
      </c>
      <c r="D61" s="408">
        <v>13</v>
      </c>
      <c r="E61" s="418" t="s">
        <v>581</v>
      </c>
      <c r="F61" s="408">
        <v>13</v>
      </c>
      <c r="G61" s="418" t="s">
        <v>581</v>
      </c>
      <c r="H61" s="408">
        <v>13</v>
      </c>
      <c r="I61" s="418" t="s">
        <v>581</v>
      </c>
      <c r="J61" s="408">
        <v>13</v>
      </c>
      <c r="K61" s="418" t="s">
        <v>581</v>
      </c>
      <c r="L61" s="408">
        <v>10</v>
      </c>
      <c r="M61" s="418">
        <v>2230</v>
      </c>
      <c r="N61" s="408">
        <v>2</v>
      </c>
      <c r="O61" s="418">
        <v>4830</v>
      </c>
      <c r="P61" s="408">
        <v>13</v>
      </c>
      <c r="Q61" s="418" t="s">
        <v>581</v>
      </c>
      <c r="R61" s="408">
        <v>13</v>
      </c>
      <c r="S61" s="418" t="s">
        <v>581</v>
      </c>
      <c r="T61" s="412">
        <v>90</v>
      </c>
      <c r="U61" s="413">
        <v>7060</v>
      </c>
      <c r="V61" s="414">
        <v>50</v>
      </c>
      <c r="W61" s="415"/>
      <c r="X61" s="415"/>
      <c r="Y61" s="415"/>
      <c r="Z61" s="415"/>
      <c r="AA61" s="415"/>
    </row>
    <row r="62" spans="1:27" ht="16.5">
      <c r="A62" s="416">
        <v>51</v>
      </c>
      <c r="B62" s="406" t="s">
        <v>83</v>
      </c>
      <c r="C62" s="407" t="s">
        <v>46</v>
      </c>
      <c r="D62" s="408">
        <v>9</v>
      </c>
      <c r="E62" s="418">
        <v>3180</v>
      </c>
      <c r="F62" s="408">
        <v>12</v>
      </c>
      <c r="G62" s="418">
        <v>720</v>
      </c>
      <c r="H62" s="408">
        <v>8</v>
      </c>
      <c r="I62" s="418">
        <v>4790</v>
      </c>
      <c r="J62" s="408">
        <v>11</v>
      </c>
      <c r="K62" s="418">
        <v>4430</v>
      </c>
      <c r="L62" s="408">
        <v>13</v>
      </c>
      <c r="M62" s="418" t="s">
        <v>581</v>
      </c>
      <c r="N62" s="408">
        <v>13</v>
      </c>
      <c r="O62" s="418" t="s">
        <v>581</v>
      </c>
      <c r="P62" s="408">
        <v>13</v>
      </c>
      <c r="Q62" s="418" t="s">
        <v>581</v>
      </c>
      <c r="R62" s="408">
        <v>13</v>
      </c>
      <c r="S62" s="418" t="s">
        <v>581</v>
      </c>
      <c r="T62" s="412">
        <v>92</v>
      </c>
      <c r="U62" s="413">
        <v>13120</v>
      </c>
      <c r="V62" s="414">
        <v>51</v>
      </c>
      <c r="W62" s="415"/>
      <c r="X62" s="415"/>
      <c r="Y62" s="415"/>
      <c r="Z62" s="415"/>
      <c r="AA62" s="415"/>
    </row>
    <row r="63" spans="1:27" ht="16.5">
      <c r="A63" s="416">
        <v>52</v>
      </c>
      <c r="B63" s="406" t="s">
        <v>587</v>
      </c>
      <c r="C63" s="407" t="s">
        <v>32</v>
      </c>
      <c r="D63" s="408">
        <v>13</v>
      </c>
      <c r="E63" s="418" t="s">
        <v>581</v>
      </c>
      <c r="F63" s="408">
        <v>13</v>
      </c>
      <c r="G63" s="418" t="s">
        <v>581</v>
      </c>
      <c r="H63" s="408">
        <v>13</v>
      </c>
      <c r="I63" s="418" t="s">
        <v>581</v>
      </c>
      <c r="J63" s="408">
        <v>13</v>
      </c>
      <c r="K63" s="418" t="s">
        <v>581</v>
      </c>
      <c r="L63" s="408">
        <v>13</v>
      </c>
      <c r="M63" s="418" t="s">
        <v>581</v>
      </c>
      <c r="N63" s="408">
        <v>13</v>
      </c>
      <c r="O63" s="418" t="s">
        <v>581</v>
      </c>
      <c r="P63" s="408">
        <v>8</v>
      </c>
      <c r="Q63" s="418">
        <v>3040</v>
      </c>
      <c r="R63" s="408">
        <v>12</v>
      </c>
      <c r="S63" s="418">
        <v>2460</v>
      </c>
      <c r="T63" s="412">
        <v>98</v>
      </c>
      <c r="U63" s="413">
        <v>5500</v>
      </c>
      <c r="V63" s="414">
        <v>52</v>
      </c>
      <c r="W63" s="415"/>
      <c r="X63" s="415"/>
      <c r="Y63" s="415"/>
      <c r="Z63" s="415"/>
      <c r="AA63" s="415"/>
    </row>
    <row r="64" spans="1:27" ht="16.5">
      <c r="A64" s="416">
        <v>53</v>
      </c>
      <c r="B64" s="406" t="s">
        <v>84</v>
      </c>
      <c r="C64" s="407" t="s">
        <v>49</v>
      </c>
      <c r="D64" s="408">
        <v>8</v>
      </c>
      <c r="E64" s="418">
        <v>1860</v>
      </c>
      <c r="F64" s="408">
        <v>12</v>
      </c>
      <c r="G64" s="418">
        <v>1200</v>
      </c>
      <c r="H64" s="408">
        <v>13</v>
      </c>
      <c r="I64" s="418" t="s">
        <v>581</v>
      </c>
      <c r="J64" s="408">
        <v>13</v>
      </c>
      <c r="K64" s="418" t="s">
        <v>581</v>
      </c>
      <c r="L64" s="408">
        <v>13</v>
      </c>
      <c r="M64" s="418" t="s">
        <v>581</v>
      </c>
      <c r="N64" s="408">
        <v>13</v>
      </c>
      <c r="O64" s="418" t="s">
        <v>581</v>
      </c>
      <c r="P64" s="408">
        <v>13</v>
      </c>
      <c r="Q64" s="418" t="s">
        <v>581</v>
      </c>
      <c r="R64" s="408">
        <v>13</v>
      </c>
      <c r="S64" s="418" t="s">
        <v>581</v>
      </c>
      <c r="T64" s="412">
        <v>98</v>
      </c>
      <c r="U64" s="413">
        <v>3060</v>
      </c>
      <c r="V64" s="414">
        <v>53</v>
      </c>
      <c r="W64" s="415"/>
      <c r="X64" s="415"/>
      <c r="Y64" s="415"/>
      <c r="Z64" s="415"/>
      <c r="AA64" s="415"/>
    </row>
    <row r="65" spans="1:27" ht="16.5">
      <c r="A65" s="416">
        <v>54</v>
      </c>
      <c r="B65" s="406" t="s">
        <v>85</v>
      </c>
      <c r="C65" s="407" t="s">
        <v>46</v>
      </c>
      <c r="D65" s="408">
        <v>13</v>
      </c>
      <c r="E65" s="418" t="s">
        <v>581</v>
      </c>
      <c r="F65" s="408">
        <v>13</v>
      </c>
      <c r="G65" s="418" t="s">
        <v>581</v>
      </c>
      <c r="H65" s="408">
        <v>13</v>
      </c>
      <c r="I65" s="418" t="s">
        <v>581</v>
      </c>
      <c r="J65" s="408">
        <v>9</v>
      </c>
      <c r="K65" s="418">
        <v>5780</v>
      </c>
      <c r="L65" s="408">
        <v>13</v>
      </c>
      <c r="M65" s="418" t="s">
        <v>581</v>
      </c>
      <c r="N65" s="408">
        <v>13</v>
      </c>
      <c r="O65" s="418" t="s">
        <v>581</v>
      </c>
      <c r="P65" s="408">
        <v>13</v>
      </c>
      <c r="Q65" s="418" t="s">
        <v>581</v>
      </c>
      <c r="R65" s="408">
        <v>13</v>
      </c>
      <c r="S65" s="418" t="s">
        <v>581</v>
      </c>
      <c r="T65" s="412">
        <v>100</v>
      </c>
      <c r="U65" s="413">
        <v>5780</v>
      </c>
      <c r="V65" s="414">
        <v>54</v>
      </c>
      <c r="W65" s="415"/>
      <c r="X65" s="415"/>
      <c r="Y65" s="415"/>
      <c r="Z65" s="415"/>
      <c r="AA65" s="415"/>
    </row>
    <row r="66" spans="1:27" ht="16.5">
      <c r="A66" s="416">
        <v>55</v>
      </c>
      <c r="B66" s="406" t="s">
        <v>86</v>
      </c>
      <c r="C66" s="407" t="s">
        <v>34</v>
      </c>
      <c r="D66" s="408">
        <v>11</v>
      </c>
      <c r="E66" s="418">
        <v>3120</v>
      </c>
      <c r="F66" s="408">
        <v>12</v>
      </c>
      <c r="G66" s="418">
        <v>1180</v>
      </c>
      <c r="H66" s="408">
        <v>13</v>
      </c>
      <c r="I66" s="418" t="s">
        <v>581</v>
      </c>
      <c r="J66" s="408">
        <v>13</v>
      </c>
      <c r="K66" s="418" t="s">
        <v>581</v>
      </c>
      <c r="L66" s="408">
        <v>13</v>
      </c>
      <c r="M66" s="418" t="s">
        <v>581</v>
      </c>
      <c r="N66" s="408">
        <v>13</v>
      </c>
      <c r="O66" s="418" t="s">
        <v>581</v>
      </c>
      <c r="P66" s="408">
        <v>13</v>
      </c>
      <c r="Q66" s="418" t="s">
        <v>581</v>
      </c>
      <c r="R66" s="408">
        <v>13</v>
      </c>
      <c r="S66" s="418" t="s">
        <v>581</v>
      </c>
      <c r="T66" s="412">
        <v>101</v>
      </c>
      <c r="U66" s="413">
        <v>4300</v>
      </c>
      <c r="V66" s="414">
        <v>55</v>
      </c>
      <c r="W66" s="415"/>
      <c r="X66" s="415"/>
      <c r="Y66" s="415"/>
      <c r="Z66" s="415"/>
      <c r="AA66" s="415"/>
    </row>
    <row r="67" spans="1:27" ht="16.5">
      <c r="A67" s="416">
        <v>56</v>
      </c>
      <c r="B67" s="406" t="s">
        <v>87</v>
      </c>
      <c r="C67" s="407" t="s">
        <v>39</v>
      </c>
      <c r="D67" s="408">
        <v>13</v>
      </c>
      <c r="E67" s="418" t="s">
        <v>581</v>
      </c>
      <c r="F67" s="408">
        <v>13</v>
      </c>
      <c r="G67" s="418" t="s">
        <v>581</v>
      </c>
      <c r="H67" s="408">
        <v>12</v>
      </c>
      <c r="I67" s="418">
        <v>870</v>
      </c>
      <c r="J67" s="408">
        <v>12</v>
      </c>
      <c r="K67" s="418">
        <v>4590</v>
      </c>
      <c r="L67" s="408">
        <v>13</v>
      </c>
      <c r="M67" s="418" t="s">
        <v>581</v>
      </c>
      <c r="N67" s="408">
        <v>13</v>
      </c>
      <c r="O67" s="418" t="s">
        <v>581</v>
      </c>
      <c r="P67" s="408">
        <v>13</v>
      </c>
      <c r="Q67" s="418" t="s">
        <v>581</v>
      </c>
      <c r="R67" s="408">
        <v>13</v>
      </c>
      <c r="S67" s="418" t="s">
        <v>581</v>
      </c>
      <c r="T67" s="412">
        <v>102</v>
      </c>
      <c r="U67" s="413">
        <v>5460</v>
      </c>
      <c r="V67" s="414">
        <v>56</v>
      </c>
      <c r="W67" s="415"/>
      <c r="X67" s="415"/>
      <c r="Y67" s="415"/>
      <c r="Z67" s="415"/>
      <c r="AA67" s="415"/>
    </row>
    <row r="68" spans="1:27" ht="16.5">
      <c r="A68" s="416" t="s">
        <v>581</v>
      </c>
      <c r="B68" s="406" t="s">
        <v>581</v>
      </c>
      <c r="C68" s="407" t="s">
        <v>581</v>
      </c>
      <c r="D68" s="408" t="s">
        <v>581</v>
      </c>
      <c r="E68" s="418" t="s">
        <v>581</v>
      </c>
      <c r="F68" s="408" t="s">
        <v>581</v>
      </c>
      <c r="G68" s="418" t="s">
        <v>581</v>
      </c>
      <c r="H68" s="408" t="s">
        <v>581</v>
      </c>
      <c r="I68" s="418" t="s">
        <v>581</v>
      </c>
      <c r="J68" s="408" t="s">
        <v>581</v>
      </c>
      <c r="K68" s="418" t="s">
        <v>581</v>
      </c>
      <c r="L68" s="408" t="s">
        <v>581</v>
      </c>
      <c r="M68" s="418" t="s">
        <v>581</v>
      </c>
      <c r="N68" s="408" t="s">
        <v>581</v>
      </c>
      <c r="O68" s="418" t="s">
        <v>581</v>
      </c>
      <c r="P68" s="408" t="s">
        <v>581</v>
      </c>
      <c r="Q68" s="418" t="s">
        <v>581</v>
      </c>
      <c r="R68" s="408" t="s">
        <v>581</v>
      </c>
      <c r="S68" s="418" t="s">
        <v>581</v>
      </c>
      <c r="T68" s="412" t="s">
        <v>581</v>
      </c>
      <c r="U68" s="413" t="s">
        <v>581</v>
      </c>
      <c r="V68" s="414" t="s">
        <v>581</v>
      </c>
      <c r="W68" s="415"/>
      <c r="X68" s="415"/>
      <c r="Y68" s="415"/>
      <c r="Z68" s="415"/>
      <c r="AA68" s="415"/>
    </row>
    <row r="69" spans="1:27" ht="16.5">
      <c r="A69" s="416" t="s">
        <v>581</v>
      </c>
      <c r="B69" s="406" t="s">
        <v>581</v>
      </c>
      <c r="C69" s="407" t="s">
        <v>581</v>
      </c>
      <c r="D69" s="408" t="s">
        <v>581</v>
      </c>
      <c r="E69" s="418" t="s">
        <v>581</v>
      </c>
      <c r="F69" s="408" t="s">
        <v>581</v>
      </c>
      <c r="G69" s="418" t="s">
        <v>581</v>
      </c>
      <c r="H69" s="408" t="s">
        <v>581</v>
      </c>
      <c r="I69" s="418" t="s">
        <v>581</v>
      </c>
      <c r="J69" s="408" t="s">
        <v>581</v>
      </c>
      <c r="K69" s="418" t="s">
        <v>581</v>
      </c>
      <c r="L69" s="408" t="s">
        <v>581</v>
      </c>
      <c r="M69" s="418" t="s">
        <v>581</v>
      </c>
      <c r="N69" s="408" t="s">
        <v>581</v>
      </c>
      <c r="O69" s="418" t="s">
        <v>581</v>
      </c>
      <c r="P69" s="408" t="s">
        <v>581</v>
      </c>
      <c r="Q69" s="418" t="s">
        <v>581</v>
      </c>
      <c r="R69" s="408" t="s">
        <v>581</v>
      </c>
      <c r="S69" s="418" t="s">
        <v>581</v>
      </c>
      <c r="T69" s="412" t="s">
        <v>581</v>
      </c>
      <c r="U69" s="413" t="s">
        <v>581</v>
      </c>
      <c r="V69" s="414" t="s">
        <v>581</v>
      </c>
      <c r="W69" s="415"/>
      <c r="X69" s="415"/>
      <c r="Y69" s="415"/>
      <c r="Z69" s="415"/>
      <c r="AA69" s="415"/>
    </row>
    <row r="70" spans="1:27" ht="16.5">
      <c r="A70" s="416" t="s">
        <v>581</v>
      </c>
      <c r="B70" s="406" t="s">
        <v>581</v>
      </c>
      <c r="C70" s="407" t="s">
        <v>581</v>
      </c>
      <c r="D70" s="408" t="s">
        <v>581</v>
      </c>
      <c r="E70" s="418" t="s">
        <v>581</v>
      </c>
      <c r="F70" s="408" t="s">
        <v>581</v>
      </c>
      <c r="G70" s="418" t="s">
        <v>581</v>
      </c>
      <c r="H70" s="408" t="s">
        <v>581</v>
      </c>
      <c r="I70" s="418" t="s">
        <v>581</v>
      </c>
      <c r="J70" s="408" t="s">
        <v>581</v>
      </c>
      <c r="K70" s="418" t="s">
        <v>581</v>
      </c>
      <c r="L70" s="408" t="s">
        <v>581</v>
      </c>
      <c r="M70" s="418" t="s">
        <v>581</v>
      </c>
      <c r="N70" s="408" t="s">
        <v>581</v>
      </c>
      <c r="O70" s="418" t="s">
        <v>581</v>
      </c>
      <c r="P70" s="408" t="s">
        <v>581</v>
      </c>
      <c r="Q70" s="418" t="s">
        <v>581</v>
      </c>
      <c r="R70" s="408" t="s">
        <v>581</v>
      </c>
      <c r="S70" s="418" t="s">
        <v>581</v>
      </c>
      <c r="T70" s="412" t="s">
        <v>581</v>
      </c>
      <c r="U70" s="413" t="s">
        <v>581</v>
      </c>
      <c r="V70" s="414" t="s">
        <v>581</v>
      </c>
      <c r="W70" s="415"/>
      <c r="X70" s="415"/>
      <c r="Y70" s="415"/>
      <c r="Z70" s="415"/>
      <c r="AA70" s="415"/>
    </row>
    <row r="71" spans="1:27" ht="16.5">
      <c r="A71" s="416" t="s">
        <v>581</v>
      </c>
      <c r="B71" s="406" t="s">
        <v>581</v>
      </c>
      <c r="C71" s="407" t="s">
        <v>581</v>
      </c>
      <c r="D71" s="408" t="s">
        <v>581</v>
      </c>
      <c r="E71" s="418" t="s">
        <v>581</v>
      </c>
      <c r="F71" s="408" t="s">
        <v>581</v>
      </c>
      <c r="G71" s="418" t="s">
        <v>581</v>
      </c>
      <c r="H71" s="408" t="s">
        <v>581</v>
      </c>
      <c r="I71" s="418" t="s">
        <v>581</v>
      </c>
      <c r="J71" s="408" t="s">
        <v>581</v>
      </c>
      <c r="K71" s="418" t="s">
        <v>581</v>
      </c>
      <c r="L71" s="408" t="s">
        <v>581</v>
      </c>
      <c r="M71" s="418" t="s">
        <v>581</v>
      </c>
      <c r="N71" s="408" t="s">
        <v>581</v>
      </c>
      <c r="O71" s="418" t="s">
        <v>581</v>
      </c>
      <c r="P71" s="408" t="s">
        <v>581</v>
      </c>
      <c r="Q71" s="418" t="s">
        <v>581</v>
      </c>
      <c r="R71" s="408" t="s">
        <v>581</v>
      </c>
      <c r="S71" s="418" t="s">
        <v>581</v>
      </c>
      <c r="T71" s="412" t="s">
        <v>581</v>
      </c>
      <c r="U71" s="413" t="s">
        <v>581</v>
      </c>
      <c r="V71" s="414" t="s">
        <v>581</v>
      </c>
      <c r="W71" s="415"/>
      <c r="X71" s="415"/>
      <c r="Y71" s="415"/>
      <c r="Z71" s="415"/>
      <c r="AA71" s="415"/>
    </row>
    <row r="72" spans="1:22" ht="17.25" thickBot="1">
      <c r="A72" s="419" t="s">
        <v>581</v>
      </c>
      <c r="B72" s="420" t="s">
        <v>581</v>
      </c>
      <c r="C72" s="421" t="s">
        <v>581</v>
      </c>
      <c r="D72" s="425" t="s">
        <v>581</v>
      </c>
      <c r="E72" s="424" t="s">
        <v>581</v>
      </c>
      <c r="F72" s="425" t="s">
        <v>581</v>
      </c>
      <c r="G72" s="424" t="s">
        <v>581</v>
      </c>
      <c r="H72" s="425" t="s">
        <v>581</v>
      </c>
      <c r="I72" s="424" t="s">
        <v>581</v>
      </c>
      <c r="J72" s="425" t="s">
        <v>581</v>
      </c>
      <c r="K72" s="424" t="s">
        <v>581</v>
      </c>
      <c r="L72" s="425" t="s">
        <v>581</v>
      </c>
      <c r="M72" s="424" t="s">
        <v>581</v>
      </c>
      <c r="N72" s="425" t="s">
        <v>581</v>
      </c>
      <c r="O72" s="424" t="s">
        <v>581</v>
      </c>
      <c r="P72" s="425" t="s">
        <v>581</v>
      </c>
      <c r="Q72" s="424" t="s">
        <v>581</v>
      </c>
      <c r="R72" s="425" t="s">
        <v>581</v>
      </c>
      <c r="S72" s="424" t="s">
        <v>581</v>
      </c>
      <c r="T72" s="426" t="s">
        <v>581</v>
      </c>
      <c r="U72" s="427" t="s">
        <v>581</v>
      </c>
      <c r="V72" s="428" t="s">
        <v>581</v>
      </c>
    </row>
    <row r="73" spans="1:22" ht="16.5" thickTop="1">
      <c r="A73" s="429"/>
      <c r="B73" s="430"/>
      <c r="C73" s="431"/>
      <c r="D73" s="432"/>
      <c r="E73" s="433"/>
      <c r="F73" s="432"/>
      <c r="G73" s="433"/>
      <c r="H73" s="432"/>
      <c r="I73" s="433"/>
      <c r="J73" s="432"/>
      <c r="K73" s="433"/>
      <c r="L73" s="432"/>
      <c r="M73" s="433"/>
      <c r="N73" s="432"/>
      <c r="O73" s="433"/>
      <c r="P73" s="432"/>
      <c r="Q73" s="433"/>
      <c r="R73" s="432"/>
      <c r="S73" s="433"/>
      <c r="T73" s="432"/>
      <c r="U73" s="433"/>
      <c r="V73" s="437"/>
    </row>
    <row r="74" spans="2:22" ht="15.75">
      <c r="B74" s="430"/>
      <c r="C74" s="431"/>
      <c r="D74" s="432"/>
      <c r="E74" s="433"/>
      <c r="F74" s="432"/>
      <c r="G74" s="433"/>
      <c r="H74" s="432"/>
      <c r="I74" s="433"/>
      <c r="J74" s="432"/>
      <c r="K74" s="433"/>
      <c r="L74" s="432"/>
      <c r="M74" s="433"/>
      <c r="N74" s="432"/>
      <c r="O74" s="433"/>
      <c r="P74" s="432"/>
      <c r="Q74" s="433"/>
      <c r="R74" s="432"/>
      <c r="S74" s="433"/>
      <c r="T74" s="432"/>
      <c r="U74" s="433"/>
      <c r="V74" s="437"/>
    </row>
    <row r="75" spans="2:22" ht="15.75">
      <c r="B75" s="430"/>
      <c r="C75" s="431"/>
      <c r="D75" s="432"/>
      <c r="E75" s="433"/>
      <c r="F75" s="432"/>
      <c r="G75" s="433"/>
      <c r="H75" s="432"/>
      <c r="I75" s="433"/>
      <c r="J75" s="432"/>
      <c r="K75" s="433"/>
      <c r="L75" s="432"/>
      <c r="M75" s="433"/>
      <c r="N75" s="432"/>
      <c r="O75" s="433"/>
      <c r="P75" s="432"/>
      <c r="Q75" s="433"/>
      <c r="R75" s="432"/>
      <c r="S75" s="433"/>
      <c r="T75" s="432"/>
      <c r="U75" s="433"/>
      <c r="V75" s="437"/>
    </row>
    <row r="76" spans="2:22" ht="15.75">
      <c r="B76" s="430"/>
      <c r="C76" s="431"/>
      <c r="D76" s="432"/>
      <c r="E76" s="433"/>
      <c r="F76" s="432"/>
      <c r="G76" s="433"/>
      <c r="H76" s="432"/>
      <c r="I76" s="433"/>
      <c r="J76" s="432"/>
      <c r="K76" s="433"/>
      <c r="L76" s="432"/>
      <c r="M76" s="433"/>
      <c r="N76" s="432"/>
      <c r="O76" s="433"/>
      <c r="P76" s="432"/>
      <c r="Q76" s="433"/>
      <c r="R76" s="432"/>
      <c r="S76" s="433"/>
      <c r="T76" s="432"/>
      <c r="U76" s="433"/>
      <c r="V76" s="437"/>
    </row>
    <row r="77" spans="2:22" ht="15.75">
      <c r="B77" s="430"/>
      <c r="C77" s="431"/>
      <c r="D77" s="432"/>
      <c r="E77" s="433"/>
      <c r="F77" s="432"/>
      <c r="G77" s="433"/>
      <c r="H77" s="432"/>
      <c r="I77" s="433"/>
      <c r="J77" s="432"/>
      <c r="K77" s="433"/>
      <c r="L77" s="432"/>
      <c r="M77" s="433"/>
      <c r="N77" s="432"/>
      <c r="O77" s="433"/>
      <c r="P77" s="432"/>
      <c r="Q77" s="433"/>
      <c r="R77" s="432"/>
      <c r="S77" s="433"/>
      <c r="T77" s="432"/>
      <c r="U77" s="433"/>
      <c r="V77" s="437"/>
    </row>
    <row r="78" spans="2:22" ht="15.75">
      <c r="B78" s="430"/>
      <c r="C78" s="431"/>
      <c r="D78" s="432"/>
      <c r="E78" s="433"/>
      <c r="F78" s="432"/>
      <c r="G78" s="433"/>
      <c r="H78" s="432"/>
      <c r="I78" s="433"/>
      <c r="J78" s="432"/>
      <c r="K78" s="433"/>
      <c r="L78" s="432"/>
      <c r="M78" s="433"/>
      <c r="N78" s="432"/>
      <c r="O78" s="433"/>
      <c r="P78" s="432"/>
      <c r="Q78" s="433"/>
      <c r="R78" s="432"/>
      <c r="S78" s="433"/>
      <c r="T78" s="432"/>
      <c r="U78" s="433"/>
      <c r="V78" s="437"/>
    </row>
    <row r="79" spans="2:22" ht="15.75">
      <c r="B79" s="430"/>
      <c r="C79" s="431"/>
      <c r="D79" s="432"/>
      <c r="E79" s="433"/>
      <c r="F79" s="432"/>
      <c r="G79" s="433"/>
      <c r="H79" s="432"/>
      <c r="I79" s="433"/>
      <c r="J79" s="432"/>
      <c r="K79" s="433"/>
      <c r="L79" s="432"/>
      <c r="M79" s="433"/>
      <c r="N79" s="432"/>
      <c r="O79" s="433"/>
      <c r="P79" s="432"/>
      <c r="Q79" s="433"/>
      <c r="R79" s="432"/>
      <c r="S79" s="433"/>
      <c r="T79" s="432"/>
      <c r="U79" s="433"/>
      <c r="V79" s="437"/>
    </row>
    <row r="80" spans="2:22" ht="15.75">
      <c r="B80" s="430"/>
      <c r="C80" s="431"/>
      <c r="D80" s="432"/>
      <c r="E80" s="433"/>
      <c r="F80" s="432"/>
      <c r="G80" s="433"/>
      <c r="H80" s="432"/>
      <c r="I80" s="433"/>
      <c r="J80" s="432"/>
      <c r="K80" s="433"/>
      <c r="L80" s="432"/>
      <c r="M80" s="433"/>
      <c r="N80" s="432"/>
      <c r="O80" s="433"/>
      <c r="P80" s="432"/>
      <c r="Q80" s="433"/>
      <c r="R80" s="432"/>
      <c r="S80" s="433"/>
      <c r="T80" s="432"/>
      <c r="U80" s="433"/>
      <c r="V80" s="437"/>
    </row>
    <row r="81" spans="2:22" ht="15.75">
      <c r="B81" s="430"/>
      <c r="C81" s="431"/>
      <c r="D81" s="432"/>
      <c r="E81" s="433"/>
      <c r="F81" s="432"/>
      <c r="G81" s="433"/>
      <c r="H81" s="432"/>
      <c r="I81" s="433"/>
      <c r="J81" s="432"/>
      <c r="K81" s="433"/>
      <c r="L81" s="432"/>
      <c r="M81" s="433"/>
      <c r="N81" s="432"/>
      <c r="O81" s="433"/>
      <c r="P81" s="432"/>
      <c r="Q81" s="433"/>
      <c r="R81" s="432"/>
      <c r="S81" s="433"/>
      <c r="T81" s="432"/>
      <c r="U81" s="433"/>
      <c r="V81" s="437"/>
    </row>
    <row r="82" spans="2:22" ht="15.75">
      <c r="B82" s="430"/>
      <c r="C82" s="431"/>
      <c r="D82" s="432"/>
      <c r="E82" s="433"/>
      <c r="F82" s="432"/>
      <c r="G82" s="433"/>
      <c r="H82" s="432"/>
      <c r="I82" s="433"/>
      <c r="J82" s="432"/>
      <c r="K82" s="433"/>
      <c r="L82" s="432"/>
      <c r="M82" s="433"/>
      <c r="N82" s="432"/>
      <c r="O82" s="433"/>
      <c r="P82" s="432"/>
      <c r="Q82" s="433"/>
      <c r="R82" s="432"/>
      <c r="S82" s="433"/>
      <c r="T82" s="432"/>
      <c r="U82" s="433"/>
      <c r="V82" s="437"/>
    </row>
  </sheetData>
  <sheetProtection/>
  <mergeCells count="42">
    <mergeCell ref="B1:C1"/>
    <mergeCell ref="B2:C2"/>
    <mergeCell ref="A5:A7"/>
    <mergeCell ref="B5:B7"/>
    <mergeCell ref="C5:C7"/>
    <mergeCell ref="T5:V6"/>
    <mergeCell ref="J6:K6"/>
    <mergeCell ref="L6:M6"/>
    <mergeCell ref="N6:O6"/>
    <mergeCell ref="P6:Q6"/>
    <mergeCell ref="R6:S6"/>
    <mergeCell ref="R5:S5"/>
    <mergeCell ref="H50:I50"/>
    <mergeCell ref="H5:I5"/>
    <mergeCell ref="D6:E6"/>
    <mergeCell ref="F6:G6"/>
    <mergeCell ref="H6:I6"/>
    <mergeCell ref="F5:G5"/>
    <mergeCell ref="F49:G49"/>
    <mergeCell ref="R49:S49"/>
    <mergeCell ref="A49:A51"/>
    <mergeCell ref="B49:B51"/>
    <mergeCell ref="C49:C51"/>
    <mergeCell ref="D49:E49"/>
    <mergeCell ref="D50:E50"/>
    <mergeCell ref="F50:G50"/>
    <mergeCell ref="P5:Q5"/>
    <mergeCell ref="D5:E5"/>
    <mergeCell ref="H49:I49"/>
    <mergeCell ref="J5:K5"/>
    <mergeCell ref="L5:M5"/>
    <mergeCell ref="N5:O5"/>
    <mergeCell ref="T49:V50"/>
    <mergeCell ref="J50:K50"/>
    <mergeCell ref="L50:M50"/>
    <mergeCell ref="N50:O50"/>
    <mergeCell ref="P50:Q50"/>
    <mergeCell ref="R50:S50"/>
    <mergeCell ref="J49:K49"/>
    <mergeCell ref="L49:M49"/>
    <mergeCell ref="N49:O49"/>
    <mergeCell ref="P49:Q49"/>
  </mergeCells>
  <printOptions horizontalCentered="1"/>
  <pageMargins left="0.7874015748031497" right="0.7874015748031497" top="0.41" bottom="0.48" header="2.77" footer="0.17"/>
  <pageSetup horizontalDpi="600" verticalDpi="600" orientation="landscape" paperSize="9" scale="66" r:id="rId2"/>
  <headerFooter alignWithMargins="0">
    <oddFooter>&amp;LStranica &amp;P&amp;C&amp;"Arial,Kurziv"&amp;14&amp;XProgram za izračun rezultata i provođenje natjecanja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R35"/>
  <sheetViews>
    <sheetView zoomScalePageLayoutView="0" workbookViewId="0" topLeftCell="A1">
      <selection activeCell="C3" sqref="C3"/>
    </sheetView>
  </sheetViews>
  <sheetFormatPr defaultColWidth="11.57421875" defaultRowHeight="12.75"/>
  <cols>
    <col min="1" max="1" width="6.140625" style="107" customWidth="1"/>
    <col min="2" max="2" width="22.8515625" style="107" customWidth="1"/>
    <col min="3" max="3" width="21.28125" style="107" customWidth="1"/>
    <col min="4" max="15" width="8.421875" style="107" customWidth="1"/>
    <col min="16" max="16" width="9.57421875" style="107" customWidth="1"/>
    <col min="17" max="17" width="8.7109375" style="107" customWidth="1"/>
    <col min="18" max="16384" width="11.57421875" style="107" customWidth="1"/>
  </cols>
  <sheetData>
    <row r="1" spans="1:18" ht="18">
      <c r="A1" s="1622" t="s">
        <v>513</v>
      </c>
      <c r="B1" s="1622"/>
      <c r="C1" s="1622"/>
      <c r="D1" s="1622"/>
      <c r="E1" s="1622"/>
      <c r="F1" s="1622"/>
      <c r="G1" s="1622"/>
      <c r="H1" s="1622"/>
      <c r="I1" s="1622"/>
      <c r="J1" s="1622"/>
      <c r="K1" s="1622"/>
      <c r="L1" s="1622"/>
      <c r="M1" s="1622"/>
      <c r="N1" s="1622"/>
      <c r="O1" s="1622"/>
      <c r="P1" s="1622"/>
      <c r="Q1" s="1622"/>
      <c r="R1" s="1622"/>
    </row>
    <row r="2" spans="1:15" s="387" customFormat="1" ht="23.25">
      <c r="A2" s="438"/>
      <c r="B2" s="386" t="s">
        <v>928</v>
      </c>
      <c r="D2" s="439"/>
      <c r="E2" s="976"/>
      <c r="F2" s="976"/>
      <c r="G2" s="977" t="s">
        <v>926</v>
      </c>
      <c r="H2" s="977"/>
      <c r="I2" s="977"/>
      <c r="J2" s="111"/>
      <c r="K2" s="111"/>
      <c r="L2" s="111"/>
      <c r="M2" s="111"/>
      <c r="N2" s="111"/>
      <c r="O2" s="111"/>
    </row>
    <row r="3" spans="1:14" s="387" customFormat="1" ht="23.25">
      <c r="A3" s="438"/>
      <c r="B3" s="390" t="s">
        <v>927</v>
      </c>
      <c r="K3" s="391" t="s">
        <v>3</v>
      </c>
      <c r="L3" s="975" t="s">
        <v>925</v>
      </c>
      <c r="M3" s="975" t="s">
        <v>513</v>
      </c>
      <c r="N3" s="975" t="s">
        <v>513</v>
      </c>
    </row>
    <row r="4" spans="1:12" s="387" customFormat="1" ht="12.75" customHeight="1">
      <c r="A4" s="438"/>
      <c r="I4" s="975" t="s">
        <v>513</v>
      </c>
      <c r="J4" s="975" t="s">
        <v>513</v>
      </c>
      <c r="K4" s="441" t="s">
        <v>513</v>
      </c>
      <c r="L4" s="975" t="s">
        <v>513</v>
      </c>
    </row>
    <row r="5" spans="1:18" ht="13.5" thickBot="1">
      <c r="A5" s="108"/>
      <c r="B5" s="109"/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111"/>
      <c r="R5" s="113"/>
    </row>
    <row r="6" spans="1:18" ht="14.25" thickBot="1" thickTop="1">
      <c r="A6" s="1623" t="s">
        <v>359</v>
      </c>
      <c r="B6" s="1624" t="s">
        <v>360</v>
      </c>
      <c r="C6" s="1625" t="s">
        <v>361</v>
      </c>
      <c r="D6" s="1626" t="s">
        <v>8</v>
      </c>
      <c r="E6" s="1627"/>
      <c r="F6" s="1626" t="s">
        <v>9</v>
      </c>
      <c r="G6" s="1627"/>
      <c r="H6" s="1626" t="s">
        <v>10</v>
      </c>
      <c r="I6" s="1627"/>
      <c r="J6" s="1626" t="s">
        <v>11</v>
      </c>
      <c r="K6" s="1627"/>
      <c r="L6" s="1626" t="s">
        <v>12</v>
      </c>
      <c r="M6" s="1627"/>
      <c r="N6" s="1626" t="s">
        <v>13</v>
      </c>
      <c r="O6" s="1627"/>
      <c r="P6" s="1628" t="s">
        <v>362</v>
      </c>
      <c r="Q6" s="1628"/>
      <c r="R6" s="1628"/>
    </row>
    <row r="7" spans="1:18" ht="14.25" thickBot="1" thickTop="1">
      <c r="A7" s="1623"/>
      <c r="B7" s="1624"/>
      <c r="C7" s="1625"/>
      <c r="D7" s="1620" t="s">
        <v>363</v>
      </c>
      <c r="E7" s="1620"/>
      <c r="F7" s="1620" t="s">
        <v>363</v>
      </c>
      <c r="G7" s="1620"/>
      <c r="H7" s="1620" t="s">
        <v>363</v>
      </c>
      <c r="I7" s="1620"/>
      <c r="J7" s="1629" t="s">
        <v>364</v>
      </c>
      <c r="K7" s="1629"/>
      <c r="L7" s="1629" t="s">
        <v>364</v>
      </c>
      <c r="M7" s="1629"/>
      <c r="N7" s="1629" t="s">
        <v>364</v>
      </c>
      <c r="O7" s="1629"/>
      <c r="P7" s="1628"/>
      <c r="Q7" s="1628"/>
      <c r="R7" s="1628"/>
    </row>
    <row r="8" spans="1:18" ht="12.75">
      <c r="A8" s="1623"/>
      <c r="B8" s="1624"/>
      <c r="C8" s="1625"/>
      <c r="D8" s="1621" t="s">
        <v>365</v>
      </c>
      <c r="E8" s="1621"/>
      <c r="F8" s="1621" t="s">
        <v>365</v>
      </c>
      <c r="G8" s="1621"/>
      <c r="H8" s="1621" t="s">
        <v>366</v>
      </c>
      <c r="I8" s="1621"/>
      <c r="J8" s="1621" t="s">
        <v>367</v>
      </c>
      <c r="K8" s="1621"/>
      <c r="L8" s="1621" t="s">
        <v>367</v>
      </c>
      <c r="M8" s="1621"/>
      <c r="N8" s="1621" t="s">
        <v>368</v>
      </c>
      <c r="O8" s="1621"/>
      <c r="P8" s="1628"/>
      <c r="Q8" s="1628"/>
      <c r="R8" s="1628"/>
    </row>
    <row r="9" spans="1:18" ht="12.75">
      <c r="A9" s="1623"/>
      <c r="B9" s="1624"/>
      <c r="C9" s="1625"/>
      <c r="D9" s="114" t="s">
        <v>369</v>
      </c>
      <c r="E9" s="115" t="s">
        <v>370</v>
      </c>
      <c r="F9" s="116" t="s">
        <v>369</v>
      </c>
      <c r="G9" s="117" t="s">
        <v>370</v>
      </c>
      <c r="H9" s="114" t="s">
        <v>369</v>
      </c>
      <c r="I9" s="115" t="s">
        <v>370</v>
      </c>
      <c r="J9" s="116" t="s">
        <v>369</v>
      </c>
      <c r="K9" s="115" t="s">
        <v>370</v>
      </c>
      <c r="L9" s="114" t="s">
        <v>369</v>
      </c>
      <c r="M9" s="115" t="s">
        <v>370</v>
      </c>
      <c r="N9" s="116" t="s">
        <v>369</v>
      </c>
      <c r="O9" s="117" t="s">
        <v>370</v>
      </c>
      <c r="P9" s="118" t="s">
        <v>369</v>
      </c>
      <c r="Q9" s="119" t="s">
        <v>370</v>
      </c>
      <c r="R9" s="120" t="s">
        <v>371</v>
      </c>
    </row>
    <row r="10" spans="1:18" ht="12.75">
      <c r="A10" s="121">
        <v>1</v>
      </c>
      <c r="B10" s="122" t="s">
        <v>372</v>
      </c>
      <c r="C10" s="123" t="s">
        <v>373</v>
      </c>
      <c r="D10" s="124">
        <v>3</v>
      </c>
      <c r="E10" s="125">
        <v>59</v>
      </c>
      <c r="F10" s="126">
        <v>1</v>
      </c>
      <c r="G10" s="127">
        <v>3</v>
      </c>
      <c r="H10" s="124">
        <v>2</v>
      </c>
      <c r="I10" s="125">
        <v>31</v>
      </c>
      <c r="J10" s="126">
        <v>2</v>
      </c>
      <c r="K10" s="128">
        <v>11</v>
      </c>
      <c r="L10" s="129">
        <v>2</v>
      </c>
      <c r="M10" s="130">
        <v>10</v>
      </c>
      <c r="N10" s="131">
        <v>2</v>
      </c>
      <c r="O10" s="127">
        <v>9</v>
      </c>
      <c r="P10" s="124">
        <v>12</v>
      </c>
      <c r="Q10" s="132">
        <v>123</v>
      </c>
      <c r="R10" s="133">
        <v>1</v>
      </c>
    </row>
    <row r="11" spans="1:18" ht="12.75">
      <c r="A11" s="134">
        <v>2</v>
      </c>
      <c r="B11" s="135" t="s">
        <v>374</v>
      </c>
      <c r="C11" s="136" t="s">
        <v>375</v>
      </c>
      <c r="D11" s="137">
        <v>9</v>
      </c>
      <c r="E11" s="138">
        <v>37</v>
      </c>
      <c r="F11" s="139">
        <v>3</v>
      </c>
      <c r="G11" s="140">
        <v>2</v>
      </c>
      <c r="H11" s="137">
        <v>1</v>
      </c>
      <c r="I11" s="138">
        <v>31</v>
      </c>
      <c r="J11" s="139">
        <v>1</v>
      </c>
      <c r="K11" s="138">
        <v>10</v>
      </c>
      <c r="L11" s="129">
        <v>3</v>
      </c>
      <c r="M11" s="141">
        <v>12</v>
      </c>
      <c r="N11" s="139">
        <v>1</v>
      </c>
      <c r="O11" s="127">
        <v>13</v>
      </c>
      <c r="P11" s="137">
        <v>18</v>
      </c>
      <c r="Q11" s="142">
        <v>105</v>
      </c>
      <c r="R11" s="143">
        <v>2</v>
      </c>
    </row>
    <row r="12" spans="1:18" ht="12.75">
      <c r="A12" s="134">
        <v>3</v>
      </c>
      <c r="B12" s="135" t="s">
        <v>100</v>
      </c>
      <c r="C12" s="136" t="s">
        <v>373</v>
      </c>
      <c r="D12" s="137">
        <v>4</v>
      </c>
      <c r="E12" s="138">
        <v>47</v>
      </c>
      <c r="F12" s="139">
        <v>4</v>
      </c>
      <c r="G12" s="140">
        <v>2</v>
      </c>
      <c r="H12" s="137">
        <v>3</v>
      </c>
      <c r="I12" s="138">
        <v>26</v>
      </c>
      <c r="J12" s="139">
        <v>5</v>
      </c>
      <c r="K12" s="138">
        <v>2</v>
      </c>
      <c r="L12" s="129">
        <v>1</v>
      </c>
      <c r="M12" s="141">
        <v>10</v>
      </c>
      <c r="N12" s="126">
        <v>7</v>
      </c>
      <c r="O12" s="127">
        <v>6</v>
      </c>
      <c r="P12" s="137">
        <v>24</v>
      </c>
      <c r="Q12" s="142">
        <v>93</v>
      </c>
      <c r="R12" s="143">
        <v>3</v>
      </c>
    </row>
    <row r="13" spans="1:18" ht="12.75">
      <c r="A13" s="134">
        <v>4</v>
      </c>
      <c r="B13" s="135" t="s">
        <v>60</v>
      </c>
      <c r="C13" s="136" t="s">
        <v>373</v>
      </c>
      <c r="D13" s="137">
        <v>1</v>
      </c>
      <c r="E13" s="138">
        <v>60</v>
      </c>
      <c r="F13" s="139">
        <v>5</v>
      </c>
      <c r="G13" s="140">
        <v>0</v>
      </c>
      <c r="H13" s="137">
        <v>5</v>
      </c>
      <c r="I13" s="138">
        <v>21</v>
      </c>
      <c r="J13" s="139">
        <v>6</v>
      </c>
      <c r="K13" s="138">
        <v>5</v>
      </c>
      <c r="L13" s="129">
        <v>9</v>
      </c>
      <c r="M13" s="138">
        <v>2</v>
      </c>
      <c r="N13" s="126">
        <v>3</v>
      </c>
      <c r="O13" s="127">
        <v>8</v>
      </c>
      <c r="P13" s="137">
        <v>29</v>
      </c>
      <c r="Q13" s="142">
        <v>96</v>
      </c>
      <c r="R13" s="143">
        <v>4</v>
      </c>
    </row>
    <row r="14" spans="1:18" ht="12.75">
      <c r="A14" s="134">
        <v>5</v>
      </c>
      <c r="B14" s="135" t="s">
        <v>376</v>
      </c>
      <c r="C14" s="136" t="s">
        <v>377</v>
      </c>
      <c r="D14" s="137">
        <v>2</v>
      </c>
      <c r="E14" s="138">
        <v>59</v>
      </c>
      <c r="F14" s="139">
        <v>5</v>
      </c>
      <c r="G14" s="140">
        <v>0</v>
      </c>
      <c r="H14" s="137">
        <v>4</v>
      </c>
      <c r="I14" s="138">
        <v>21</v>
      </c>
      <c r="J14" s="139">
        <v>9</v>
      </c>
      <c r="K14" s="138">
        <v>1</v>
      </c>
      <c r="L14" s="129">
        <v>10</v>
      </c>
      <c r="M14" s="125">
        <v>1</v>
      </c>
      <c r="N14" s="126">
        <v>6</v>
      </c>
      <c r="O14" s="127">
        <v>6</v>
      </c>
      <c r="P14" s="137">
        <v>36</v>
      </c>
      <c r="Q14" s="142">
        <v>88</v>
      </c>
      <c r="R14" s="143">
        <v>5</v>
      </c>
    </row>
    <row r="15" spans="1:18" ht="12.75">
      <c r="A15" s="134">
        <v>6</v>
      </c>
      <c r="B15" s="135" t="s">
        <v>165</v>
      </c>
      <c r="C15" s="136" t="s">
        <v>373</v>
      </c>
      <c r="D15" s="137">
        <v>6</v>
      </c>
      <c r="E15" s="138">
        <v>38</v>
      </c>
      <c r="F15" s="139">
        <v>2</v>
      </c>
      <c r="G15" s="140">
        <v>2</v>
      </c>
      <c r="H15" s="137">
        <v>7</v>
      </c>
      <c r="I15" s="138">
        <v>16</v>
      </c>
      <c r="J15" s="139">
        <v>7</v>
      </c>
      <c r="K15" s="138">
        <v>8</v>
      </c>
      <c r="L15" s="129">
        <v>6</v>
      </c>
      <c r="M15" s="138">
        <v>3</v>
      </c>
      <c r="N15" s="126">
        <v>8</v>
      </c>
      <c r="O15" s="127">
        <v>4</v>
      </c>
      <c r="P15" s="137">
        <v>36</v>
      </c>
      <c r="Q15" s="142">
        <v>71</v>
      </c>
      <c r="R15" s="143">
        <v>6</v>
      </c>
    </row>
    <row r="16" spans="1:18" ht="12.75">
      <c r="A16" s="134">
        <v>7</v>
      </c>
      <c r="B16" s="135" t="s">
        <v>378</v>
      </c>
      <c r="C16" s="136" t="s">
        <v>373</v>
      </c>
      <c r="D16" s="137">
        <v>10</v>
      </c>
      <c r="E16" s="138">
        <v>33</v>
      </c>
      <c r="F16" s="139">
        <v>5</v>
      </c>
      <c r="G16" s="140">
        <v>0</v>
      </c>
      <c r="H16" s="137">
        <v>6</v>
      </c>
      <c r="I16" s="138">
        <v>17</v>
      </c>
      <c r="J16" s="139">
        <v>3</v>
      </c>
      <c r="K16" s="138">
        <v>7</v>
      </c>
      <c r="L16" s="129">
        <v>4</v>
      </c>
      <c r="M16" s="125">
        <v>7</v>
      </c>
      <c r="N16" s="126">
        <v>10</v>
      </c>
      <c r="O16" s="127">
        <v>4</v>
      </c>
      <c r="P16" s="137">
        <v>38</v>
      </c>
      <c r="Q16" s="142">
        <v>68</v>
      </c>
      <c r="R16" s="143">
        <v>7</v>
      </c>
    </row>
    <row r="17" spans="1:18" ht="12.75">
      <c r="A17" s="134">
        <v>8</v>
      </c>
      <c r="B17" s="135" t="s">
        <v>310</v>
      </c>
      <c r="C17" s="136" t="s">
        <v>373</v>
      </c>
      <c r="D17" s="137">
        <v>8</v>
      </c>
      <c r="E17" s="138">
        <v>34</v>
      </c>
      <c r="F17" s="139">
        <v>5</v>
      </c>
      <c r="G17" s="140">
        <v>0</v>
      </c>
      <c r="H17" s="137">
        <v>9</v>
      </c>
      <c r="I17" s="138">
        <v>10</v>
      </c>
      <c r="J17" s="139">
        <v>4</v>
      </c>
      <c r="K17" s="138">
        <v>4</v>
      </c>
      <c r="L17" s="129">
        <v>8</v>
      </c>
      <c r="M17" s="138">
        <v>3</v>
      </c>
      <c r="N17" s="126">
        <v>5</v>
      </c>
      <c r="O17" s="127">
        <v>8</v>
      </c>
      <c r="P17" s="137">
        <v>39</v>
      </c>
      <c r="Q17" s="142">
        <v>59</v>
      </c>
      <c r="R17" s="143">
        <v>8</v>
      </c>
    </row>
    <row r="18" spans="1:18" ht="12.75">
      <c r="A18" s="134">
        <v>9</v>
      </c>
      <c r="B18" s="135" t="s">
        <v>379</v>
      </c>
      <c r="C18" s="136" t="s">
        <v>375</v>
      </c>
      <c r="D18" s="137">
        <v>11</v>
      </c>
      <c r="E18" s="138">
        <v>33</v>
      </c>
      <c r="F18" s="139">
        <v>5</v>
      </c>
      <c r="G18" s="140">
        <v>0</v>
      </c>
      <c r="H18" s="137">
        <v>11</v>
      </c>
      <c r="I18" s="138">
        <v>12</v>
      </c>
      <c r="J18" s="139">
        <v>8</v>
      </c>
      <c r="K18" s="138">
        <v>4</v>
      </c>
      <c r="L18" s="129">
        <v>5</v>
      </c>
      <c r="M18" s="130">
        <v>5</v>
      </c>
      <c r="N18" s="126">
        <v>4</v>
      </c>
      <c r="O18" s="127">
        <v>8</v>
      </c>
      <c r="P18" s="137">
        <v>44</v>
      </c>
      <c r="Q18" s="142">
        <v>62</v>
      </c>
      <c r="R18" s="143">
        <v>9</v>
      </c>
    </row>
    <row r="19" spans="1:18" ht="12.75">
      <c r="A19" s="134">
        <v>10</v>
      </c>
      <c r="B19" s="135" t="s">
        <v>380</v>
      </c>
      <c r="C19" s="136" t="s">
        <v>177</v>
      </c>
      <c r="D19" s="137">
        <v>5</v>
      </c>
      <c r="E19" s="138">
        <v>38</v>
      </c>
      <c r="F19" s="139">
        <v>5</v>
      </c>
      <c r="G19" s="140">
        <v>0</v>
      </c>
      <c r="H19" s="137">
        <v>10</v>
      </c>
      <c r="I19" s="138">
        <v>13</v>
      </c>
      <c r="J19" s="139">
        <v>11</v>
      </c>
      <c r="K19" s="138">
        <v>0</v>
      </c>
      <c r="L19" s="129">
        <v>7</v>
      </c>
      <c r="M19" s="138">
        <v>3</v>
      </c>
      <c r="N19" s="126">
        <v>9</v>
      </c>
      <c r="O19" s="127">
        <v>4</v>
      </c>
      <c r="P19" s="137">
        <v>47</v>
      </c>
      <c r="Q19" s="142">
        <v>58</v>
      </c>
      <c r="R19" s="143">
        <v>10</v>
      </c>
    </row>
    <row r="20" spans="1:18" ht="12.75">
      <c r="A20" s="134">
        <v>11</v>
      </c>
      <c r="B20" s="135" t="s">
        <v>381</v>
      </c>
      <c r="C20" s="136" t="s">
        <v>382</v>
      </c>
      <c r="D20" s="137">
        <v>7</v>
      </c>
      <c r="E20" s="138">
        <v>38</v>
      </c>
      <c r="F20" s="139">
        <v>5</v>
      </c>
      <c r="G20" s="140">
        <v>0</v>
      </c>
      <c r="H20" s="137">
        <v>12</v>
      </c>
      <c r="I20" s="138">
        <v>6</v>
      </c>
      <c r="J20" s="139">
        <v>9</v>
      </c>
      <c r="K20" s="138">
        <v>1</v>
      </c>
      <c r="L20" s="129">
        <v>13</v>
      </c>
      <c r="M20" s="138">
        <v>0</v>
      </c>
      <c r="N20" s="126">
        <v>13</v>
      </c>
      <c r="O20" s="127">
        <v>0</v>
      </c>
      <c r="P20" s="137">
        <v>59</v>
      </c>
      <c r="Q20" s="142">
        <v>45</v>
      </c>
      <c r="R20" s="143">
        <v>11</v>
      </c>
    </row>
    <row r="21" spans="1:18" ht="12.75">
      <c r="A21" s="134">
        <v>12</v>
      </c>
      <c r="B21" s="135" t="s">
        <v>383</v>
      </c>
      <c r="C21" s="136" t="s">
        <v>384</v>
      </c>
      <c r="D21" s="137">
        <v>12</v>
      </c>
      <c r="E21" s="138">
        <v>21</v>
      </c>
      <c r="F21" s="139">
        <v>5</v>
      </c>
      <c r="G21" s="140">
        <v>0</v>
      </c>
      <c r="H21" s="137">
        <v>8</v>
      </c>
      <c r="I21" s="138">
        <v>15</v>
      </c>
      <c r="J21" s="139">
        <v>13</v>
      </c>
      <c r="K21" s="138">
        <v>0</v>
      </c>
      <c r="L21" s="129">
        <v>13</v>
      </c>
      <c r="M21" s="141">
        <v>0</v>
      </c>
      <c r="N21" s="126">
        <v>13</v>
      </c>
      <c r="O21" s="127">
        <v>0</v>
      </c>
      <c r="P21" s="137">
        <v>64</v>
      </c>
      <c r="Q21" s="142">
        <v>36</v>
      </c>
      <c r="R21" s="143">
        <v>12</v>
      </c>
    </row>
    <row r="22" spans="1:18" ht="12.75">
      <c r="A22" s="134"/>
      <c r="B22" s="135"/>
      <c r="C22" s="136"/>
      <c r="D22" s="137"/>
      <c r="E22" s="138"/>
      <c r="F22" s="139"/>
      <c r="G22" s="140"/>
      <c r="H22" s="137"/>
      <c r="I22" s="138"/>
      <c r="J22" s="139"/>
      <c r="K22" s="138"/>
      <c r="L22" s="129"/>
      <c r="M22" s="138"/>
      <c r="N22" s="126"/>
      <c r="O22" s="127"/>
      <c r="P22" s="137"/>
      <c r="Q22" s="142"/>
      <c r="R22" s="143"/>
    </row>
    <row r="23" spans="1:18" ht="12.75">
      <c r="A23" s="134"/>
      <c r="B23" s="135"/>
      <c r="C23" s="136"/>
      <c r="D23" s="137"/>
      <c r="E23" s="138"/>
      <c r="F23" s="139"/>
      <c r="G23" s="140"/>
      <c r="H23" s="137"/>
      <c r="I23" s="138"/>
      <c r="J23" s="139"/>
      <c r="K23" s="138"/>
      <c r="L23" s="129"/>
      <c r="M23" s="141"/>
      <c r="N23" s="126"/>
      <c r="O23" s="127"/>
      <c r="P23" s="137"/>
      <c r="Q23" s="142"/>
      <c r="R23" s="143"/>
    </row>
    <row r="24" spans="1:18" ht="12.75">
      <c r="A24" s="134"/>
      <c r="B24" s="135"/>
      <c r="C24" s="136"/>
      <c r="D24" s="137"/>
      <c r="E24" s="138"/>
      <c r="F24" s="139"/>
      <c r="G24" s="140"/>
      <c r="H24" s="137"/>
      <c r="I24" s="138"/>
      <c r="J24" s="139"/>
      <c r="K24" s="138"/>
      <c r="L24" s="129"/>
      <c r="M24" s="138"/>
      <c r="N24" s="126"/>
      <c r="O24" s="127"/>
      <c r="P24" s="137"/>
      <c r="Q24" s="142"/>
      <c r="R24" s="143"/>
    </row>
    <row r="25" spans="1:18" ht="12.75">
      <c r="A25" s="134"/>
      <c r="B25" s="135"/>
      <c r="C25" s="136"/>
      <c r="D25" s="137"/>
      <c r="E25" s="138"/>
      <c r="F25" s="139"/>
      <c r="G25" s="140"/>
      <c r="H25" s="137"/>
      <c r="I25" s="138"/>
      <c r="J25" s="139"/>
      <c r="K25" s="138"/>
      <c r="L25" s="129"/>
      <c r="M25" s="125"/>
      <c r="N25" s="126"/>
      <c r="O25" s="127"/>
      <c r="P25" s="137"/>
      <c r="Q25" s="142"/>
      <c r="R25" s="143"/>
    </row>
    <row r="26" spans="1:18" ht="12.75">
      <c r="A26" s="134"/>
      <c r="B26" s="135"/>
      <c r="C26" s="136"/>
      <c r="D26" s="137"/>
      <c r="E26" s="138"/>
      <c r="F26" s="139"/>
      <c r="G26" s="140"/>
      <c r="H26" s="137"/>
      <c r="I26" s="138"/>
      <c r="J26" s="139"/>
      <c r="K26" s="138"/>
      <c r="L26" s="129"/>
      <c r="M26" s="130"/>
      <c r="N26" s="126"/>
      <c r="O26" s="127"/>
      <c r="P26" s="137"/>
      <c r="Q26" s="142"/>
      <c r="R26" s="143"/>
    </row>
    <row r="27" spans="1:18" ht="12.75">
      <c r="A27" s="134"/>
      <c r="B27" s="135"/>
      <c r="C27" s="136"/>
      <c r="D27" s="137"/>
      <c r="E27" s="138"/>
      <c r="F27" s="139"/>
      <c r="G27" s="140"/>
      <c r="H27" s="137"/>
      <c r="I27" s="138"/>
      <c r="J27" s="139"/>
      <c r="K27" s="138"/>
      <c r="L27" s="129"/>
      <c r="M27" s="138"/>
      <c r="N27" s="126"/>
      <c r="O27" s="127"/>
      <c r="P27" s="137"/>
      <c r="Q27" s="142"/>
      <c r="R27" s="143"/>
    </row>
    <row r="28" spans="1:18" ht="12.75">
      <c r="A28" s="134"/>
      <c r="B28" s="135"/>
      <c r="C28" s="136"/>
      <c r="D28" s="137"/>
      <c r="E28" s="138"/>
      <c r="F28" s="139"/>
      <c r="G28" s="140"/>
      <c r="H28" s="137"/>
      <c r="I28" s="138"/>
      <c r="J28" s="139"/>
      <c r="K28" s="138"/>
      <c r="L28" s="129"/>
      <c r="M28" s="141"/>
      <c r="N28" s="126"/>
      <c r="O28" s="127"/>
      <c r="P28" s="137"/>
      <c r="Q28" s="142"/>
      <c r="R28" s="143"/>
    </row>
    <row r="29" spans="1:18" ht="12.75">
      <c r="A29" s="134"/>
      <c r="B29" s="135"/>
      <c r="C29" s="136"/>
      <c r="D29" s="137"/>
      <c r="E29" s="138"/>
      <c r="F29" s="139"/>
      <c r="G29" s="140"/>
      <c r="H29" s="137"/>
      <c r="I29" s="138"/>
      <c r="J29" s="139"/>
      <c r="K29" s="138"/>
      <c r="L29" s="129"/>
      <c r="M29" s="125"/>
      <c r="N29" s="126"/>
      <c r="O29" s="127"/>
      <c r="P29" s="137"/>
      <c r="Q29" s="142"/>
      <c r="R29" s="143"/>
    </row>
    <row r="30" spans="1:18" ht="12.75">
      <c r="A30" s="134"/>
      <c r="B30" s="135"/>
      <c r="C30" s="136"/>
      <c r="D30" s="137"/>
      <c r="E30" s="138"/>
      <c r="F30" s="139"/>
      <c r="G30" s="140"/>
      <c r="H30" s="137"/>
      <c r="I30" s="138"/>
      <c r="J30" s="139"/>
      <c r="K30" s="138"/>
      <c r="L30" s="129"/>
      <c r="M30" s="130"/>
      <c r="N30" s="126"/>
      <c r="O30" s="127"/>
      <c r="P30" s="137"/>
      <c r="Q30" s="142"/>
      <c r="R30" s="143"/>
    </row>
    <row r="31" spans="1:18" ht="12.75">
      <c r="A31" s="134"/>
      <c r="B31" s="135"/>
      <c r="C31" s="136"/>
      <c r="D31" s="137"/>
      <c r="E31" s="138"/>
      <c r="F31" s="139"/>
      <c r="G31" s="140"/>
      <c r="H31" s="137"/>
      <c r="I31" s="138"/>
      <c r="J31" s="139"/>
      <c r="K31" s="138"/>
      <c r="L31" s="129"/>
      <c r="M31" s="138"/>
      <c r="N31" s="126"/>
      <c r="O31" s="127"/>
      <c r="P31" s="137"/>
      <c r="Q31" s="142"/>
      <c r="R31" s="143"/>
    </row>
    <row r="32" spans="1:18" ht="12.75">
      <c r="A32" s="134"/>
      <c r="B32" s="135"/>
      <c r="C32" s="136"/>
      <c r="D32" s="137"/>
      <c r="E32" s="138"/>
      <c r="F32" s="139"/>
      <c r="G32" s="140"/>
      <c r="H32" s="137"/>
      <c r="I32" s="138"/>
      <c r="J32" s="139"/>
      <c r="K32" s="138"/>
      <c r="L32" s="129"/>
      <c r="M32" s="130"/>
      <c r="N32" s="126"/>
      <c r="O32" s="127"/>
      <c r="P32" s="137"/>
      <c r="Q32" s="142"/>
      <c r="R32" s="143"/>
    </row>
    <row r="33" spans="1:18" ht="12.75">
      <c r="A33" s="134"/>
      <c r="B33" s="135"/>
      <c r="C33" s="136"/>
      <c r="D33" s="137"/>
      <c r="E33" s="138"/>
      <c r="F33" s="139"/>
      <c r="G33" s="140"/>
      <c r="H33" s="137"/>
      <c r="I33" s="138"/>
      <c r="J33" s="139"/>
      <c r="K33" s="138"/>
      <c r="L33" s="129"/>
      <c r="M33" s="138"/>
      <c r="N33" s="126"/>
      <c r="O33" s="127"/>
      <c r="P33" s="137"/>
      <c r="Q33" s="142"/>
      <c r="R33" s="143"/>
    </row>
    <row r="34" spans="1:18" ht="12.75">
      <c r="A34" s="134"/>
      <c r="B34" s="135"/>
      <c r="C34" s="136"/>
      <c r="D34" s="137"/>
      <c r="E34" s="138"/>
      <c r="F34" s="139"/>
      <c r="G34" s="140"/>
      <c r="H34" s="137"/>
      <c r="I34" s="138"/>
      <c r="J34" s="139"/>
      <c r="K34" s="138"/>
      <c r="L34" s="129"/>
      <c r="M34" s="141"/>
      <c r="N34" s="126"/>
      <c r="O34" s="127"/>
      <c r="P34" s="137"/>
      <c r="Q34" s="142"/>
      <c r="R34" s="143"/>
    </row>
    <row r="35" spans="1:18" ht="12.75">
      <c r="A35" s="144"/>
      <c r="B35" s="145"/>
      <c r="C35" s="146"/>
      <c r="D35" s="147"/>
      <c r="E35" s="148"/>
      <c r="F35" s="149"/>
      <c r="G35" s="150"/>
      <c r="H35" s="147"/>
      <c r="I35" s="148"/>
      <c r="J35" s="149"/>
      <c r="K35" s="148"/>
      <c r="L35" s="151"/>
      <c r="M35" s="148"/>
      <c r="N35" s="149"/>
      <c r="O35" s="148"/>
      <c r="P35" s="147"/>
      <c r="Q35" s="152"/>
      <c r="R35" s="153"/>
    </row>
  </sheetData>
  <sheetProtection selectLockedCells="1" selectUnlockedCells="1"/>
  <mergeCells count="23">
    <mergeCell ref="N7:O7"/>
    <mergeCell ref="J6:K6"/>
    <mergeCell ref="L6:M6"/>
    <mergeCell ref="N6:O6"/>
    <mergeCell ref="J7:K7"/>
    <mergeCell ref="J8:K8"/>
    <mergeCell ref="L8:M8"/>
    <mergeCell ref="A1:R1"/>
    <mergeCell ref="A6:A9"/>
    <mergeCell ref="B6:B9"/>
    <mergeCell ref="C6:C9"/>
    <mergeCell ref="D6:E6"/>
    <mergeCell ref="F6:G6"/>
    <mergeCell ref="H6:I6"/>
    <mergeCell ref="N8:O8"/>
    <mergeCell ref="P6:R8"/>
    <mergeCell ref="L7:M7"/>
    <mergeCell ref="D7:E7"/>
    <mergeCell ref="F7:G7"/>
    <mergeCell ref="H7:I7"/>
    <mergeCell ref="D8:E8"/>
    <mergeCell ref="F8:G8"/>
    <mergeCell ref="H8:I8"/>
  </mergeCells>
  <printOptions/>
  <pageMargins left="0.32013888888888886" right="0.10972222222222222" top="0.65" bottom="0.5902777777777778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00390625" style="1230" customWidth="1"/>
    <col min="2" max="2" width="16.140625" style="1230" customWidth="1"/>
    <col min="3" max="3" width="13.7109375" style="1230" customWidth="1"/>
    <col min="4" max="15" width="5.7109375" style="1230" customWidth="1"/>
    <col min="16" max="16384" width="9.140625" style="1230" customWidth="1"/>
  </cols>
  <sheetData>
    <row r="1" spans="1:18" ht="18">
      <c r="A1" s="1648" t="s">
        <v>948</v>
      </c>
      <c r="B1" s="1648"/>
      <c r="C1" s="1648"/>
      <c r="D1" s="1648"/>
      <c r="E1" s="1648"/>
      <c r="F1" s="1648"/>
      <c r="G1" s="1648"/>
      <c r="H1" s="1648"/>
      <c r="I1" s="1648"/>
      <c r="J1" s="1648"/>
      <c r="K1" s="1648"/>
      <c r="L1" s="1648"/>
      <c r="M1" s="1648"/>
      <c r="N1" s="1648"/>
      <c r="O1" s="1648"/>
      <c r="P1" s="1648"/>
      <c r="Q1" s="1648"/>
      <c r="R1" s="1648"/>
    </row>
    <row r="2" spans="1:18" ht="12.75">
      <c r="A2" s="1231"/>
      <c r="B2" s="1232"/>
      <c r="C2" s="1233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5"/>
      <c r="Q2" s="1234"/>
      <c r="R2" s="1236"/>
    </row>
    <row r="3" spans="1:18" ht="12.75">
      <c r="A3" s="1231"/>
      <c r="B3" s="1232"/>
      <c r="C3" s="1233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234"/>
      <c r="R3" s="1236"/>
    </row>
    <row r="4" spans="1:18" ht="18">
      <c r="A4" s="1649" t="s">
        <v>949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  <c r="N4" s="1649"/>
      <c r="O4" s="1649"/>
      <c r="P4" s="1649"/>
      <c r="Q4" s="1649"/>
      <c r="R4" s="1649"/>
    </row>
    <row r="5" spans="1:18" ht="27">
      <c r="A5" s="1231"/>
      <c r="B5" s="1237"/>
      <c r="C5" s="1233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5"/>
      <c r="Q5" s="1234"/>
      <c r="R5" s="1236"/>
    </row>
    <row r="6" spans="1:18" ht="13.5" thickBot="1">
      <c r="A6" s="1231"/>
      <c r="B6" s="1232"/>
      <c r="C6" s="1233"/>
      <c r="D6" s="1234"/>
      <c r="E6" s="1234"/>
      <c r="F6" s="1234"/>
      <c r="G6" s="1234"/>
      <c r="H6" s="1234"/>
      <c r="I6" s="1234"/>
      <c r="J6" s="1234"/>
      <c r="K6" s="1234"/>
      <c r="L6" s="1234"/>
      <c r="M6" s="1234"/>
      <c r="N6" s="1234"/>
      <c r="O6" s="1234"/>
      <c r="P6" s="1235"/>
      <c r="Q6" s="1234"/>
      <c r="R6" s="1236"/>
    </row>
    <row r="7" spans="1:18" ht="13.5" thickTop="1">
      <c r="A7" s="1650" t="s">
        <v>359</v>
      </c>
      <c r="B7" s="1653" t="s">
        <v>360</v>
      </c>
      <c r="C7" s="1656" t="s">
        <v>361</v>
      </c>
      <c r="D7" s="1659" t="s">
        <v>8</v>
      </c>
      <c r="E7" s="1660"/>
      <c r="F7" s="1643" t="s">
        <v>9</v>
      </c>
      <c r="G7" s="1661"/>
      <c r="H7" s="1659" t="s">
        <v>10</v>
      </c>
      <c r="I7" s="1644"/>
      <c r="J7" s="1643" t="s">
        <v>11</v>
      </c>
      <c r="K7" s="1644"/>
      <c r="L7" s="1632" t="s">
        <v>12</v>
      </c>
      <c r="M7" s="1633"/>
      <c r="N7" s="1632" t="s">
        <v>13</v>
      </c>
      <c r="O7" s="1633"/>
      <c r="P7" s="1634" t="s">
        <v>362</v>
      </c>
      <c r="Q7" s="1635"/>
      <c r="R7" s="1636"/>
    </row>
    <row r="8" spans="1:18" ht="12.75">
      <c r="A8" s="1651"/>
      <c r="B8" s="1654"/>
      <c r="C8" s="1657"/>
      <c r="D8" s="1645" t="str">
        <f>IF(ISBLANK('[10]Ukupni plasman lige'!$D$8:$E$8)=FALSE,'[10]Ukupni plasman lige'!$D$8:$E$8,"")</f>
        <v>Granešina</v>
      </c>
      <c r="E8" s="1646"/>
      <c r="F8" s="1645" t="str">
        <f>IF(ISBLANK('[10]Ukupni plasman lige'!$F$8:$G$8)=FALSE,'[10]Ukupni plasman lige'!$F$8:$G$8,"")</f>
        <v>Granešina</v>
      </c>
      <c r="G8" s="1646"/>
      <c r="H8" s="1645" t="str">
        <f>IF(ISBLANK('[10]Ukupni plasman lige'!$H$8:$I$8)=FALSE,'[10]Ukupni plasman lige'!$H$8:$I$8,"")</f>
        <v>Granešina</v>
      </c>
      <c r="I8" s="1646"/>
      <c r="J8" s="1647" t="str">
        <f>IF(ISBLANK('[10]Ukupni plasman lige'!$J$8:$K$8)=FALSE,'[10]Ukupni plasman lige'!$J$8:$K$8,"")</f>
        <v>Granešina</v>
      </c>
      <c r="K8" s="1646"/>
      <c r="L8" s="1647" t="str">
        <f>IF(ISBLANK('[10]Ukupni plasman lige'!$L$8:$M$8)=FALSE,'[10]Ukupni plasman lige'!$L$8:$M$8,"")</f>
        <v>Granešina</v>
      </c>
      <c r="M8" s="1646"/>
      <c r="N8" s="1647" t="str">
        <f>IF(ISBLANK('[10]Ukupni plasman lige'!$N$8:$O$8)=FALSE,'[10]Ukupni plasman lige'!$N$8:$O$8,"")</f>
        <v>Granešina</v>
      </c>
      <c r="O8" s="1646"/>
      <c r="P8" s="1637"/>
      <c r="Q8" s="1638"/>
      <c r="R8" s="1639"/>
    </row>
    <row r="9" spans="1:18" ht="12.75">
      <c r="A9" s="1651"/>
      <c r="B9" s="1654"/>
      <c r="C9" s="1657"/>
      <c r="D9" s="1630" t="str">
        <f>IF(ISBLANK('[10]Ukupni plasman lige'!$D$9:$E$9)=FALSE,'[10]Ukupni plasman lige'!$D$9:$E$9,"")</f>
        <v>20.10.2012.</v>
      </c>
      <c r="E9" s="1631"/>
      <c r="F9" s="1630" t="str">
        <f>IF(ISBLANK('[10]Ukupni plasman lige'!$F$9:$G$9)=FALSE,'[10]Ukupni plasman lige'!$F$9:$G$9,"")</f>
        <v>20.10.2012.</v>
      </c>
      <c r="G9" s="1631"/>
      <c r="H9" s="1630" t="str">
        <f>IF(ISBLANK('[10]Ukupni plasman lige'!$H$9:$I$9)=FALSE,'[10]Ukupni plasman lige'!$H$9:$I$9,"")</f>
        <v>21.10.2012.</v>
      </c>
      <c r="I9" s="1631"/>
      <c r="J9" s="1630" t="str">
        <f>IF(ISBLANK('[10]Ukupni plasman lige'!$J$9:$K$9)=FALSE,'[10]Ukupni plasman lige'!$J$9:$K$9,"")</f>
        <v>27.10.2012.</v>
      </c>
      <c r="K9" s="1631"/>
      <c r="L9" s="1630" t="str">
        <f>IF(ISBLANK('[10]Ukupni plasman lige'!$L$9:$M$9)=FALSE,'[10]Ukupni plasman lige'!$L$9:$M$9,"")</f>
        <v>27.10.2012.</v>
      </c>
      <c r="M9" s="1631"/>
      <c r="N9" s="1630" t="str">
        <f>IF(ISBLANK('[10]Ukupni plasman lige'!$N$9:$O$9)=FALSE,'[10]Ukupni plasman lige'!$N$9:$O$9,"")</f>
        <v>28.10.2012.</v>
      </c>
      <c r="O9" s="1631"/>
      <c r="P9" s="1640"/>
      <c r="Q9" s="1641"/>
      <c r="R9" s="1642"/>
    </row>
    <row r="10" spans="1:18" ht="13.5" thickBot="1">
      <c r="A10" s="1652"/>
      <c r="B10" s="1655"/>
      <c r="C10" s="1658"/>
      <c r="D10" s="1238" t="s">
        <v>369</v>
      </c>
      <c r="E10" s="1239" t="s">
        <v>370</v>
      </c>
      <c r="F10" s="1240" t="s">
        <v>369</v>
      </c>
      <c r="G10" s="1241" t="s">
        <v>370</v>
      </c>
      <c r="H10" s="1238" t="s">
        <v>369</v>
      </c>
      <c r="I10" s="1239" t="s">
        <v>370</v>
      </c>
      <c r="J10" s="1240" t="s">
        <v>369</v>
      </c>
      <c r="K10" s="1239" t="s">
        <v>370</v>
      </c>
      <c r="L10" s="1238" t="s">
        <v>369</v>
      </c>
      <c r="M10" s="1239" t="s">
        <v>370</v>
      </c>
      <c r="N10" s="1240" t="s">
        <v>369</v>
      </c>
      <c r="O10" s="1241" t="s">
        <v>370</v>
      </c>
      <c r="P10" s="1242" t="s">
        <v>369</v>
      </c>
      <c r="Q10" s="1243" t="s">
        <v>370</v>
      </c>
      <c r="R10" s="1244" t="s">
        <v>371</v>
      </c>
    </row>
    <row r="11" spans="1:18" ht="13.5" thickTop="1">
      <c r="A11" s="1245">
        <v>1</v>
      </c>
      <c r="B11" s="1246" t="s">
        <v>374</v>
      </c>
      <c r="C11" s="1247" t="s">
        <v>375</v>
      </c>
      <c r="D11" s="1248">
        <v>4</v>
      </c>
      <c r="E11" s="1249">
        <v>12</v>
      </c>
      <c r="F11" s="1250">
        <v>4</v>
      </c>
      <c r="G11" s="1251">
        <v>6</v>
      </c>
      <c r="H11" s="1248">
        <v>1.5</v>
      </c>
      <c r="I11" s="1249">
        <v>10</v>
      </c>
      <c r="J11" s="1250">
        <v>1</v>
      </c>
      <c r="K11" s="1252">
        <v>33</v>
      </c>
      <c r="L11" s="1253">
        <v>1</v>
      </c>
      <c r="M11" s="1254">
        <v>23</v>
      </c>
      <c r="N11" s="1255">
        <v>6.5</v>
      </c>
      <c r="O11" s="1251">
        <v>7</v>
      </c>
      <c r="P11" s="1248">
        <v>18</v>
      </c>
      <c r="Q11" s="1256">
        <v>91</v>
      </c>
      <c r="R11" s="1257">
        <v>1</v>
      </c>
    </row>
    <row r="12" spans="1:18" ht="12.75">
      <c r="A12" s="1258">
        <v>2</v>
      </c>
      <c r="B12" s="1259" t="s">
        <v>950</v>
      </c>
      <c r="C12" s="1260" t="s">
        <v>373</v>
      </c>
      <c r="D12" s="1261">
        <v>2</v>
      </c>
      <c r="E12" s="1262">
        <v>16</v>
      </c>
      <c r="F12" s="1263">
        <v>2</v>
      </c>
      <c r="G12" s="1264">
        <v>11</v>
      </c>
      <c r="H12" s="1261">
        <v>7</v>
      </c>
      <c r="I12" s="1262">
        <v>4</v>
      </c>
      <c r="J12" s="1263">
        <v>4</v>
      </c>
      <c r="K12" s="1262">
        <v>25</v>
      </c>
      <c r="L12" s="1253">
        <v>2</v>
      </c>
      <c r="M12" s="1265">
        <v>14</v>
      </c>
      <c r="N12" s="1263">
        <v>1</v>
      </c>
      <c r="O12" s="1251">
        <v>15</v>
      </c>
      <c r="P12" s="1261">
        <v>18</v>
      </c>
      <c r="Q12" s="1266">
        <v>85</v>
      </c>
      <c r="R12" s="1267">
        <v>2</v>
      </c>
    </row>
    <row r="13" spans="1:18" ht="12.75">
      <c r="A13" s="1258">
        <v>3</v>
      </c>
      <c r="B13" s="1259" t="s">
        <v>372</v>
      </c>
      <c r="C13" s="1260" t="s">
        <v>154</v>
      </c>
      <c r="D13" s="1261">
        <v>1</v>
      </c>
      <c r="E13" s="1262">
        <v>19</v>
      </c>
      <c r="F13" s="1263">
        <v>3</v>
      </c>
      <c r="G13" s="1264">
        <v>8</v>
      </c>
      <c r="H13" s="1261">
        <v>4.5</v>
      </c>
      <c r="I13" s="1262">
        <v>7</v>
      </c>
      <c r="J13" s="1263">
        <v>2</v>
      </c>
      <c r="K13" s="1262">
        <v>31</v>
      </c>
      <c r="L13" s="1253">
        <v>6.5</v>
      </c>
      <c r="M13" s="1265">
        <v>7</v>
      </c>
      <c r="N13" s="1250">
        <v>5</v>
      </c>
      <c r="O13" s="1251">
        <v>8</v>
      </c>
      <c r="P13" s="1261">
        <v>22</v>
      </c>
      <c r="Q13" s="1266">
        <v>80</v>
      </c>
      <c r="R13" s="1267">
        <v>3</v>
      </c>
    </row>
    <row r="14" spans="1:18" ht="12.75">
      <c r="A14" s="1258">
        <v>4</v>
      </c>
      <c r="B14" s="1259" t="s">
        <v>100</v>
      </c>
      <c r="C14" s="1260" t="s">
        <v>294</v>
      </c>
      <c r="D14" s="1261">
        <v>4</v>
      </c>
      <c r="E14" s="1262">
        <v>12</v>
      </c>
      <c r="F14" s="1263">
        <v>1</v>
      </c>
      <c r="G14" s="1264">
        <v>13</v>
      </c>
      <c r="H14" s="1261">
        <v>6</v>
      </c>
      <c r="I14" s="1262">
        <v>6</v>
      </c>
      <c r="J14" s="1263">
        <v>6</v>
      </c>
      <c r="K14" s="1262">
        <v>19</v>
      </c>
      <c r="L14" s="1253">
        <v>3</v>
      </c>
      <c r="M14" s="1262">
        <v>13</v>
      </c>
      <c r="N14" s="1250">
        <v>2</v>
      </c>
      <c r="O14" s="1251">
        <v>11</v>
      </c>
      <c r="P14" s="1261">
        <v>22</v>
      </c>
      <c r="Q14" s="1266">
        <v>74</v>
      </c>
      <c r="R14" s="1267">
        <v>4</v>
      </c>
    </row>
    <row r="15" spans="1:18" ht="12.75">
      <c r="A15" s="1258">
        <v>5</v>
      </c>
      <c r="B15" s="1259" t="s">
        <v>951</v>
      </c>
      <c r="C15" s="1260" t="s">
        <v>375</v>
      </c>
      <c r="D15" s="1261">
        <v>4</v>
      </c>
      <c r="E15" s="1262">
        <v>12</v>
      </c>
      <c r="F15" s="1263">
        <v>5.5</v>
      </c>
      <c r="G15" s="1264">
        <v>3</v>
      </c>
      <c r="H15" s="1261">
        <v>3</v>
      </c>
      <c r="I15" s="1262">
        <v>8</v>
      </c>
      <c r="J15" s="1263">
        <v>5</v>
      </c>
      <c r="K15" s="1262">
        <v>21</v>
      </c>
      <c r="L15" s="1253">
        <v>4.5</v>
      </c>
      <c r="M15" s="1249">
        <v>9</v>
      </c>
      <c r="N15" s="1250">
        <v>3</v>
      </c>
      <c r="O15" s="1251">
        <v>10</v>
      </c>
      <c r="P15" s="1261">
        <v>25</v>
      </c>
      <c r="Q15" s="1266">
        <v>63</v>
      </c>
      <c r="R15" s="1267">
        <v>5</v>
      </c>
    </row>
    <row r="16" spans="1:18" ht="12.75">
      <c r="A16" s="1258">
        <v>6</v>
      </c>
      <c r="B16" s="1259" t="s">
        <v>380</v>
      </c>
      <c r="C16" s="1260" t="s">
        <v>952</v>
      </c>
      <c r="D16" s="1261">
        <v>6</v>
      </c>
      <c r="E16" s="1262">
        <v>9</v>
      </c>
      <c r="F16" s="1263">
        <v>7.5</v>
      </c>
      <c r="G16" s="1264">
        <v>2</v>
      </c>
      <c r="H16" s="1261">
        <v>1.5</v>
      </c>
      <c r="I16" s="1262">
        <v>10</v>
      </c>
      <c r="J16" s="1263">
        <v>3</v>
      </c>
      <c r="K16" s="1262">
        <v>30</v>
      </c>
      <c r="L16" s="1253">
        <v>6.5</v>
      </c>
      <c r="M16" s="1262">
        <v>7</v>
      </c>
      <c r="N16" s="1250">
        <v>4</v>
      </c>
      <c r="O16" s="1251">
        <v>9</v>
      </c>
      <c r="P16" s="1261">
        <v>28.5</v>
      </c>
      <c r="Q16" s="1266">
        <v>67</v>
      </c>
      <c r="R16" s="1267">
        <v>6</v>
      </c>
    </row>
    <row r="17" spans="1:18" ht="12.75">
      <c r="A17" s="1258">
        <v>7</v>
      </c>
      <c r="B17" s="1259" t="s">
        <v>953</v>
      </c>
      <c r="C17" s="1260" t="s">
        <v>954</v>
      </c>
      <c r="D17" s="1261">
        <v>8</v>
      </c>
      <c r="E17" s="1262">
        <v>4</v>
      </c>
      <c r="F17" s="1263">
        <v>5.5</v>
      </c>
      <c r="G17" s="1264">
        <v>3</v>
      </c>
      <c r="H17" s="1261">
        <v>4.5</v>
      </c>
      <c r="I17" s="1262">
        <v>7</v>
      </c>
      <c r="J17" s="1263">
        <v>7</v>
      </c>
      <c r="K17" s="1262">
        <v>15</v>
      </c>
      <c r="L17" s="1253">
        <v>4.5</v>
      </c>
      <c r="M17" s="1249">
        <v>9</v>
      </c>
      <c r="N17" s="1250">
        <v>9</v>
      </c>
      <c r="O17" s="1251">
        <v>0</v>
      </c>
      <c r="P17" s="1261">
        <v>38.5</v>
      </c>
      <c r="Q17" s="1266">
        <v>38</v>
      </c>
      <c r="R17" s="1267">
        <v>7</v>
      </c>
    </row>
    <row r="18" spans="1:18" ht="12.75">
      <c r="A18" s="1258">
        <v>8</v>
      </c>
      <c r="B18" s="1259" t="s">
        <v>955</v>
      </c>
      <c r="C18" s="1260" t="s">
        <v>305</v>
      </c>
      <c r="D18" s="1261">
        <v>7</v>
      </c>
      <c r="E18" s="1262">
        <v>8</v>
      </c>
      <c r="F18" s="1263">
        <v>7.5</v>
      </c>
      <c r="G18" s="1264">
        <v>2</v>
      </c>
      <c r="H18" s="1261">
        <v>8</v>
      </c>
      <c r="I18" s="1262">
        <v>2</v>
      </c>
      <c r="J18" s="1263">
        <v>8.5</v>
      </c>
      <c r="K18" s="1262">
        <v>14</v>
      </c>
      <c r="L18" s="1253">
        <v>8</v>
      </c>
      <c r="M18" s="1262">
        <v>1</v>
      </c>
      <c r="N18" s="1250">
        <v>6.5</v>
      </c>
      <c r="O18" s="1251">
        <v>7</v>
      </c>
      <c r="P18" s="1261">
        <v>45.5</v>
      </c>
      <c r="Q18" s="1266">
        <v>34</v>
      </c>
      <c r="R18" s="1267">
        <v>8</v>
      </c>
    </row>
    <row r="19" spans="1:18" ht="12.75">
      <c r="A19" s="1258">
        <v>9</v>
      </c>
      <c r="B19" s="1259" t="s">
        <v>381</v>
      </c>
      <c r="C19" s="1260" t="s">
        <v>382</v>
      </c>
      <c r="D19" s="1261">
        <v>9.5</v>
      </c>
      <c r="E19" s="1262">
        <v>0</v>
      </c>
      <c r="F19" s="1263">
        <v>9.5</v>
      </c>
      <c r="G19" s="1264">
        <v>0</v>
      </c>
      <c r="H19" s="1261">
        <v>9.5</v>
      </c>
      <c r="I19" s="1262">
        <v>0</v>
      </c>
      <c r="J19" s="1263">
        <v>8.5</v>
      </c>
      <c r="K19" s="1262">
        <v>14</v>
      </c>
      <c r="L19" s="1253">
        <v>9.5</v>
      </c>
      <c r="M19" s="1254">
        <v>0</v>
      </c>
      <c r="N19" s="1250">
        <v>9</v>
      </c>
      <c r="O19" s="1251">
        <v>0</v>
      </c>
      <c r="P19" s="1261">
        <v>55.5</v>
      </c>
      <c r="Q19" s="1266">
        <v>14</v>
      </c>
      <c r="R19" s="1267">
        <v>9</v>
      </c>
    </row>
    <row r="20" spans="1:18" ht="12.75">
      <c r="A20" s="1258">
        <v>10</v>
      </c>
      <c r="B20" s="1259" t="s">
        <v>956</v>
      </c>
      <c r="C20" s="1260" t="s">
        <v>305</v>
      </c>
      <c r="D20" s="1261">
        <v>9.5</v>
      </c>
      <c r="E20" s="1262">
        <v>0</v>
      </c>
      <c r="F20" s="1263">
        <v>9.5</v>
      </c>
      <c r="G20" s="1264">
        <v>0</v>
      </c>
      <c r="H20" s="1261">
        <v>9.5</v>
      </c>
      <c r="I20" s="1262">
        <v>0</v>
      </c>
      <c r="J20" s="1263">
        <v>10</v>
      </c>
      <c r="K20" s="1262">
        <v>0</v>
      </c>
      <c r="L20" s="1253">
        <v>9.5</v>
      </c>
      <c r="M20" s="1262">
        <v>0</v>
      </c>
      <c r="N20" s="1250">
        <v>9</v>
      </c>
      <c r="O20" s="1251">
        <v>0</v>
      </c>
      <c r="P20" s="1261">
        <v>57</v>
      </c>
      <c r="Q20" s="1266">
        <v>0</v>
      </c>
      <c r="R20" s="1267">
        <v>10</v>
      </c>
    </row>
    <row r="21" spans="1:18" ht="12.75">
      <c r="A21" s="1258" t="s">
        <v>581</v>
      </c>
      <c r="B21" s="1259" t="s">
        <v>581</v>
      </c>
      <c r="C21" s="1260" t="s">
        <v>581</v>
      </c>
      <c r="D21" s="1261" t="s">
        <v>581</v>
      </c>
      <c r="E21" s="1262" t="s">
        <v>581</v>
      </c>
      <c r="F21" s="1263" t="s">
        <v>581</v>
      </c>
      <c r="G21" s="1264" t="s">
        <v>581</v>
      </c>
      <c r="H21" s="1261" t="s">
        <v>581</v>
      </c>
      <c r="I21" s="1262" t="s">
        <v>581</v>
      </c>
      <c r="J21" s="1263" t="s">
        <v>581</v>
      </c>
      <c r="K21" s="1262" t="s">
        <v>581</v>
      </c>
      <c r="L21" s="1253" t="s">
        <v>581</v>
      </c>
      <c r="M21" s="1262" t="s">
        <v>581</v>
      </c>
      <c r="N21" s="1250" t="s">
        <v>581</v>
      </c>
      <c r="O21" s="1251" t="s">
        <v>581</v>
      </c>
      <c r="P21" s="1261" t="s">
        <v>581</v>
      </c>
      <c r="Q21" s="1266" t="s">
        <v>581</v>
      </c>
      <c r="R21" s="1267" t="s">
        <v>581</v>
      </c>
    </row>
    <row r="22" spans="1:18" ht="12.75">
      <c r="A22" s="1258" t="s">
        <v>581</v>
      </c>
      <c r="B22" s="1259" t="s">
        <v>581</v>
      </c>
      <c r="C22" s="1260" t="s">
        <v>581</v>
      </c>
      <c r="D22" s="1261" t="s">
        <v>581</v>
      </c>
      <c r="E22" s="1262" t="s">
        <v>581</v>
      </c>
      <c r="F22" s="1263" t="s">
        <v>581</v>
      </c>
      <c r="G22" s="1264" t="s">
        <v>581</v>
      </c>
      <c r="H22" s="1261" t="s">
        <v>581</v>
      </c>
      <c r="I22" s="1262" t="s">
        <v>581</v>
      </c>
      <c r="J22" s="1263" t="s">
        <v>581</v>
      </c>
      <c r="K22" s="1262" t="s">
        <v>581</v>
      </c>
      <c r="L22" s="1253" t="s">
        <v>581</v>
      </c>
      <c r="M22" s="1265" t="s">
        <v>581</v>
      </c>
      <c r="N22" s="1250" t="s">
        <v>581</v>
      </c>
      <c r="O22" s="1251" t="s">
        <v>581</v>
      </c>
      <c r="P22" s="1261" t="s">
        <v>581</v>
      </c>
      <c r="Q22" s="1266" t="s">
        <v>581</v>
      </c>
      <c r="R22" s="1267" t="s">
        <v>581</v>
      </c>
    </row>
    <row r="23" spans="1:18" ht="12.75">
      <c r="A23" s="1258" t="s">
        <v>581</v>
      </c>
      <c r="B23" s="1259" t="s">
        <v>581</v>
      </c>
      <c r="C23" s="1260" t="s">
        <v>581</v>
      </c>
      <c r="D23" s="1261" t="s">
        <v>581</v>
      </c>
      <c r="E23" s="1262" t="s">
        <v>581</v>
      </c>
      <c r="F23" s="1263" t="s">
        <v>581</v>
      </c>
      <c r="G23" s="1264" t="s">
        <v>581</v>
      </c>
      <c r="H23" s="1261" t="s">
        <v>581</v>
      </c>
      <c r="I23" s="1262" t="s">
        <v>581</v>
      </c>
      <c r="J23" s="1263" t="s">
        <v>581</v>
      </c>
      <c r="K23" s="1262" t="s">
        <v>581</v>
      </c>
      <c r="L23" s="1253" t="s">
        <v>581</v>
      </c>
      <c r="M23" s="1262" t="s">
        <v>581</v>
      </c>
      <c r="N23" s="1250" t="s">
        <v>581</v>
      </c>
      <c r="O23" s="1251" t="s">
        <v>581</v>
      </c>
      <c r="P23" s="1261" t="s">
        <v>581</v>
      </c>
      <c r="Q23" s="1266" t="s">
        <v>581</v>
      </c>
      <c r="R23" s="1267" t="s">
        <v>581</v>
      </c>
    </row>
    <row r="24" spans="1:18" ht="12.75">
      <c r="A24" s="1258" t="s">
        <v>581</v>
      </c>
      <c r="B24" s="1259" t="s">
        <v>581</v>
      </c>
      <c r="C24" s="1260" t="s">
        <v>581</v>
      </c>
      <c r="D24" s="1261" t="s">
        <v>581</v>
      </c>
      <c r="E24" s="1262" t="s">
        <v>581</v>
      </c>
      <c r="F24" s="1263" t="s">
        <v>581</v>
      </c>
      <c r="G24" s="1264" t="s">
        <v>581</v>
      </c>
      <c r="H24" s="1261" t="s">
        <v>581</v>
      </c>
      <c r="I24" s="1262" t="s">
        <v>581</v>
      </c>
      <c r="J24" s="1263" t="s">
        <v>581</v>
      </c>
      <c r="K24" s="1262" t="s">
        <v>581</v>
      </c>
      <c r="L24" s="1253" t="s">
        <v>581</v>
      </c>
      <c r="M24" s="1265" t="s">
        <v>581</v>
      </c>
      <c r="N24" s="1250" t="s">
        <v>581</v>
      </c>
      <c r="O24" s="1251" t="s">
        <v>581</v>
      </c>
      <c r="P24" s="1261" t="s">
        <v>581</v>
      </c>
      <c r="Q24" s="1266" t="s">
        <v>581</v>
      </c>
      <c r="R24" s="1267" t="s">
        <v>581</v>
      </c>
    </row>
    <row r="25" spans="1:18" ht="12.75">
      <c r="A25" s="1258" t="s">
        <v>581</v>
      </c>
      <c r="B25" s="1259" t="s">
        <v>581</v>
      </c>
      <c r="C25" s="1260" t="s">
        <v>581</v>
      </c>
      <c r="D25" s="1261" t="s">
        <v>581</v>
      </c>
      <c r="E25" s="1262" t="s">
        <v>581</v>
      </c>
      <c r="F25" s="1263" t="s">
        <v>581</v>
      </c>
      <c r="G25" s="1264" t="s">
        <v>581</v>
      </c>
      <c r="H25" s="1261" t="s">
        <v>581</v>
      </c>
      <c r="I25" s="1262" t="s">
        <v>581</v>
      </c>
      <c r="J25" s="1263" t="s">
        <v>581</v>
      </c>
      <c r="K25" s="1262" t="s">
        <v>581</v>
      </c>
      <c r="L25" s="1253" t="s">
        <v>581</v>
      </c>
      <c r="M25" s="1262" t="s">
        <v>581</v>
      </c>
      <c r="N25" s="1250" t="s">
        <v>581</v>
      </c>
      <c r="O25" s="1251" t="s">
        <v>581</v>
      </c>
      <c r="P25" s="1261" t="s">
        <v>581</v>
      </c>
      <c r="Q25" s="1266" t="s">
        <v>581</v>
      </c>
      <c r="R25" s="1267" t="s">
        <v>581</v>
      </c>
    </row>
    <row r="26" spans="1:18" ht="12.75">
      <c r="A26" s="1258" t="s">
        <v>581</v>
      </c>
      <c r="B26" s="1259" t="s">
        <v>581</v>
      </c>
      <c r="C26" s="1260" t="s">
        <v>581</v>
      </c>
      <c r="D26" s="1261" t="s">
        <v>581</v>
      </c>
      <c r="E26" s="1262" t="s">
        <v>581</v>
      </c>
      <c r="F26" s="1263" t="s">
        <v>581</v>
      </c>
      <c r="G26" s="1264" t="s">
        <v>581</v>
      </c>
      <c r="H26" s="1261" t="s">
        <v>581</v>
      </c>
      <c r="I26" s="1262" t="s">
        <v>581</v>
      </c>
      <c r="J26" s="1263" t="s">
        <v>581</v>
      </c>
      <c r="K26" s="1262" t="s">
        <v>581</v>
      </c>
      <c r="L26" s="1253" t="s">
        <v>581</v>
      </c>
      <c r="M26" s="1265" t="s">
        <v>581</v>
      </c>
      <c r="N26" s="1250" t="s">
        <v>581</v>
      </c>
      <c r="O26" s="1251" t="s">
        <v>581</v>
      </c>
      <c r="P26" s="1261" t="s">
        <v>581</v>
      </c>
      <c r="Q26" s="1266" t="s">
        <v>581</v>
      </c>
      <c r="R26" s="1267" t="s">
        <v>581</v>
      </c>
    </row>
    <row r="27" spans="1:18" ht="13.5" thickBot="1">
      <c r="A27" s="1268" t="s">
        <v>581</v>
      </c>
      <c r="B27" s="1269" t="s">
        <v>581</v>
      </c>
      <c r="C27" s="1270" t="s">
        <v>581</v>
      </c>
      <c r="D27" s="1271" t="s">
        <v>581</v>
      </c>
      <c r="E27" s="1272" t="s">
        <v>581</v>
      </c>
      <c r="F27" s="1273" t="s">
        <v>581</v>
      </c>
      <c r="G27" s="1274" t="s">
        <v>581</v>
      </c>
      <c r="H27" s="1271" t="s">
        <v>581</v>
      </c>
      <c r="I27" s="1272" t="s">
        <v>581</v>
      </c>
      <c r="J27" s="1273" t="s">
        <v>581</v>
      </c>
      <c r="K27" s="1272" t="s">
        <v>581</v>
      </c>
      <c r="L27" s="1275" t="s">
        <v>581</v>
      </c>
      <c r="M27" s="1272" t="s">
        <v>581</v>
      </c>
      <c r="N27" s="1273" t="s">
        <v>581</v>
      </c>
      <c r="O27" s="1272" t="s">
        <v>581</v>
      </c>
      <c r="P27" s="1271" t="s">
        <v>581</v>
      </c>
      <c r="Q27" s="1276" t="s">
        <v>581</v>
      </c>
      <c r="R27" s="1277" t="s">
        <v>581</v>
      </c>
    </row>
    <row r="28" ht="13.5" thickTop="1"/>
  </sheetData>
  <sheetProtection/>
  <mergeCells count="24">
    <mergeCell ref="D9:E9"/>
    <mergeCell ref="F9:G9"/>
    <mergeCell ref="A1:R1"/>
    <mergeCell ref="A4:R4"/>
    <mergeCell ref="A7:A10"/>
    <mergeCell ref="B7:B10"/>
    <mergeCell ref="C7:C10"/>
    <mergeCell ref="D7:E7"/>
    <mergeCell ref="F7:G7"/>
    <mergeCell ref="H7:I7"/>
    <mergeCell ref="D8:E8"/>
    <mergeCell ref="F8:G8"/>
    <mergeCell ref="H8:I8"/>
    <mergeCell ref="J8:K8"/>
    <mergeCell ref="L8:M8"/>
    <mergeCell ref="N8:O8"/>
    <mergeCell ref="H9:I9"/>
    <mergeCell ref="J9:K9"/>
    <mergeCell ref="L9:M9"/>
    <mergeCell ref="N9:O9"/>
    <mergeCell ref="N7:O7"/>
    <mergeCell ref="P7:R9"/>
    <mergeCell ref="J7:K7"/>
    <mergeCell ref="L7:M7"/>
  </mergeCells>
  <printOptions/>
  <pageMargins left="0.75" right="0.75" top="1" bottom="1" header="0.5" footer="0.5"/>
  <pageSetup orientation="landscape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U27"/>
  <sheetViews>
    <sheetView zoomScale="85" zoomScaleNormal="85" zoomScalePageLayoutView="0" workbookViewId="0" topLeftCell="A1">
      <selection activeCell="A5" sqref="A5:R5"/>
    </sheetView>
  </sheetViews>
  <sheetFormatPr defaultColWidth="11.57421875" defaultRowHeight="12.75"/>
  <cols>
    <col min="1" max="1" width="7.421875" style="154" customWidth="1"/>
    <col min="2" max="2" width="36.00390625" style="155" customWidth="1"/>
    <col min="3" max="14" width="9.7109375" style="156" customWidth="1"/>
    <col min="15" max="15" width="11.00390625" style="157" customWidth="1"/>
    <col min="16" max="16" width="10.00390625" style="156" customWidth="1"/>
    <col min="17" max="17" width="10.8515625" style="156" customWidth="1"/>
    <col min="18" max="18" width="11.7109375" style="156" customWidth="1"/>
    <col min="19" max="16384" width="11.57421875" style="158" customWidth="1"/>
  </cols>
  <sheetData>
    <row r="2" spans="1:18" ht="15.75" customHeight="1">
      <c r="A2" s="1663" t="s">
        <v>513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  <c r="N2" s="1663"/>
      <c r="O2" s="1663"/>
      <c r="P2" s="1663"/>
      <c r="Q2" s="1663"/>
      <c r="R2" s="1663"/>
    </row>
    <row r="3" spans="2:8" ht="26.25" customHeight="1">
      <c r="B3" s="978" t="s">
        <v>929</v>
      </c>
      <c r="E3" s="980" t="s">
        <v>932</v>
      </c>
      <c r="H3" s="979" t="s">
        <v>513</v>
      </c>
    </row>
    <row r="4" spans="2:7" ht="18">
      <c r="B4" s="978" t="s">
        <v>930</v>
      </c>
      <c r="D4" s="159"/>
      <c r="E4" s="980"/>
      <c r="F4" s="981" t="s">
        <v>931</v>
      </c>
      <c r="G4" s="981"/>
    </row>
    <row r="5" spans="1:18" ht="15.75" customHeight="1">
      <c r="A5" s="1664" t="s">
        <v>513</v>
      </c>
      <c r="B5" s="1664"/>
      <c r="C5" s="1664"/>
      <c r="D5" s="1664"/>
      <c r="E5" s="1664"/>
      <c r="F5" s="1664"/>
      <c r="G5" s="1664"/>
      <c r="H5" s="1664"/>
      <c r="I5" s="1664"/>
      <c r="J5" s="1664"/>
      <c r="K5" s="1664"/>
      <c r="L5" s="1664"/>
      <c r="M5" s="1664"/>
      <c r="N5" s="1664"/>
      <c r="O5" s="1664"/>
      <c r="P5" s="1664"/>
      <c r="Q5" s="1664"/>
      <c r="R5" s="1664"/>
    </row>
    <row r="7" spans="1:18" s="160" customFormat="1" ht="21.75" customHeight="1">
      <c r="A7" s="1665" t="s">
        <v>359</v>
      </c>
      <c r="B7" s="1666" t="s">
        <v>385</v>
      </c>
      <c r="C7" s="1667" t="s">
        <v>868</v>
      </c>
      <c r="D7" s="1667"/>
      <c r="E7" s="1667"/>
      <c r="F7" s="1667" t="s">
        <v>869</v>
      </c>
      <c r="G7" s="1667"/>
      <c r="H7" s="1667"/>
      <c r="I7" s="1667" t="s">
        <v>870</v>
      </c>
      <c r="J7" s="1667"/>
      <c r="K7" s="1667"/>
      <c r="L7" s="1667" t="s">
        <v>871</v>
      </c>
      <c r="M7" s="1667"/>
      <c r="N7" s="1667"/>
      <c r="O7" s="1668" t="s">
        <v>16</v>
      </c>
      <c r="P7" s="1668"/>
      <c r="Q7" s="1668"/>
      <c r="R7" s="1668"/>
    </row>
    <row r="8" spans="1:18" s="156" customFormat="1" ht="18" customHeight="1">
      <c r="A8" s="1665"/>
      <c r="B8" s="1666"/>
      <c r="C8" s="1669" t="s">
        <v>386</v>
      </c>
      <c r="D8" s="1669"/>
      <c r="E8" s="1669"/>
      <c r="F8" s="1662" t="s">
        <v>387</v>
      </c>
      <c r="G8" s="1662"/>
      <c r="H8" s="1662"/>
      <c r="I8" s="1662" t="s">
        <v>388</v>
      </c>
      <c r="J8" s="1662"/>
      <c r="K8" s="1662"/>
      <c r="L8" s="1662" t="s">
        <v>389</v>
      </c>
      <c r="M8" s="1662"/>
      <c r="N8" s="1662"/>
      <c r="O8" s="1668"/>
      <c r="P8" s="1668"/>
      <c r="Q8" s="1668"/>
      <c r="R8" s="1668"/>
    </row>
    <row r="9" spans="1:18" s="156" customFormat="1" ht="25.5">
      <c r="A9" s="1665"/>
      <c r="B9" s="1666"/>
      <c r="C9" s="161" t="s">
        <v>369</v>
      </c>
      <c r="D9" s="162" t="s">
        <v>390</v>
      </c>
      <c r="E9" s="163" t="s">
        <v>391</v>
      </c>
      <c r="F9" s="161" t="s">
        <v>369</v>
      </c>
      <c r="G9" s="162" t="s">
        <v>390</v>
      </c>
      <c r="H9" s="163" t="s">
        <v>391</v>
      </c>
      <c r="I9" s="161" t="s">
        <v>369</v>
      </c>
      <c r="J9" s="162" t="s">
        <v>390</v>
      </c>
      <c r="K9" s="163" t="s">
        <v>391</v>
      </c>
      <c r="L9" s="161" t="s">
        <v>369</v>
      </c>
      <c r="M9" s="162" t="s">
        <v>390</v>
      </c>
      <c r="N9" s="163" t="s">
        <v>391</v>
      </c>
      <c r="O9" s="161" t="s">
        <v>369</v>
      </c>
      <c r="P9" s="162" t="s">
        <v>390</v>
      </c>
      <c r="Q9" s="163" t="s">
        <v>391</v>
      </c>
      <c r="R9" s="164" t="s">
        <v>20</v>
      </c>
    </row>
    <row r="10" spans="1:18" s="156" customFormat="1" ht="3" customHeight="1">
      <c r="A10" s="165"/>
      <c r="B10" s="166"/>
      <c r="C10" s="167"/>
      <c r="D10" s="168"/>
      <c r="E10" s="169"/>
      <c r="F10" s="167"/>
      <c r="G10" s="168"/>
      <c r="H10" s="169"/>
      <c r="I10" s="167"/>
      <c r="J10" s="168"/>
      <c r="K10" s="169"/>
      <c r="L10" s="167"/>
      <c r="M10" s="168"/>
      <c r="N10" s="169"/>
      <c r="O10" s="167"/>
      <c r="P10" s="170"/>
      <c r="Q10" s="171"/>
      <c r="R10" s="172"/>
    </row>
    <row r="11" spans="1:18" ht="23.25" customHeight="1">
      <c r="A11" s="173">
        <v>1</v>
      </c>
      <c r="B11" s="174" t="s">
        <v>392</v>
      </c>
      <c r="C11" s="175">
        <v>15</v>
      </c>
      <c r="D11" s="176">
        <v>171.96</v>
      </c>
      <c r="E11" s="177">
        <v>20.34</v>
      </c>
      <c r="F11" s="175">
        <v>10</v>
      </c>
      <c r="G11" s="176">
        <v>12.78</v>
      </c>
      <c r="H11" s="177">
        <v>12.78</v>
      </c>
      <c r="I11" s="175">
        <v>12</v>
      </c>
      <c r="J11" s="176">
        <v>109.68</v>
      </c>
      <c r="K11" s="177">
        <v>12</v>
      </c>
      <c r="L11" s="175">
        <v>8</v>
      </c>
      <c r="M11" s="176">
        <v>94.66</v>
      </c>
      <c r="N11" s="177">
        <v>27.18</v>
      </c>
      <c r="O11" s="175">
        <v>45</v>
      </c>
      <c r="P11" s="176">
        <v>389.08</v>
      </c>
      <c r="Q11" s="176">
        <v>27.18</v>
      </c>
      <c r="R11" s="178">
        <v>1</v>
      </c>
    </row>
    <row r="12" spans="1:18" ht="23.25" customHeight="1">
      <c r="A12" s="179">
        <v>2</v>
      </c>
      <c r="B12" s="174" t="s">
        <v>393</v>
      </c>
      <c r="C12" s="175">
        <v>10</v>
      </c>
      <c r="D12" s="176">
        <v>60.54</v>
      </c>
      <c r="E12" s="177">
        <v>11.88</v>
      </c>
      <c r="F12" s="175">
        <v>15</v>
      </c>
      <c r="G12" s="176">
        <v>13.9</v>
      </c>
      <c r="H12" s="177">
        <v>13.9</v>
      </c>
      <c r="I12" s="175">
        <v>7</v>
      </c>
      <c r="J12" s="176">
        <v>65.22</v>
      </c>
      <c r="K12" s="177">
        <v>6.28</v>
      </c>
      <c r="L12" s="175">
        <v>9</v>
      </c>
      <c r="M12" s="176">
        <v>130.02</v>
      </c>
      <c r="N12" s="177">
        <v>22.86</v>
      </c>
      <c r="O12" s="175">
        <v>41</v>
      </c>
      <c r="P12" s="176">
        <v>269.68</v>
      </c>
      <c r="Q12" s="176">
        <v>22.86</v>
      </c>
      <c r="R12" s="178">
        <v>2</v>
      </c>
    </row>
    <row r="13" spans="1:18" ht="23.25" customHeight="1">
      <c r="A13" s="179">
        <v>3</v>
      </c>
      <c r="B13" s="174" t="s">
        <v>394</v>
      </c>
      <c r="C13" s="175">
        <v>2</v>
      </c>
      <c r="D13" s="176">
        <v>7.38</v>
      </c>
      <c r="E13" s="177">
        <v>3.6</v>
      </c>
      <c r="F13" s="175">
        <v>1</v>
      </c>
      <c r="G13" s="176">
        <v>2.26</v>
      </c>
      <c r="H13" s="177">
        <v>2.26</v>
      </c>
      <c r="I13" s="175">
        <v>15</v>
      </c>
      <c r="J13" s="176">
        <v>141.34</v>
      </c>
      <c r="K13" s="177">
        <v>45.2</v>
      </c>
      <c r="L13" s="175">
        <v>15</v>
      </c>
      <c r="M13" s="176">
        <v>233.88</v>
      </c>
      <c r="N13" s="177">
        <v>25.1</v>
      </c>
      <c r="O13" s="175">
        <v>33</v>
      </c>
      <c r="P13" s="176">
        <v>384.86</v>
      </c>
      <c r="Q13" s="176">
        <v>25.1</v>
      </c>
      <c r="R13" s="178">
        <v>3</v>
      </c>
    </row>
    <row r="14" spans="1:21" ht="23.25" customHeight="1">
      <c r="A14" s="179">
        <v>4</v>
      </c>
      <c r="B14" s="174" t="s">
        <v>395</v>
      </c>
      <c r="C14" s="175">
        <v>7</v>
      </c>
      <c r="D14" s="176">
        <v>32.92</v>
      </c>
      <c r="E14" s="177">
        <v>15.08</v>
      </c>
      <c r="F14" s="175">
        <v>3</v>
      </c>
      <c r="G14" s="176">
        <v>3.66</v>
      </c>
      <c r="H14" s="177">
        <v>3.66</v>
      </c>
      <c r="I14" s="175">
        <v>8</v>
      </c>
      <c r="J14" s="176">
        <v>67.58</v>
      </c>
      <c r="K14" s="177">
        <v>9.92</v>
      </c>
      <c r="L14" s="175">
        <v>10</v>
      </c>
      <c r="M14" s="176">
        <v>139.32</v>
      </c>
      <c r="N14" s="177">
        <v>17.64</v>
      </c>
      <c r="O14" s="175">
        <v>28</v>
      </c>
      <c r="P14" s="176">
        <v>243.48</v>
      </c>
      <c r="Q14" s="176">
        <v>17.64</v>
      </c>
      <c r="R14" s="178">
        <v>4</v>
      </c>
      <c r="U14" s="180"/>
    </row>
    <row r="15" spans="1:18" ht="23.25" customHeight="1">
      <c r="A15" s="179">
        <v>5</v>
      </c>
      <c r="B15" s="174" t="s">
        <v>396</v>
      </c>
      <c r="C15" s="175">
        <v>9</v>
      </c>
      <c r="D15" s="176">
        <v>36.1</v>
      </c>
      <c r="E15" s="177">
        <v>11.82</v>
      </c>
      <c r="F15" s="175"/>
      <c r="G15" s="176"/>
      <c r="H15" s="177"/>
      <c r="I15" s="175">
        <v>5</v>
      </c>
      <c r="J15" s="176">
        <v>44.82</v>
      </c>
      <c r="K15" s="177">
        <v>7.02</v>
      </c>
      <c r="L15" s="175">
        <v>12</v>
      </c>
      <c r="M15" s="176">
        <v>149.5</v>
      </c>
      <c r="N15" s="177">
        <v>25.82</v>
      </c>
      <c r="O15" s="175">
        <v>26</v>
      </c>
      <c r="P15" s="176">
        <v>230.42</v>
      </c>
      <c r="Q15" s="176">
        <v>25.82</v>
      </c>
      <c r="R15" s="178">
        <v>5</v>
      </c>
    </row>
    <row r="16" spans="1:18" ht="23.25" customHeight="1">
      <c r="A16" s="179">
        <v>6</v>
      </c>
      <c r="B16" s="174" t="s">
        <v>397</v>
      </c>
      <c r="C16" s="175">
        <v>8</v>
      </c>
      <c r="D16" s="176">
        <v>34.54</v>
      </c>
      <c r="E16" s="177">
        <v>14.12</v>
      </c>
      <c r="F16" s="175">
        <v>12</v>
      </c>
      <c r="G16" s="176">
        <v>13.44</v>
      </c>
      <c r="H16" s="177">
        <v>6.14</v>
      </c>
      <c r="I16" s="175"/>
      <c r="J16" s="176">
        <v>10.34</v>
      </c>
      <c r="K16" s="177">
        <v>2.82</v>
      </c>
      <c r="L16" s="175">
        <v>6</v>
      </c>
      <c r="M16" s="176">
        <v>31.86</v>
      </c>
      <c r="N16" s="177">
        <v>18.2</v>
      </c>
      <c r="O16" s="175">
        <v>26</v>
      </c>
      <c r="P16" s="176">
        <v>90.18</v>
      </c>
      <c r="Q16" s="176">
        <v>18.2</v>
      </c>
      <c r="R16" s="178">
        <v>6</v>
      </c>
    </row>
    <row r="17" spans="1:18" ht="23.25" customHeight="1">
      <c r="A17" s="179">
        <v>7</v>
      </c>
      <c r="B17" s="174" t="s">
        <v>398</v>
      </c>
      <c r="C17" s="175">
        <v>12</v>
      </c>
      <c r="D17" s="176">
        <v>82.49399999999999</v>
      </c>
      <c r="E17" s="177">
        <v>18.4</v>
      </c>
      <c r="F17" s="175"/>
      <c r="G17" s="176"/>
      <c r="H17" s="177"/>
      <c r="I17" s="175">
        <v>6</v>
      </c>
      <c r="J17" s="176">
        <v>48.52</v>
      </c>
      <c r="K17" s="177">
        <v>9.48</v>
      </c>
      <c r="L17" s="175">
        <v>7</v>
      </c>
      <c r="M17" s="176">
        <v>42.74</v>
      </c>
      <c r="N17" s="177">
        <v>18.22</v>
      </c>
      <c r="O17" s="175">
        <v>25</v>
      </c>
      <c r="P17" s="176">
        <v>173.75400000000002</v>
      </c>
      <c r="Q17" s="176">
        <v>18.4</v>
      </c>
      <c r="R17" s="178">
        <v>7</v>
      </c>
    </row>
    <row r="18" spans="1:18" ht="23.25" customHeight="1">
      <c r="A18" s="179">
        <v>8</v>
      </c>
      <c r="B18" s="174" t="s">
        <v>399</v>
      </c>
      <c r="C18" s="175">
        <v>3</v>
      </c>
      <c r="D18" s="176">
        <v>10.86</v>
      </c>
      <c r="E18" s="177">
        <v>5.28</v>
      </c>
      <c r="F18" s="175">
        <v>4</v>
      </c>
      <c r="G18" s="176">
        <v>4.12</v>
      </c>
      <c r="H18" s="177">
        <v>4.12</v>
      </c>
      <c r="I18" s="175">
        <v>9</v>
      </c>
      <c r="J18" s="176">
        <v>82.46</v>
      </c>
      <c r="K18" s="177">
        <v>10.38</v>
      </c>
      <c r="L18" s="175">
        <v>5</v>
      </c>
      <c r="M18" s="176">
        <v>28.56</v>
      </c>
      <c r="N18" s="177">
        <v>17.64</v>
      </c>
      <c r="O18" s="175">
        <v>21</v>
      </c>
      <c r="P18" s="176">
        <v>126</v>
      </c>
      <c r="Q18" s="176">
        <v>17.64</v>
      </c>
      <c r="R18" s="178">
        <v>8</v>
      </c>
    </row>
    <row r="19" spans="1:18" ht="23.25" customHeight="1">
      <c r="A19" s="179">
        <v>9</v>
      </c>
      <c r="B19" s="174" t="s">
        <v>400</v>
      </c>
      <c r="C19" s="175"/>
      <c r="D19" s="176"/>
      <c r="E19" s="177"/>
      <c r="F19" s="175">
        <v>9</v>
      </c>
      <c r="G19" s="176">
        <v>12.06</v>
      </c>
      <c r="H19" s="177">
        <v>12.06</v>
      </c>
      <c r="I19" s="175">
        <v>10</v>
      </c>
      <c r="J19" s="176">
        <v>94.68</v>
      </c>
      <c r="K19" s="177">
        <v>36.82</v>
      </c>
      <c r="L19" s="175"/>
      <c r="M19" s="176"/>
      <c r="N19" s="177"/>
      <c r="O19" s="175">
        <v>19</v>
      </c>
      <c r="P19" s="176">
        <v>106.74</v>
      </c>
      <c r="Q19" s="176">
        <v>12.06</v>
      </c>
      <c r="R19" s="178">
        <v>9</v>
      </c>
    </row>
    <row r="20" spans="1:18" ht="23.25" customHeight="1">
      <c r="A20" s="179">
        <v>10</v>
      </c>
      <c r="B20" s="174" t="s">
        <v>401</v>
      </c>
      <c r="C20" s="175">
        <v>6</v>
      </c>
      <c r="D20" s="176">
        <v>31.2</v>
      </c>
      <c r="E20" s="177">
        <v>12.72</v>
      </c>
      <c r="F20" s="175">
        <v>2</v>
      </c>
      <c r="G20" s="176">
        <v>2.36</v>
      </c>
      <c r="H20" s="177">
        <v>2.36</v>
      </c>
      <c r="I20" s="175">
        <v>3</v>
      </c>
      <c r="J20" s="176">
        <v>35.44</v>
      </c>
      <c r="K20" s="177">
        <v>6.64</v>
      </c>
      <c r="L20" s="175">
        <v>4</v>
      </c>
      <c r="M20" s="176">
        <v>19.6</v>
      </c>
      <c r="N20" s="177">
        <v>7.28</v>
      </c>
      <c r="O20" s="175">
        <v>15</v>
      </c>
      <c r="P20" s="176">
        <v>88.6</v>
      </c>
      <c r="Q20" s="176">
        <v>12.72</v>
      </c>
      <c r="R20" s="178">
        <v>10</v>
      </c>
    </row>
    <row r="21" spans="1:18" ht="23.25" customHeight="1">
      <c r="A21" s="179">
        <v>11</v>
      </c>
      <c r="B21" s="174" t="s">
        <v>402</v>
      </c>
      <c r="C21" s="175">
        <v>5</v>
      </c>
      <c r="D21" s="176">
        <v>27.38</v>
      </c>
      <c r="E21" s="177">
        <v>15.94</v>
      </c>
      <c r="F21" s="175">
        <v>7</v>
      </c>
      <c r="G21" s="176">
        <v>8.84</v>
      </c>
      <c r="H21" s="177">
        <v>3.54</v>
      </c>
      <c r="I21" s="175"/>
      <c r="J21" s="176">
        <v>13.1</v>
      </c>
      <c r="K21" s="177">
        <v>3.54</v>
      </c>
      <c r="L21" s="175"/>
      <c r="M21" s="176">
        <v>9.12</v>
      </c>
      <c r="N21" s="177">
        <v>9.12</v>
      </c>
      <c r="O21" s="175">
        <v>12</v>
      </c>
      <c r="P21" s="176">
        <v>58.44</v>
      </c>
      <c r="Q21" s="176">
        <v>15.94</v>
      </c>
      <c r="R21" s="178">
        <v>11</v>
      </c>
    </row>
    <row r="22" spans="1:18" ht="23.25" customHeight="1">
      <c r="A22" s="179">
        <v>12</v>
      </c>
      <c r="B22" s="174" t="s">
        <v>403</v>
      </c>
      <c r="C22" s="175"/>
      <c r="D22" s="176">
        <v>3.5</v>
      </c>
      <c r="E22" s="177">
        <v>3.5</v>
      </c>
      <c r="F22" s="175">
        <v>8</v>
      </c>
      <c r="G22" s="176">
        <v>11.9</v>
      </c>
      <c r="H22" s="177">
        <v>11.9</v>
      </c>
      <c r="I22" s="175">
        <v>1</v>
      </c>
      <c r="J22" s="176">
        <v>17.14</v>
      </c>
      <c r="K22" s="177">
        <v>4.1</v>
      </c>
      <c r="L22" s="175">
        <v>1</v>
      </c>
      <c r="M22" s="176">
        <v>10.28</v>
      </c>
      <c r="N22" s="177">
        <v>5.3</v>
      </c>
      <c r="O22" s="175">
        <v>10</v>
      </c>
      <c r="P22" s="176">
        <v>42.82</v>
      </c>
      <c r="Q22" s="176">
        <v>11.9</v>
      </c>
      <c r="R22" s="178">
        <v>12</v>
      </c>
    </row>
    <row r="23" spans="1:18" ht="23.25" customHeight="1">
      <c r="A23" s="179">
        <v>13</v>
      </c>
      <c r="B23" s="174" t="s">
        <v>404</v>
      </c>
      <c r="C23" s="175"/>
      <c r="D23" s="176"/>
      <c r="E23" s="177"/>
      <c r="F23" s="175">
        <v>5</v>
      </c>
      <c r="G23" s="176">
        <v>4.88</v>
      </c>
      <c r="H23" s="177">
        <v>4.88</v>
      </c>
      <c r="I23" s="175"/>
      <c r="J23" s="176">
        <v>14.92</v>
      </c>
      <c r="K23" s="177">
        <v>10.26</v>
      </c>
      <c r="L23" s="175">
        <v>3</v>
      </c>
      <c r="M23" s="176">
        <v>19.46</v>
      </c>
      <c r="N23" s="177">
        <v>10.14</v>
      </c>
      <c r="O23" s="175">
        <v>8</v>
      </c>
      <c r="P23" s="176">
        <v>39.26</v>
      </c>
      <c r="Q23" s="176">
        <v>10.26</v>
      </c>
      <c r="R23" s="178">
        <v>13</v>
      </c>
    </row>
    <row r="24" spans="1:18" ht="23.25" customHeight="1">
      <c r="A24" s="179">
        <v>14</v>
      </c>
      <c r="B24" s="174" t="s">
        <v>405</v>
      </c>
      <c r="C24" s="175"/>
      <c r="D24" s="176"/>
      <c r="E24" s="177"/>
      <c r="F24" s="175"/>
      <c r="G24" s="176"/>
      <c r="H24" s="177"/>
      <c r="I24" s="175">
        <v>4</v>
      </c>
      <c r="J24" s="176">
        <v>42.54</v>
      </c>
      <c r="K24" s="177">
        <v>8.04</v>
      </c>
      <c r="L24" s="175">
        <v>2</v>
      </c>
      <c r="M24" s="176">
        <v>14.38</v>
      </c>
      <c r="N24" s="177">
        <v>14.38</v>
      </c>
      <c r="O24" s="175">
        <v>6</v>
      </c>
      <c r="P24" s="176">
        <v>56.92</v>
      </c>
      <c r="Q24" s="176">
        <v>14.38</v>
      </c>
      <c r="R24" s="178">
        <v>14</v>
      </c>
    </row>
    <row r="25" spans="1:18" ht="23.25" customHeight="1">
      <c r="A25" s="179">
        <v>15</v>
      </c>
      <c r="B25" s="174" t="s">
        <v>406</v>
      </c>
      <c r="C25" s="175"/>
      <c r="D25" s="176">
        <v>1.76</v>
      </c>
      <c r="E25" s="177">
        <v>1.76</v>
      </c>
      <c r="F25" s="175">
        <v>6</v>
      </c>
      <c r="G25" s="176">
        <v>6.82</v>
      </c>
      <c r="H25" s="177">
        <v>6.82</v>
      </c>
      <c r="I25" s="175"/>
      <c r="J25" s="176">
        <v>5.6</v>
      </c>
      <c r="K25" s="177">
        <v>2.9</v>
      </c>
      <c r="L25" s="175"/>
      <c r="M25" s="176"/>
      <c r="N25" s="177"/>
      <c r="O25" s="175">
        <v>6</v>
      </c>
      <c r="P25" s="176">
        <v>14.18</v>
      </c>
      <c r="Q25" s="176">
        <v>6.82</v>
      </c>
      <c r="R25" s="178">
        <v>15</v>
      </c>
    </row>
    <row r="26" spans="1:18" ht="23.25" customHeight="1">
      <c r="A26" s="179">
        <v>16</v>
      </c>
      <c r="B26" s="174" t="s">
        <v>407</v>
      </c>
      <c r="C26" s="175">
        <v>1</v>
      </c>
      <c r="D26" s="176">
        <v>3.76</v>
      </c>
      <c r="E26" s="177">
        <v>3.76</v>
      </c>
      <c r="F26" s="175"/>
      <c r="G26" s="176"/>
      <c r="H26" s="177"/>
      <c r="I26" s="175">
        <v>2</v>
      </c>
      <c r="J26" s="176">
        <v>27.84</v>
      </c>
      <c r="K26" s="177">
        <v>6.36</v>
      </c>
      <c r="L26" s="175"/>
      <c r="M26" s="176">
        <v>7.52</v>
      </c>
      <c r="N26" s="177">
        <v>7.52</v>
      </c>
      <c r="O26" s="175">
        <v>3</v>
      </c>
      <c r="P26" s="176">
        <v>39.12</v>
      </c>
      <c r="Q26" s="176">
        <v>7.52</v>
      </c>
      <c r="R26" s="178">
        <v>16</v>
      </c>
    </row>
    <row r="27" spans="1:18" ht="23.25" customHeight="1">
      <c r="A27" s="181" t="s">
        <v>513</v>
      </c>
      <c r="B27" s="182"/>
      <c r="C27" s="183"/>
      <c r="D27" s="184"/>
      <c r="E27" s="185"/>
      <c r="F27" s="183"/>
      <c r="G27" s="184"/>
      <c r="H27" s="185"/>
      <c r="I27" s="183"/>
      <c r="J27" s="184"/>
      <c r="K27" s="185"/>
      <c r="L27" s="183"/>
      <c r="M27" s="184"/>
      <c r="N27" s="186"/>
      <c r="O27" s="183"/>
      <c r="P27" s="184"/>
      <c r="Q27" s="184"/>
      <c r="R27" s="187"/>
    </row>
  </sheetData>
  <sheetProtection selectLockedCells="1" selectUnlockedCells="1"/>
  <mergeCells count="13">
    <mergeCell ref="L7:N7"/>
    <mergeCell ref="O7:R8"/>
    <mergeCell ref="C8:E8"/>
    <mergeCell ref="F8:H8"/>
    <mergeCell ref="I8:K8"/>
    <mergeCell ref="L8:N8"/>
    <mergeCell ref="A2:R2"/>
    <mergeCell ref="A5:R5"/>
    <mergeCell ref="A7:A9"/>
    <mergeCell ref="B7:B9"/>
    <mergeCell ref="C7:E7"/>
    <mergeCell ref="F7:H7"/>
    <mergeCell ref="I7:K7"/>
  </mergeCells>
  <conditionalFormatting sqref="R28">
    <cfRule type="cellIs" priority="1" dxfId="0" operator="equal" stopIfTrue="1">
      <formula>"x"</formula>
    </cfRule>
  </conditionalFormatting>
  <printOptions horizontalCentered="1"/>
  <pageMargins left="0.7875" right="0.7875" top="0.9840277777777777" bottom="0.43333333333333335" header="0.5118055555555555" footer="0.27569444444444446"/>
  <pageSetup fitToHeight="1" fitToWidth="1" horizontalDpi="300" verticalDpi="300" orientation="landscape" paperSize="9"/>
  <headerFooter alignWithMargins="0">
    <oddFooter>&amp;R&amp;"Calibri,Regular"&amp;11&amp;D 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2:Y27"/>
  <sheetViews>
    <sheetView zoomScale="85" zoomScaleNormal="85" zoomScalePageLayoutView="0" workbookViewId="0" topLeftCell="A1">
      <selection activeCell="D7" sqref="D7:O7"/>
    </sheetView>
  </sheetViews>
  <sheetFormatPr defaultColWidth="11.57421875" defaultRowHeight="12.75"/>
  <cols>
    <col min="1" max="1" width="7.421875" style="188" customWidth="1"/>
    <col min="2" max="2" width="28.8515625" style="189" customWidth="1"/>
    <col min="3" max="3" width="21.140625" style="190" customWidth="1"/>
    <col min="4" max="15" width="9.7109375" style="191" customWidth="1"/>
    <col min="16" max="16" width="9.7109375" style="192" customWidth="1"/>
    <col min="17" max="17" width="9.7109375" style="191" customWidth="1"/>
    <col min="18" max="18" width="11.57421875" style="193" customWidth="1"/>
    <col min="19" max="22" width="11.57421875" style="194" customWidth="1"/>
    <col min="23" max="25" width="0" style="194" hidden="1" customWidth="1"/>
    <col min="26" max="16384" width="11.57421875" style="194" customWidth="1"/>
  </cols>
  <sheetData>
    <row r="2" spans="1:18" ht="18">
      <c r="A2" s="1673" t="s">
        <v>513</v>
      </c>
      <c r="B2" s="1673"/>
      <c r="C2" s="1673"/>
      <c r="D2" s="1673"/>
      <c r="E2" s="1673"/>
      <c r="F2" s="1673"/>
      <c r="G2" s="1673"/>
      <c r="H2" s="1673"/>
      <c r="I2" s="1673"/>
      <c r="J2" s="1673"/>
      <c r="K2" s="1673"/>
      <c r="L2" s="1673"/>
      <c r="M2" s="1673"/>
      <c r="N2" s="1673"/>
      <c r="O2" s="1673"/>
      <c r="P2" s="1673"/>
      <c r="Q2" s="1673"/>
      <c r="R2" s="1673"/>
    </row>
    <row r="3" ht="15.75">
      <c r="B3" s="982" t="s">
        <v>933</v>
      </c>
    </row>
    <row r="4" spans="2:10" ht="18">
      <c r="B4" s="982" t="s">
        <v>934</v>
      </c>
      <c r="D4" s="983"/>
      <c r="E4" s="983"/>
      <c r="F4" s="983" t="s">
        <v>935</v>
      </c>
      <c r="G4" s="983"/>
      <c r="H4" s="983"/>
      <c r="I4" s="983"/>
      <c r="J4" s="983"/>
    </row>
    <row r="5" spans="2:6" ht="18">
      <c r="B5" s="191"/>
      <c r="D5" s="983" t="s">
        <v>936</v>
      </c>
      <c r="E5" s="983"/>
      <c r="F5" s="985"/>
    </row>
    <row r="6" ht="13.5" thickBot="1">
      <c r="B6" s="191"/>
    </row>
    <row r="7" spans="1:18" ht="18" customHeight="1" thickBot="1">
      <c r="A7" s="1674" t="s">
        <v>359</v>
      </c>
      <c r="B7" s="1677" t="s">
        <v>360</v>
      </c>
      <c r="C7" s="1680" t="s">
        <v>361</v>
      </c>
      <c r="D7" s="1683" t="s">
        <v>868</v>
      </c>
      <c r="E7" s="1683"/>
      <c r="F7" s="1684" t="s">
        <v>869</v>
      </c>
      <c r="G7" s="1684"/>
      <c r="H7" s="1683" t="s">
        <v>870</v>
      </c>
      <c r="I7" s="1683"/>
      <c r="J7" s="1689" t="s">
        <v>871</v>
      </c>
      <c r="K7" s="1689"/>
      <c r="L7" s="1689" t="s">
        <v>872</v>
      </c>
      <c r="M7" s="1689"/>
      <c r="N7" s="1684" t="s">
        <v>873</v>
      </c>
      <c r="O7" s="1684"/>
      <c r="P7" s="1685" t="s">
        <v>362</v>
      </c>
      <c r="Q7" s="1685"/>
      <c r="R7" s="1686"/>
    </row>
    <row r="8" spans="1:18" s="191" customFormat="1" ht="16.5" thickBot="1" thickTop="1">
      <c r="A8" s="1675"/>
      <c r="B8" s="1678"/>
      <c r="C8" s="1681"/>
      <c r="D8" s="1670" t="s">
        <v>408</v>
      </c>
      <c r="E8" s="1670"/>
      <c r="F8" s="1670" t="s">
        <v>409</v>
      </c>
      <c r="G8" s="1670"/>
      <c r="H8" s="1670" t="s">
        <v>409</v>
      </c>
      <c r="I8" s="1670"/>
      <c r="J8" s="1670" t="s">
        <v>409</v>
      </c>
      <c r="K8" s="1670"/>
      <c r="L8" s="1670" t="s">
        <v>410</v>
      </c>
      <c r="M8" s="1670"/>
      <c r="N8" s="1670" t="s">
        <v>410</v>
      </c>
      <c r="O8" s="1670"/>
      <c r="P8" s="1687"/>
      <c r="Q8" s="1687"/>
      <c r="R8" s="1688"/>
    </row>
    <row r="9" spans="1:18" s="191" customFormat="1" ht="16.5" thickBot="1" thickTop="1">
      <c r="A9" s="1675"/>
      <c r="B9" s="1678"/>
      <c r="C9" s="1681"/>
      <c r="D9" s="1671">
        <v>40985</v>
      </c>
      <c r="E9" s="1671"/>
      <c r="F9" s="1672">
        <v>40986</v>
      </c>
      <c r="G9" s="1672"/>
      <c r="H9" s="1671">
        <v>40992</v>
      </c>
      <c r="I9" s="1671"/>
      <c r="J9" s="1690">
        <v>40993</v>
      </c>
      <c r="K9" s="1690"/>
      <c r="L9" s="1691">
        <v>41013</v>
      </c>
      <c r="M9" s="1691"/>
      <c r="N9" s="1672">
        <v>41014</v>
      </c>
      <c r="O9" s="1672"/>
      <c r="P9" s="1687"/>
      <c r="Q9" s="1687"/>
      <c r="R9" s="1688"/>
    </row>
    <row r="10" spans="1:25" s="191" customFormat="1" ht="16.5" thickBot="1" thickTop="1">
      <c r="A10" s="1676"/>
      <c r="B10" s="1679"/>
      <c r="C10" s="1682"/>
      <c r="D10" s="989" t="s">
        <v>369</v>
      </c>
      <c r="E10" s="990" t="s">
        <v>370</v>
      </c>
      <c r="F10" s="991" t="s">
        <v>369</v>
      </c>
      <c r="G10" s="992" t="s">
        <v>370</v>
      </c>
      <c r="H10" s="989" t="s">
        <v>369</v>
      </c>
      <c r="I10" s="990" t="s">
        <v>370</v>
      </c>
      <c r="J10" s="991" t="s">
        <v>369</v>
      </c>
      <c r="K10" s="990" t="s">
        <v>370</v>
      </c>
      <c r="L10" s="991" t="s">
        <v>369</v>
      </c>
      <c r="M10" s="990" t="s">
        <v>370</v>
      </c>
      <c r="N10" s="991" t="s">
        <v>369</v>
      </c>
      <c r="O10" s="990" t="s">
        <v>370</v>
      </c>
      <c r="P10" s="986" t="s">
        <v>369</v>
      </c>
      <c r="Q10" s="987" t="s">
        <v>370</v>
      </c>
      <c r="R10" s="988" t="s">
        <v>371</v>
      </c>
      <c r="W10" s="191" t="s">
        <v>411</v>
      </c>
      <c r="X10" s="191" t="s">
        <v>412</v>
      </c>
      <c r="Y10" s="191" t="s">
        <v>413</v>
      </c>
    </row>
    <row r="11" spans="1:25" s="984" customFormat="1" ht="15.75">
      <c r="A11" s="993">
        <v>1</v>
      </c>
      <c r="B11" s="994" t="s">
        <v>414</v>
      </c>
      <c r="C11" s="995" t="s">
        <v>415</v>
      </c>
      <c r="D11" s="996">
        <v>1</v>
      </c>
      <c r="E11" s="997">
        <v>12</v>
      </c>
      <c r="F11" s="998">
        <v>6</v>
      </c>
      <c r="G11" s="997">
        <v>3</v>
      </c>
      <c r="H11" s="998">
        <v>1</v>
      </c>
      <c r="I11" s="997">
        <v>12</v>
      </c>
      <c r="J11" s="998">
        <v>1</v>
      </c>
      <c r="K11" s="999">
        <v>18</v>
      </c>
      <c r="L11" s="1000">
        <v>3</v>
      </c>
      <c r="M11" s="997">
        <v>12</v>
      </c>
      <c r="N11" s="998">
        <v>4</v>
      </c>
      <c r="O11" s="997">
        <v>7</v>
      </c>
      <c r="P11" s="1001">
        <f aca="true" t="shared" si="0" ref="P11:P24">IF(ISNUMBER(D11)=TRUE,SUM(D11,F11,H11,J11,L11,N11),"")</f>
        <v>16</v>
      </c>
      <c r="Q11" s="1002">
        <f aca="true" t="shared" si="1" ref="Q11:Q24">IF(OR(ISNUMBER(E11)=TRUE,ISNUMBER(G11)=TRUE,ISNUMBER(I11)=TRUE,ISNUMBER(K11)=TRUE,ISNUMBER(M11)=TRUE,ISNUMBER(O11)=TRUE),SUM(E11,G11,I11,K11,M11,O11),"")</f>
        <v>64</v>
      </c>
      <c r="R11" s="1003">
        <f aca="true" t="shared" si="2" ref="R11:R24">IF(ISNUMBER(W11)=TRUE,W11,"")</f>
        <v>1</v>
      </c>
      <c r="W11" s="984">
        <f aca="true" t="shared" si="3" ref="W11:W24">IF(AND(ISNUMBER(Q11)=FALSE,ISNUMBER(D11)=TRUE),D11,IF(ISNUMBER(P11)=TRUE,RANK(X11,$X$11:$X$24,1),""))</f>
        <v>1</v>
      </c>
      <c r="X11" s="984">
        <f aca="true" t="shared" si="4" ref="X11:X24">IF(ISNUMBER(P11)=TRUE,P11-Y11/100+N11/10000+L11/1000000+J11/100000000+H11/10000000000+F11/1000000000000+D11/100000000000000,"")</f>
        <v>15.360403010106012</v>
      </c>
      <c r="Y11" s="984">
        <f aca="true" t="shared" si="5" ref="Y11:Y24">IF(ISNUMBER(Q11)=TRUE,Q11,0)</f>
        <v>64</v>
      </c>
    </row>
    <row r="12" spans="1:25" s="984" customFormat="1" ht="15.75">
      <c r="A12" s="1004">
        <v>2</v>
      </c>
      <c r="B12" s="1005" t="s">
        <v>416</v>
      </c>
      <c r="C12" s="1006" t="s">
        <v>417</v>
      </c>
      <c r="D12" s="1007">
        <v>6</v>
      </c>
      <c r="E12" s="1008">
        <v>5</v>
      </c>
      <c r="F12" s="1009">
        <v>2</v>
      </c>
      <c r="G12" s="1010">
        <v>7</v>
      </c>
      <c r="H12" s="1011">
        <v>3</v>
      </c>
      <c r="I12" s="1008">
        <v>7</v>
      </c>
      <c r="J12" s="1009">
        <v>3</v>
      </c>
      <c r="K12" s="1010">
        <v>12</v>
      </c>
      <c r="L12" s="1011">
        <v>1</v>
      </c>
      <c r="M12" s="1008">
        <v>13</v>
      </c>
      <c r="N12" s="1009">
        <v>2</v>
      </c>
      <c r="O12" s="1010">
        <v>10</v>
      </c>
      <c r="P12" s="1012">
        <f t="shared" si="0"/>
        <v>17</v>
      </c>
      <c r="Q12" s="1013">
        <f t="shared" si="1"/>
        <v>54</v>
      </c>
      <c r="R12" s="1014">
        <f t="shared" si="2"/>
        <v>2</v>
      </c>
      <c r="W12" s="984">
        <f t="shared" si="3"/>
        <v>2</v>
      </c>
      <c r="X12" s="984">
        <f t="shared" si="4"/>
        <v>16.46020103030206</v>
      </c>
      <c r="Y12" s="984">
        <f t="shared" si="5"/>
        <v>54</v>
      </c>
    </row>
    <row r="13" spans="1:25" s="984" customFormat="1" ht="15.75">
      <c r="A13" s="1004">
        <v>3</v>
      </c>
      <c r="B13" s="1005" t="s">
        <v>418</v>
      </c>
      <c r="C13" s="1006" t="s">
        <v>417</v>
      </c>
      <c r="D13" s="1007">
        <v>3</v>
      </c>
      <c r="E13" s="1008">
        <v>6</v>
      </c>
      <c r="F13" s="1009">
        <v>3</v>
      </c>
      <c r="G13" s="1010">
        <v>10</v>
      </c>
      <c r="H13" s="1011">
        <v>2</v>
      </c>
      <c r="I13" s="1008">
        <v>10</v>
      </c>
      <c r="J13" s="1009">
        <v>2</v>
      </c>
      <c r="K13" s="1010">
        <v>13</v>
      </c>
      <c r="L13" s="1011">
        <v>6</v>
      </c>
      <c r="M13" s="1008">
        <v>7</v>
      </c>
      <c r="N13" s="1009">
        <v>3</v>
      </c>
      <c r="O13" s="1010">
        <v>12</v>
      </c>
      <c r="P13" s="1012">
        <f t="shared" si="0"/>
        <v>19</v>
      </c>
      <c r="Q13" s="1013">
        <f t="shared" si="1"/>
        <v>58</v>
      </c>
      <c r="R13" s="1014">
        <f t="shared" si="2"/>
        <v>3</v>
      </c>
      <c r="W13" s="984">
        <f t="shared" si="3"/>
        <v>3</v>
      </c>
      <c r="X13" s="984">
        <f t="shared" si="4"/>
        <v>18.42030602020303</v>
      </c>
      <c r="Y13" s="984">
        <f t="shared" si="5"/>
        <v>58</v>
      </c>
    </row>
    <row r="14" spans="1:25" s="984" customFormat="1" ht="15.75">
      <c r="A14" s="1004">
        <v>4</v>
      </c>
      <c r="B14" s="1005" t="s">
        <v>419</v>
      </c>
      <c r="C14" s="1006" t="s">
        <v>420</v>
      </c>
      <c r="D14" s="1007">
        <v>5</v>
      </c>
      <c r="E14" s="1008">
        <v>5</v>
      </c>
      <c r="F14" s="1009">
        <v>1</v>
      </c>
      <c r="G14" s="1010">
        <v>9</v>
      </c>
      <c r="H14" s="1011">
        <v>8</v>
      </c>
      <c r="I14" s="1008">
        <v>4</v>
      </c>
      <c r="J14" s="1009">
        <v>4</v>
      </c>
      <c r="K14" s="1010">
        <v>17</v>
      </c>
      <c r="L14" s="1011">
        <v>2</v>
      </c>
      <c r="M14" s="1008">
        <v>15</v>
      </c>
      <c r="N14" s="1009">
        <v>1</v>
      </c>
      <c r="O14" s="1010">
        <v>11</v>
      </c>
      <c r="P14" s="1012">
        <f t="shared" si="0"/>
        <v>21</v>
      </c>
      <c r="Q14" s="1013">
        <f t="shared" si="1"/>
        <v>61</v>
      </c>
      <c r="R14" s="1014">
        <f t="shared" si="2"/>
        <v>4</v>
      </c>
      <c r="W14" s="984">
        <f t="shared" si="3"/>
        <v>4</v>
      </c>
      <c r="X14" s="984">
        <f t="shared" si="4"/>
        <v>20.390102040801047</v>
      </c>
      <c r="Y14" s="984">
        <f t="shared" si="5"/>
        <v>61</v>
      </c>
    </row>
    <row r="15" spans="1:25" s="984" customFormat="1" ht="15.75">
      <c r="A15" s="1004">
        <v>5</v>
      </c>
      <c r="B15" s="1005" t="s">
        <v>421</v>
      </c>
      <c r="C15" s="1006" t="s">
        <v>422</v>
      </c>
      <c r="D15" s="1007">
        <v>8</v>
      </c>
      <c r="E15" s="1008">
        <v>3</v>
      </c>
      <c r="F15" s="1009">
        <v>5</v>
      </c>
      <c r="G15" s="1010">
        <v>4</v>
      </c>
      <c r="H15" s="1011">
        <v>4</v>
      </c>
      <c r="I15" s="1008">
        <v>8</v>
      </c>
      <c r="J15" s="1009">
        <v>9</v>
      </c>
      <c r="K15" s="1010">
        <v>6</v>
      </c>
      <c r="L15" s="1011">
        <v>4</v>
      </c>
      <c r="M15" s="1008">
        <v>11</v>
      </c>
      <c r="N15" s="1009">
        <v>5</v>
      </c>
      <c r="O15" s="1010">
        <v>6</v>
      </c>
      <c r="P15" s="1012">
        <f t="shared" si="0"/>
        <v>35</v>
      </c>
      <c r="Q15" s="1013">
        <f t="shared" si="1"/>
        <v>38</v>
      </c>
      <c r="R15" s="1014">
        <f t="shared" si="2"/>
        <v>5</v>
      </c>
      <c r="W15" s="984">
        <f t="shared" si="3"/>
        <v>5</v>
      </c>
      <c r="X15" s="984">
        <f t="shared" si="4"/>
        <v>34.62050409040508</v>
      </c>
      <c r="Y15" s="984">
        <f t="shared" si="5"/>
        <v>38</v>
      </c>
    </row>
    <row r="16" spans="1:25" s="984" customFormat="1" ht="15.75">
      <c r="A16" s="1004">
        <v>6</v>
      </c>
      <c r="B16" s="1005" t="s">
        <v>423</v>
      </c>
      <c r="C16" s="1006" t="s">
        <v>424</v>
      </c>
      <c r="D16" s="1007">
        <v>7</v>
      </c>
      <c r="E16" s="1008">
        <v>5</v>
      </c>
      <c r="F16" s="1009">
        <v>4</v>
      </c>
      <c r="G16" s="1010">
        <v>4</v>
      </c>
      <c r="H16" s="1011">
        <v>9</v>
      </c>
      <c r="I16" s="1008">
        <v>4</v>
      </c>
      <c r="J16" s="1009">
        <v>6</v>
      </c>
      <c r="K16" s="1010">
        <v>9</v>
      </c>
      <c r="L16" s="1011">
        <v>5</v>
      </c>
      <c r="M16" s="1008">
        <v>10</v>
      </c>
      <c r="N16" s="1009">
        <v>7</v>
      </c>
      <c r="O16" s="1010">
        <v>4</v>
      </c>
      <c r="P16" s="1012">
        <f t="shared" si="0"/>
        <v>38</v>
      </c>
      <c r="Q16" s="1013">
        <f t="shared" si="1"/>
        <v>36</v>
      </c>
      <c r="R16" s="1014">
        <f t="shared" si="2"/>
        <v>6</v>
      </c>
      <c r="W16" s="984">
        <f t="shared" si="3"/>
        <v>6</v>
      </c>
      <c r="X16" s="984">
        <f t="shared" si="4"/>
        <v>37.640705060904075</v>
      </c>
      <c r="Y16" s="984">
        <f t="shared" si="5"/>
        <v>36</v>
      </c>
    </row>
    <row r="17" spans="1:25" s="984" customFormat="1" ht="15.75">
      <c r="A17" s="1004">
        <v>7</v>
      </c>
      <c r="B17" s="1005" t="s">
        <v>425</v>
      </c>
      <c r="C17" s="1006" t="s">
        <v>426</v>
      </c>
      <c r="D17" s="1007">
        <v>4</v>
      </c>
      <c r="E17" s="1008">
        <v>6</v>
      </c>
      <c r="F17" s="1009">
        <v>8</v>
      </c>
      <c r="G17" s="1010">
        <v>3</v>
      </c>
      <c r="H17" s="1011">
        <v>7</v>
      </c>
      <c r="I17" s="1008">
        <v>5</v>
      </c>
      <c r="J17" s="1009">
        <v>8</v>
      </c>
      <c r="K17" s="1010">
        <v>6</v>
      </c>
      <c r="L17" s="1011">
        <v>9</v>
      </c>
      <c r="M17" s="1008">
        <v>4</v>
      </c>
      <c r="N17" s="1009">
        <v>8</v>
      </c>
      <c r="O17" s="1010">
        <v>3</v>
      </c>
      <c r="P17" s="1012">
        <f t="shared" si="0"/>
        <v>44</v>
      </c>
      <c r="Q17" s="1013">
        <f t="shared" si="1"/>
        <v>27</v>
      </c>
      <c r="R17" s="1014">
        <f t="shared" si="2"/>
        <v>7</v>
      </c>
      <c r="W17" s="984">
        <f t="shared" si="3"/>
        <v>7</v>
      </c>
      <c r="X17" s="984">
        <f t="shared" si="4"/>
        <v>43.730809080708035</v>
      </c>
      <c r="Y17" s="984">
        <f t="shared" si="5"/>
        <v>27</v>
      </c>
    </row>
    <row r="18" spans="1:25" s="984" customFormat="1" ht="15.75">
      <c r="A18" s="1004">
        <v>8</v>
      </c>
      <c r="B18" s="1005" t="s">
        <v>427</v>
      </c>
      <c r="C18" s="1006" t="s">
        <v>415</v>
      </c>
      <c r="D18" s="1007">
        <v>11</v>
      </c>
      <c r="E18" s="1008">
        <v>2</v>
      </c>
      <c r="F18" s="1009">
        <v>8</v>
      </c>
      <c r="G18" s="1010">
        <v>3</v>
      </c>
      <c r="H18" s="1011">
        <v>5</v>
      </c>
      <c r="I18" s="1008">
        <v>5</v>
      </c>
      <c r="J18" s="1009">
        <v>7</v>
      </c>
      <c r="K18" s="1010">
        <v>12</v>
      </c>
      <c r="L18" s="1011">
        <v>8</v>
      </c>
      <c r="M18" s="1008">
        <v>7</v>
      </c>
      <c r="N18" s="1009">
        <v>9</v>
      </c>
      <c r="O18" s="1010">
        <v>3</v>
      </c>
      <c r="P18" s="1012">
        <f t="shared" si="0"/>
        <v>48</v>
      </c>
      <c r="Q18" s="1013">
        <f t="shared" si="1"/>
        <v>32</v>
      </c>
      <c r="R18" s="1014">
        <f t="shared" si="2"/>
        <v>8</v>
      </c>
      <c r="W18" s="984">
        <f t="shared" si="3"/>
        <v>8</v>
      </c>
      <c r="X18" s="984">
        <f t="shared" si="4"/>
        <v>47.68090807050811</v>
      </c>
      <c r="Y18" s="984">
        <f t="shared" si="5"/>
        <v>32</v>
      </c>
    </row>
    <row r="19" spans="1:25" s="984" customFormat="1" ht="15.75">
      <c r="A19" s="1004">
        <v>9</v>
      </c>
      <c r="B19" s="1005" t="s">
        <v>428</v>
      </c>
      <c r="C19" s="1006" t="s">
        <v>429</v>
      </c>
      <c r="D19" s="1007">
        <v>9</v>
      </c>
      <c r="E19" s="1008">
        <v>3</v>
      </c>
      <c r="F19" s="1009">
        <v>12</v>
      </c>
      <c r="G19" s="1010">
        <v>0</v>
      </c>
      <c r="H19" s="1011">
        <v>6</v>
      </c>
      <c r="I19" s="1008">
        <v>8</v>
      </c>
      <c r="J19" s="1009">
        <v>11</v>
      </c>
      <c r="K19" s="1010">
        <v>6</v>
      </c>
      <c r="L19" s="1011">
        <v>7</v>
      </c>
      <c r="M19" s="1008">
        <v>6</v>
      </c>
      <c r="N19" s="1009">
        <v>6</v>
      </c>
      <c r="O19" s="1010">
        <v>5</v>
      </c>
      <c r="P19" s="1012">
        <f t="shared" si="0"/>
        <v>51</v>
      </c>
      <c r="Q19" s="1013">
        <f t="shared" si="1"/>
        <v>28</v>
      </c>
      <c r="R19" s="1014">
        <f t="shared" si="2"/>
        <v>9</v>
      </c>
      <c r="W19" s="984">
        <f t="shared" si="3"/>
        <v>9</v>
      </c>
      <c r="X19" s="984">
        <f t="shared" si="4"/>
        <v>50.720607110612086</v>
      </c>
      <c r="Y19" s="984">
        <f t="shared" si="5"/>
        <v>28</v>
      </c>
    </row>
    <row r="20" spans="1:25" s="984" customFormat="1" ht="15.75">
      <c r="A20" s="1004">
        <v>10</v>
      </c>
      <c r="B20" s="1005" t="s">
        <v>430</v>
      </c>
      <c r="C20" s="1006" t="s">
        <v>431</v>
      </c>
      <c r="D20" s="1007">
        <v>2</v>
      </c>
      <c r="E20" s="1008">
        <v>6</v>
      </c>
      <c r="F20" s="1009">
        <v>10</v>
      </c>
      <c r="G20" s="1010">
        <v>2</v>
      </c>
      <c r="H20" s="1011">
        <v>14</v>
      </c>
      <c r="I20" s="1008">
        <v>0</v>
      </c>
      <c r="J20" s="1009">
        <v>5</v>
      </c>
      <c r="K20" s="1010">
        <v>10</v>
      </c>
      <c r="L20" s="1011">
        <v>14</v>
      </c>
      <c r="M20" s="1008">
        <v>0</v>
      </c>
      <c r="N20" s="1009">
        <v>14</v>
      </c>
      <c r="O20" s="1010">
        <v>0</v>
      </c>
      <c r="P20" s="1012">
        <f t="shared" si="0"/>
        <v>59</v>
      </c>
      <c r="Q20" s="1013">
        <f t="shared" si="1"/>
        <v>18</v>
      </c>
      <c r="R20" s="1014">
        <f t="shared" si="2"/>
        <v>10</v>
      </c>
      <c r="W20" s="984">
        <f t="shared" si="3"/>
        <v>10</v>
      </c>
      <c r="X20" s="984">
        <f t="shared" si="4"/>
        <v>58.82141405141001</v>
      </c>
      <c r="Y20" s="984">
        <f t="shared" si="5"/>
        <v>18</v>
      </c>
    </row>
    <row r="21" spans="1:25" s="984" customFormat="1" ht="15.75">
      <c r="A21" s="1004">
        <v>11</v>
      </c>
      <c r="B21" s="1005" t="s">
        <v>432</v>
      </c>
      <c r="C21" s="1006" t="s">
        <v>426</v>
      </c>
      <c r="D21" s="1007">
        <v>12</v>
      </c>
      <c r="E21" s="1008">
        <v>1</v>
      </c>
      <c r="F21" s="1009">
        <v>7</v>
      </c>
      <c r="G21" s="1010">
        <v>3</v>
      </c>
      <c r="H21" s="1011">
        <v>11</v>
      </c>
      <c r="I21" s="1008">
        <v>1</v>
      </c>
      <c r="J21" s="1009">
        <v>10</v>
      </c>
      <c r="K21" s="1010">
        <v>10</v>
      </c>
      <c r="L21" s="1011">
        <v>14</v>
      </c>
      <c r="M21" s="1008">
        <v>0</v>
      </c>
      <c r="N21" s="1009">
        <v>14</v>
      </c>
      <c r="O21" s="1010">
        <v>0</v>
      </c>
      <c r="P21" s="1012">
        <f t="shared" si="0"/>
        <v>68</v>
      </c>
      <c r="Q21" s="1013">
        <f t="shared" si="1"/>
        <v>15</v>
      </c>
      <c r="R21" s="1014">
        <f t="shared" si="2"/>
        <v>11</v>
      </c>
      <c r="W21" s="984">
        <f t="shared" si="3"/>
        <v>11</v>
      </c>
      <c r="X21" s="984">
        <f t="shared" si="4"/>
        <v>67.85141410110711</v>
      </c>
      <c r="Y21" s="984">
        <f t="shared" si="5"/>
        <v>15</v>
      </c>
    </row>
    <row r="22" spans="1:25" s="984" customFormat="1" ht="15.75">
      <c r="A22" s="1004">
        <v>12</v>
      </c>
      <c r="B22" s="1005" t="s">
        <v>433</v>
      </c>
      <c r="C22" s="1006" t="s">
        <v>424</v>
      </c>
      <c r="D22" s="1007">
        <v>10</v>
      </c>
      <c r="E22" s="1008">
        <v>3</v>
      </c>
      <c r="F22" s="1009">
        <v>11</v>
      </c>
      <c r="G22" s="1010">
        <v>1</v>
      </c>
      <c r="H22" s="1011">
        <v>14</v>
      </c>
      <c r="I22" s="1008">
        <v>0</v>
      </c>
      <c r="J22" s="1009">
        <v>14</v>
      </c>
      <c r="K22" s="1010">
        <v>0</v>
      </c>
      <c r="L22" s="1011">
        <v>14</v>
      </c>
      <c r="M22" s="1008">
        <v>0</v>
      </c>
      <c r="N22" s="1009">
        <v>14</v>
      </c>
      <c r="O22" s="1010">
        <v>0</v>
      </c>
      <c r="P22" s="1012">
        <f t="shared" si="0"/>
        <v>77</v>
      </c>
      <c r="Q22" s="1013">
        <f t="shared" si="1"/>
        <v>4</v>
      </c>
      <c r="R22" s="1014">
        <f t="shared" si="2"/>
        <v>12</v>
      </c>
      <c r="W22" s="984">
        <f t="shared" si="3"/>
        <v>12</v>
      </c>
      <c r="X22" s="984">
        <f t="shared" si="4"/>
        <v>76.96141414141108</v>
      </c>
      <c r="Y22" s="984">
        <f t="shared" si="5"/>
        <v>4</v>
      </c>
    </row>
    <row r="23" spans="1:25" s="984" customFormat="1" ht="15.75">
      <c r="A23" s="1004">
        <v>13</v>
      </c>
      <c r="B23" s="1005" t="s">
        <v>434</v>
      </c>
      <c r="C23" s="1006" t="s">
        <v>435</v>
      </c>
      <c r="D23" s="1007">
        <v>14</v>
      </c>
      <c r="E23" s="1008">
        <v>0</v>
      </c>
      <c r="F23" s="1009">
        <v>14</v>
      </c>
      <c r="G23" s="1010">
        <v>0</v>
      </c>
      <c r="H23" s="1011">
        <v>10</v>
      </c>
      <c r="I23" s="1008">
        <v>1</v>
      </c>
      <c r="J23" s="1009">
        <v>12</v>
      </c>
      <c r="K23" s="1010">
        <v>2</v>
      </c>
      <c r="L23" s="1011">
        <v>14</v>
      </c>
      <c r="M23" s="1008">
        <v>0</v>
      </c>
      <c r="N23" s="1009">
        <v>14</v>
      </c>
      <c r="O23" s="1010">
        <v>0</v>
      </c>
      <c r="P23" s="1012">
        <f t="shared" si="0"/>
        <v>78</v>
      </c>
      <c r="Q23" s="1013">
        <f t="shared" si="1"/>
        <v>3</v>
      </c>
      <c r="R23" s="1014">
        <f t="shared" si="2"/>
        <v>13</v>
      </c>
      <c r="W23" s="984">
        <f t="shared" si="3"/>
        <v>13</v>
      </c>
      <c r="X23" s="984">
        <f t="shared" si="4"/>
        <v>77.97141412101413</v>
      </c>
      <c r="Y23" s="984">
        <f t="shared" si="5"/>
        <v>3</v>
      </c>
    </row>
    <row r="24" spans="1:25" ht="13.5" thickBot="1">
      <c r="A24" s="1015" t="s">
        <v>513</v>
      </c>
      <c r="B24" s="195"/>
      <c r="C24" s="196"/>
      <c r="D24" s="197"/>
      <c r="E24" s="198"/>
      <c r="F24" s="199"/>
      <c r="G24" s="200"/>
      <c r="H24" s="201"/>
      <c r="I24" s="198"/>
      <c r="J24" s="199"/>
      <c r="K24" s="200"/>
      <c r="L24" s="201"/>
      <c r="M24" s="198"/>
      <c r="N24" s="199"/>
      <c r="O24" s="198"/>
      <c r="P24" s="202">
        <f t="shared" si="0"/>
      </c>
      <c r="Q24" s="203">
        <f t="shared" si="1"/>
      </c>
      <c r="R24" s="204">
        <f t="shared" si="2"/>
      </c>
      <c r="W24" s="194">
        <f t="shared" si="3"/>
      </c>
      <c r="X24" s="194">
        <f t="shared" si="4"/>
      </c>
      <c r="Y24" s="194">
        <f t="shared" si="5"/>
        <v>0</v>
      </c>
    </row>
    <row r="26" spans="3:14" ht="12.75">
      <c r="C26" s="190" t="s">
        <v>436</v>
      </c>
      <c r="N26" s="191" t="s">
        <v>437</v>
      </c>
    </row>
    <row r="27" spans="3:14" ht="12.75">
      <c r="C27" s="190" t="s">
        <v>438</v>
      </c>
      <c r="N27" s="191" t="s">
        <v>438</v>
      </c>
    </row>
  </sheetData>
  <sheetProtection selectLockedCells="1" selectUnlockedCells="1"/>
  <mergeCells count="23">
    <mergeCell ref="N8:O8"/>
    <mergeCell ref="J7:K7"/>
    <mergeCell ref="L7:M7"/>
    <mergeCell ref="N7:O7"/>
    <mergeCell ref="J8:K8"/>
    <mergeCell ref="J9:K9"/>
    <mergeCell ref="L9:M9"/>
    <mergeCell ref="A2:R2"/>
    <mergeCell ref="A7:A10"/>
    <mergeCell ref="B7:B10"/>
    <mergeCell ref="C7:C10"/>
    <mergeCell ref="D7:E7"/>
    <mergeCell ref="F7:G7"/>
    <mergeCell ref="H7:I7"/>
    <mergeCell ref="N9:O9"/>
    <mergeCell ref="P7:R9"/>
    <mergeCell ref="L8:M8"/>
    <mergeCell ref="D8:E8"/>
    <mergeCell ref="F8:G8"/>
    <mergeCell ref="H8:I8"/>
    <mergeCell ref="D9:E9"/>
    <mergeCell ref="F9:G9"/>
    <mergeCell ref="H9:I9"/>
  </mergeCells>
  <dataValidations count="1">
    <dataValidation allowBlank="1" showInputMessage="1" showErrorMessage="1" promptTitle="POZOR!" prompt="Polje sadrži formulu!&#10;U polja u ovom dijelu ne upisujte i ne mjenjajte ništa!" sqref="P11:R24">
      <formula1>0</formula1>
      <formula2>0</formula2>
    </dataValidation>
  </dataValidations>
  <printOptions horizontalCentered="1"/>
  <pageMargins left="0.7875" right="0.7875" top="0.9840277777777777" bottom="0.43333333333333335" header="0.5118055555555555" footer="0.5118055555555555"/>
  <pageSetup horizontalDpi="300" verticalDpi="300" orientation="landscape" paperSize="9" scale="80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8"/>
  <sheetViews>
    <sheetView zoomScale="72" zoomScaleNormal="72" zoomScalePageLayoutView="0" workbookViewId="0" topLeftCell="A1">
      <selection activeCell="B26" sqref="B26"/>
    </sheetView>
  </sheetViews>
  <sheetFormatPr defaultColWidth="9.140625" defaultRowHeight="12.75"/>
  <cols>
    <col min="1" max="1" width="5.140625" style="205" customWidth="1"/>
    <col min="2" max="2" width="21.8515625" style="210" bestFit="1" customWidth="1"/>
    <col min="3" max="3" width="19.8515625" style="206" customWidth="1"/>
    <col min="4" max="4" width="5.7109375" style="206" customWidth="1"/>
    <col min="5" max="5" width="9.28125" style="207" customWidth="1"/>
    <col min="6" max="6" width="5.7109375" style="206" customWidth="1"/>
    <col min="7" max="7" width="9.28125" style="207" customWidth="1"/>
    <col min="8" max="8" width="5.7109375" style="206" customWidth="1"/>
    <col min="9" max="9" width="9.28125" style="207" customWidth="1"/>
    <col min="10" max="10" width="5.7109375" style="206" customWidth="1"/>
    <col min="11" max="11" width="9.28125" style="207" customWidth="1"/>
    <col min="12" max="12" width="5.7109375" style="206" customWidth="1"/>
    <col min="13" max="13" width="9.28125" style="207" customWidth="1"/>
    <col min="14" max="14" width="5.7109375" style="206" customWidth="1"/>
    <col min="15" max="15" width="9.28125" style="207" customWidth="1"/>
    <col min="16" max="16" width="0.13671875" style="206" hidden="1" customWidth="1"/>
    <col min="17" max="17" width="9.28125" style="207" hidden="1" customWidth="1"/>
    <col min="18" max="18" width="5.7109375" style="206" hidden="1" customWidth="1"/>
    <col min="19" max="19" width="9.28125" style="207" hidden="1" customWidth="1"/>
    <col min="20" max="20" width="6.7109375" style="206" customWidth="1"/>
    <col min="21" max="21" width="10.00390625" style="207" customWidth="1"/>
    <col min="22" max="22" width="10.57421875" style="206" customWidth="1"/>
    <col min="23" max="23" width="0" style="206" hidden="1" customWidth="1"/>
    <col min="24" max="25" width="9.140625" style="206" hidden="1" customWidth="1"/>
    <col min="26" max="26" width="10.8515625" style="206" hidden="1" customWidth="1"/>
    <col min="27" max="27" width="15.57421875" style="206" hidden="1" customWidth="1"/>
    <col min="28" max="28" width="14.57421875" style="206" hidden="1" customWidth="1"/>
    <col min="29" max="16384" width="9.140625" style="206" customWidth="1"/>
  </cols>
  <sheetData>
    <row r="1" spans="2:17" ht="23.25">
      <c r="B1" s="1692" t="s">
        <v>0</v>
      </c>
      <c r="C1" s="1692"/>
      <c r="K1" s="208" t="s">
        <v>1</v>
      </c>
      <c r="Q1" s="206"/>
    </row>
    <row r="2" spans="2:25" ht="23.25">
      <c r="B2" s="1693" t="s">
        <v>2</v>
      </c>
      <c r="C2" s="1693"/>
      <c r="K2" s="208" t="s">
        <v>574</v>
      </c>
      <c r="Y2" s="209"/>
    </row>
    <row r="3" ht="23.25">
      <c r="K3" s="208"/>
    </row>
    <row r="4" spans="2:17" ht="15.75" thickBot="1">
      <c r="B4" s="211"/>
      <c r="D4" s="212"/>
      <c r="E4" s="213"/>
      <c r="H4" s="212"/>
      <c r="I4" s="213"/>
      <c r="L4" s="212"/>
      <c r="M4" s="213"/>
      <c r="P4" s="212"/>
      <c r="Q4" s="213"/>
    </row>
    <row r="5" spans="1:22" s="214" customFormat="1" ht="20.25" customHeight="1" thickTop="1">
      <c r="A5" s="1694" t="s">
        <v>5</v>
      </c>
      <c r="B5" s="1696" t="s">
        <v>6</v>
      </c>
      <c r="C5" s="1698" t="s">
        <v>7</v>
      </c>
      <c r="D5" s="1702" t="s">
        <v>8</v>
      </c>
      <c r="E5" s="1703"/>
      <c r="F5" s="1700" t="s">
        <v>9</v>
      </c>
      <c r="G5" s="1701"/>
      <c r="H5" s="1702" t="s">
        <v>10</v>
      </c>
      <c r="I5" s="1703"/>
      <c r="J5" s="1700" t="s">
        <v>11</v>
      </c>
      <c r="K5" s="1701"/>
      <c r="L5" s="1702" t="s">
        <v>12</v>
      </c>
      <c r="M5" s="1703"/>
      <c r="N5" s="1700" t="s">
        <v>13</v>
      </c>
      <c r="O5" s="1701"/>
      <c r="P5" s="1702" t="s">
        <v>14</v>
      </c>
      <c r="Q5" s="1703"/>
      <c r="R5" s="1700" t="s">
        <v>15</v>
      </c>
      <c r="S5" s="1701"/>
      <c r="T5" s="1704" t="s">
        <v>16</v>
      </c>
      <c r="U5" s="1705"/>
      <c r="V5" s="1706"/>
    </row>
    <row r="6" spans="1:22" s="214" customFormat="1" ht="27.75" customHeight="1">
      <c r="A6" s="1695"/>
      <c r="B6" s="1697"/>
      <c r="C6" s="1699"/>
      <c r="D6" s="1710" t="s">
        <v>575</v>
      </c>
      <c r="E6" s="1711"/>
      <c r="F6" s="1712" t="s">
        <v>576</v>
      </c>
      <c r="G6" s="1713"/>
      <c r="H6" s="1712" t="s">
        <v>577</v>
      </c>
      <c r="I6" s="1713"/>
      <c r="J6" s="1712" t="s">
        <v>578</v>
      </c>
      <c r="K6" s="1713"/>
      <c r="L6" s="1710" t="s">
        <v>579</v>
      </c>
      <c r="M6" s="1711"/>
      <c r="N6" s="1712" t="s">
        <v>580</v>
      </c>
      <c r="O6" s="1713"/>
      <c r="P6" s="1710"/>
      <c r="Q6" s="1711"/>
      <c r="R6" s="1712"/>
      <c r="S6" s="1713"/>
      <c r="T6" s="1707"/>
      <c r="U6" s="1708"/>
      <c r="V6" s="1709"/>
    </row>
    <row r="7" spans="1:27" s="214" customFormat="1" ht="12.75" customHeight="1">
      <c r="A7" s="1695"/>
      <c r="B7" s="1697"/>
      <c r="C7" s="1699"/>
      <c r="D7" s="215"/>
      <c r="E7" s="216"/>
      <c r="F7" s="215"/>
      <c r="G7" s="217"/>
      <c r="H7" s="218"/>
      <c r="I7" s="216"/>
      <c r="J7" s="215"/>
      <c r="K7" s="217"/>
      <c r="L7" s="218"/>
      <c r="M7" s="216"/>
      <c r="N7" s="215"/>
      <c r="O7" s="219"/>
      <c r="P7" s="218"/>
      <c r="Q7" s="216"/>
      <c r="R7" s="215"/>
      <c r="S7" s="217"/>
      <c r="T7" s="218"/>
      <c r="U7" s="220"/>
      <c r="V7" s="221"/>
      <c r="W7" s="222"/>
      <c r="X7" s="223"/>
      <c r="Y7" s="223"/>
      <c r="Z7" s="223"/>
      <c r="AA7" s="223"/>
    </row>
    <row r="8" spans="1:27" s="214" customFormat="1" ht="12.75" customHeight="1">
      <c r="A8" s="224"/>
      <c r="B8" s="225"/>
      <c r="C8" s="226"/>
      <c r="D8" s="227" t="s">
        <v>17</v>
      </c>
      <c r="E8" s="228" t="s">
        <v>18</v>
      </c>
      <c r="F8" s="227" t="s">
        <v>17</v>
      </c>
      <c r="G8" s="229" t="s">
        <v>18</v>
      </c>
      <c r="H8" s="230" t="s">
        <v>17</v>
      </c>
      <c r="I8" s="228" t="s">
        <v>18</v>
      </c>
      <c r="J8" s="227" t="s">
        <v>17</v>
      </c>
      <c r="K8" s="229" t="s">
        <v>18</v>
      </c>
      <c r="L8" s="230" t="s">
        <v>17</v>
      </c>
      <c r="M8" s="228" t="s">
        <v>18</v>
      </c>
      <c r="N8" s="227" t="s">
        <v>17</v>
      </c>
      <c r="O8" s="231" t="s">
        <v>18</v>
      </c>
      <c r="P8" s="230" t="s">
        <v>17</v>
      </c>
      <c r="Q8" s="228" t="s">
        <v>18</v>
      </c>
      <c r="R8" s="227" t="s">
        <v>17</v>
      </c>
      <c r="S8" s="229" t="s">
        <v>18</v>
      </c>
      <c r="T8" s="230" t="s">
        <v>17</v>
      </c>
      <c r="U8" s="232" t="s">
        <v>19</v>
      </c>
      <c r="V8" s="233" t="s">
        <v>20</v>
      </c>
      <c r="W8" s="234"/>
      <c r="X8" s="223"/>
      <c r="Y8" s="223"/>
      <c r="Z8" s="223"/>
      <c r="AA8" s="223"/>
    </row>
    <row r="9" spans="1:27" s="214" customFormat="1" ht="12.75" customHeight="1" thickBot="1">
      <c r="A9" s="235"/>
      <c r="B9" s="236"/>
      <c r="C9" s="237"/>
      <c r="D9" s="238"/>
      <c r="E9" s="239"/>
      <c r="F9" s="238"/>
      <c r="G9" s="240"/>
      <c r="H9" s="238"/>
      <c r="I9" s="239"/>
      <c r="J9" s="238"/>
      <c r="K9" s="240"/>
      <c r="L9" s="238"/>
      <c r="M9" s="239"/>
      <c r="N9" s="238"/>
      <c r="O9" s="240"/>
      <c r="P9" s="238"/>
      <c r="Q9" s="239"/>
      <c r="R9" s="238"/>
      <c r="S9" s="240"/>
      <c r="T9" s="238"/>
      <c r="U9" s="241"/>
      <c r="V9" s="242"/>
      <c r="W9" s="234"/>
      <c r="X9" s="223"/>
      <c r="Y9" s="223"/>
      <c r="Z9" s="223"/>
      <c r="AA9" s="223"/>
    </row>
    <row r="10" spans="1:28" s="255" customFormat="1" ht="15" customHeight="1" thickTop="1">
      <c r="A10" s="243">
        <v>1</v>
      </c>
      <c r="B10" s="244" t="s">
        <v>443</v>
      </c>
      <c r="C10" s="245" t="s">
        <v>101</v>
      </c>
      <c r="D10" s="246">
        <v>1</v>
      </c>
      <c r="E10" s="247">
        <v>4070</v>
      </c>
      <c r="F10" s="248">
        <v>4</v>
      </c>
      <c r="G10" s="249">
        <v>4880</v>
      </c>
      <c r="H10" s="246">
        <v>6</v>
      </c>
      <c r="I10" s="247">
        <v>2323</v>
      </c>
      <c r="J10" s="248">
        <v>2</v>
      </c>
      <c r="K10" s="250">
        <v>4187</v>
      </c>
      <c r="L10" s="251">
        <v>1</v>
      </c>
      <c r="M10" s="247">
        <v>5927</v>
      </c>
      <c r="N10" s="248">
        <v>1</v>
      </c>
      <c r="O10" s="250">
        <v>6428</v>
      </c>
      <c r="P10" s="246"/>
      <c r="Q10" s="247"/>
      <c r="R10" s="248"/>
      <c r="S10" s="250"/>
      <c r="T10" s="252">
        <f aca="true" t="shared" si="0" ref="T10:T22">IF(ISNUMBER(D10)=TRUE,SUM(D10,F10,H10,J10,L10,N10,P10,R10),"")</f>
        <v>15</v>
      </c>
      <c r="U10" s="253">
        <f aca="true" t="shared" si="1" ref="U10:U22">IF(ISNUMBER(E10)=TRUE,SUM(E10,G10,I10,K10,M10,O10,Q10,S10),"")</f>
        <v>27815</v>
      </c>
      <c r="V10" s="254">
        <f aca="true" t="shared" si="2" ref="V10:V22">IF(ISNUMBER(AB10)=TRUE,AB10,"")</f>
        <v>1</v>
      </c>
      <c r="W10" s="255">
        <f aca="true" t="shared" si="3" ref="W10:W22">IF(ISNUMBER(V10)=TRUE,1,"")</f>
        <v>1</v>
      </c>
      <c r="X10" s="255">
        <f aca="true" t="shared" si="4" ref="X10:X22">IF(ISNUMBER(T10)=TRUE,T10,"")</f>
        <v>15</v>
      </c>
      <c r="Y10" s="255">
        <f aca="true" t="shared" si="5" ref="Y10:Y22">IF(ISNUMBER(U10)=TRUE,U10,"")</f>
        <v>27815</v>
      </c>
      <c r="Z10" s="256">
        <f aca="true" t="shared" si="6" ref="Z10:Z22">MAX(E10,G10,I10,K10,M10,O10,Q10,S10)</f>
        <v>6428</v>
      </c>
      <c r="AA10" s="255">
        <f aca="true" t="shared" si="7" ref="AA10:AA22">IF(ISNUMBER(X10)=TRUE,X10-Y10/100000-Z10/1000000000,"")</f>
        <v>14.721843572</v>
      </c>
      <c r="AB10" s="255">
        <f aca="true" t="shared" si="8" ref="AB10:AB23">IF(ISNUMBER(AA10)=TRUE,RANK(AA10,$AA$10:$AA$23,1),"")</f>
        <v>1</v>
      </c>
    </row>
    <row r="11" spans="1:28" s="255" customFormat="1" ht="15" customHeight="1">
      <c r="A11" s="257">
        <v>2</v>
      </c>
      <c r="B11" s="258" t="s">
        <v>439</v>
      </c>
      <c r="C11" s="259" t="s">
        <v>440</v>
      </c>
      <c r="D11" s="260">
        <v>3</v>
      </c>
      <c r="E11" s="261">
        <v>3935</v>
      </c>
      <c r="F11" s="262">
        <v>2</v>
      </c>
      <c r="G11" s="263">
        <v>5640</v>
      </c>
      <c r="H11" s="260">
        <v>5</v>
      </c>
      <c r="I11" s="261">
        <v>2463</v>
      </c>
      <c r="J11" s="264">
        <v>1</v>
      </c>
      <c r="K11" s="263">
        <v>4662</v>
      </c>
      <c r="L11" s="260">
        <v>2</v>
      </c>
      <c r="M11" s="261">
        <v>4340</v>
      </c>
      <c r="N11" s="262">
        <v>2</v>
      </c>
      <c r="O11" s="263">
        <v>5805</v>
      </c>
      <c r="P11" s="260"/>
      <c r="Q11" s="261"/>
      <c r="R11" s="262"/>
      <c r="S11" s="263"/>
      <c r="T11" s="252">
        <f t="shared" si="0"/>
        <v>15</v>
      </c>
      <c r="U11" s="253">
        <f t="shared" si="1"/>
        <v>26845</v>
      </c>
      <c r="V11" s="254">
        <f t="shared" si="2"/>
        <v>2</v>
      </c>
      <c r="W11" s="255">
        <f t="shared" si="3"/>
        <v>1</v>
      </c>
      <c r="X11" s="255">
        <f t="shared" si="4"/>
        <v>15</v>
      </c>
      <c r="Y11" s="255">
        <f t="shared" si="5"/>
        <v>26845</v>
      </c>
      <c r="Z11" s="256">
        <f t="shared" si="6"/>
        <v>5805</v>
      </c>
      <c r="AA11" s="255">
        <f t="shared" si="7"/>
        <v>14.731544195</v>
      </c>
      <c r="AB11" s="255">
        <f t="shared" si="8"/>
        <v>2</v>
      </c>
    </row>
    <row r="12" spans="1:28" s="255" customFormat="1" ht="15" customHeight="1">
      <c r="A12" s="257">
        <v>3</v>
      </c>
      <c r="B12" s="258" t="s">
        <v>441</v>
      </c>
      <c r="C12" s="259" t="s">
        <v>442</v>
      </c>
      <c r="D12" s="260">
        <v>6</v>
      </c>
      <c r="E12" s="261">
        <v>2445</v>
      </c>
      <c r="F12" s="262">
        <v>3</v>
      </c>
      <c r="G12" s="263">
        <v>5240</v>
      </c>
      <c r="H12" s="260">
        <v>1</v>
      </c>
      <c r="I12" s="261">
        <v>4056</v>
      </c>
      <c r="J12" s="264">
        <v>3</v>
      </c>
      <c r="K12" s="263">
        <v>4028</v>
      </c>
      <c r="L12" s="260">
        <v>6</v>
      </c>
      <c r="M12" s="261">
        <v>3385</v>
      </c>
      <c r="N12" s="262">
        <v>5</v>
      </c>
      <c r="O12" s="263">
        <v>4128</v>
      </c>
      <c r="P12" s="260"/>
      <c r="Q12" s="261"/>
      <c r="R12" s="262"/>
      <c r="S12" s="263"/>
      <c r="T12" s="252">
        <f t="shared" si="0"/>
        <v>24</v>
      </c>
      <c r="U12" s="253">
        <f t="shared" si="1"/>
        <v>23282</v>
      </c>
      <c r="V12" s="254">
        <f t="shared" si="2"/>
        <v>3</v>
      </c>
      <c r="W12" s="255">
        <f t="shared" si="3"/>
        <v>1</v>
      </c>
      <c r="X12" s="255">
        <f t="shared" si="4"/>
        <v>24</v>
      </c>
      <c r="Y12" s="255">
        <f t="shared" si="5"/>
        <v>23282</v>
      </c>
      <c r="Z12" s="256">
        <f t="shared" si="6"/>
        <v>5240</v>
      </c>
      <c r="AA12" s="255">
        <f t="shared" si="7"/>
        <v>23.76717476</v>
      </c>
      <c r="AB12" s="255">
        <f t="shared" si="8"/>
        <v>3</v>
      </c>
    </row>
    <row r="13" spans="1:28" s="255" customFormat="1" ht="15" customHeight="1">
      <c r="A13" s="243">
        <v>4</v>
      </c>
      <c r="B13" s="258" t="s">
        <v>444</v>
      </c>
      <c r="C13" s="259" t="s">
        <v>141</v>
      </c>
      <c r="D13" s="265">
        <v>2</v>
      </c>
      <c r="E13" s="261">
        <v>3990</v>
      </c>
      <c r="F13" s="262">
        <v>1</v>
      </c>
      <c r="G13" s="263">
        <v>6990</v>
      </c>
      <c r="H13" s="260">
        <v>4</v>
      </c>
      <c r="I13" s="261">
        <v>2921</v>
      </c>
      <c r="J13" s="262">
        <v>8</v>
      </c>
      <c r="K13" s="263">
        <v>2578</v>
      </c>
      <c r="L13" s="260">
        <v>9</v>
      </c>
      <c r="M13" s="261">
        <v>2135</v>
      </c>
      <c r="N13" s="262">
        <v>3</v>
      </c>
      <c r="O13" s="263">
        <v>5607</v>
      </c>
      <c r="P13" s="260"/>
      <c r="Q13" s="261"/>
      <c r="R13" s="262"/>
      <c r="S13" s="263"/>
      <c r="T13" s="252">
        <f t="shared" si="0"/>
        <v>27</v>
      </c>
      <c r="U13" s="253">
        <f t="shared" si="1"/>
        <v>24221</v>
      </c>
      <c r="V13" s="254">
        <f t="shared" si="2"/>
        <v>4</v>
      </c>
      <c r="W13" s="255">
        <f t="shared" si="3"/>
        <v>1</v>
      </c>
      <c r="X13" s="255">
        <f t="shared" si="4"/>
        <v>27</v>
      </c>
      <c r="Y13" s="255">
        <f t="shared" si="5"/>
        <v>24221</v>
      </c>
      <c r="Z13" s="256">
        <f t="shared" si="6"/>
        <v>6990</v>
      </c>
      <c r="AA13" s="255">
        <f t="shared" si="7"/>
        <v>26.75778301</v>
      </c>
      <c r="AB13" s="255">
        <f t="shared" si="8"/>
        <v>4</v>
      </c>
    </row>
    <row r="14" spans="1:28" s="255" customFormat="1" ht="15" customHeight="1">
      <c r="A14" s="257">
        <v>5</v>
      </c>
      <c r="B14" s="258" t="s">
        <v>445</v>
      </c>
      <c r="C14" s="259" t="s">
        <v>154</v>
      </c>
      <c r="D14" s="260">
        <v>4</v>
      </c>
      <c r="E14" s="261">
        <v>3320</v>
      </c>
      <c r="F14" s="264">
        <v>8.5</v>
      </c>
      <c r="G14" s="263">
        <v>3490</v>
      </c>
      <c r="H14" s="260">
        <v>3</v>
      </c>
      <c r="I14" s="261">
        <v>3630</v>
      </c>
      <c r="J14" s="262">
        <v>4</v>
      </c>
      <c r="K14" s="263">
        <v>3433</v>
      </c>
      <c r="L14" s="260">
        <v>4</v>
      </c>
      <c r="M14" s="261">
        <v>3532</v>
      </c>
      <c r="N14" s="262">
        <v>4</v>
      </c>
      <c r="O14" s="263">
        <v>5560</v>
      </c>
      <c r="P14" s="260"/>
      <c r="Q14" s="261"/>
      <c r="R14" s="262"/>
      <c r="S14" s="263"/>
      <c r="T14" s="252">
        <f t="shared" si="0"/>
        <v>27.5</v>
      </c>
      <c r="U14" s="253">
        <f t="shared" si="1"/>
        <v>22965</v>
      </c>
      <c r="V14" s="254">
        <f t="shared" si="2"/>
        <v>5</v>
      </c>
      <c r="W14" s="255">
        <f t="shared" si="3"/>
        <v>1</v>
      </c>
      <c r="X14" s="255">
        <f t="shared" si="4"/>
        <v>27.5</v>
      </c>
      <c r="Y14" s="255">
        <f t="shared" si="5"/>
        <v>22965</v>
      </c>
      <c r="Z14" s="256">
        <f t="shared" si="6"/>
        <v>5560</v>
      </c>
      <c r="AA14" s="255">
        <f t="shared" si="7"/>
        <v>27.27034444</v>
      </c>
      <c r="AB14" s="255">
        <f t="shared" si="8"/>
        <v>5</v>
      </c>
    </row>
    <row r="15" spans="1:28" s="255" customFormat="1" ht="15" customHeight="1">
      <c r="A15" s="257">
        <v>6</v>
      </c>
      <c r="B15" s="258" t="s">
        <v>446</v>
      </c>
      <c r="C15" s="259" t="s">
        <v>447</v>
      </c>
      <c r="D15" s="260">
        <v>8</v>
      </c>
      <c r="E15" s="261">
        <v>1525</v>
      </c>
      <c r="F15" s="262">
        <v>5</v>
      </c>
      <c r="G15" s="263">
        <v>4020</v>
      </c>
      <c r="H15" s="265">
        <v>2</v>
      </c>
      <c r="I15" s="261">
        <v>3636</v>
      </c>
      <c r="J15" s="262">
        <v>5</v>
      </c>
      <c r="K15" s="263">
        <v>2909</v>
      </c>
      <c r="L15" s="260">
        <v>10</v>
      </c>
      <c r="M15" s="261">
        <v>2047</v>
      </c>
      <c r="N15" s="266">
        <v>9</v>
      </c>
      <c r="O15" s="263">
        <v>3196</v>
      </c>
      <c r="P15" s="260"/>
      <c r="Q15" s="261"/>
      <c r="R15" s="262"/>
      <c r="S15" s="263"/>
      <c r="T15" s="252">
        <f t="shared" si="0"/>
        <v>39</v>
      </c>
      <c r="U15" s="253">
        <f t="shared" si="1"/>
        <v>17333</v>
      </c>
      <c r="V15" s="254">
        <f t="shared" si="2"/>
        <v>6</v>
      </c>
      <c r="W15" s="255">
        <f t="shared" si="3"/>
        <v>1</v>
      </c>
      <c r="X15" s="255">
        <f t="shared" si="4"/>
        <v>39</v>
      </c>
      <c r="Y15" s="255">
        <f t="shared" si="5"/>
        <v>17333</v>
      </c>
      <c r="Z15" s="256">
        <f t="shared" si="6"/>
        <v>4020</v>
      </c>
      <c r="AA15" s="255">
        <f t="shared" si="7"/>
        <v>38.82666598</v>
      </c>
      <c r="AB15" s="255">
        <f t="shared" si="8"/>
        <v>6</v>
      </c>
    </row>
    <row r="16" spans="1:28" s="255" customFormat="1" ht="15" customHeight="1">
      <c r="A16" s="243">
        <v>7</v>
      </c>
      <c r="B16" s="258" t="s">
        <v>448</v>
      </c>
      <c r="C16" s="259" t="s">
        <v>297</v>
      </c>
      <c r="D16" s="260">
        <v>5</v>
      </c>
      <c r="E16" s="261">
        <v>3315</v>
      </c>
      <c r="F16" s="262">
        <v>6</v>
      </c>
      <c r="G16" s="263">
        <v>3710</v>
      </c>
      <c r="H16" s="265">
        <v>7</v>
      </c>
      <c r="I16" s="261">
        <v>2311</v>
      </c>
      <c r="J16" s="262">
        <v>9</v>
      </c>
      <c r="K16" s="263">
        <v>1923</v>
      </c>
      <c r="L16" s="260">
        <v>8</v>
      </c>
      <c r="M16" s="261">
        <v>2277</v>
      </c>
      <c r="N16" s="262">
        <v>7</v>
      </c>
      <c r="O16" s="263">
        <v>4057</v>
      </c>
      <c r="P16" s="260"/>
      <c r="Q16" s="261"/>
      <c r="R16" s="262"/>
      <c r="S16" s="263"/>
      <c r="T16" s="252">
        <f t="shared" si="0"/>
        <v>42</v>
      </c>
      <c r="U16" s="253">
        <f t="shared" si="1"/>
        <v>17593</v>
      </c>
      <c r="V16" s="254">
        <f t="shared" si="2"/>
        <v>7</v>
      </c>
      <c r="W16" s="255">
        <f t="shared" si="3"/>
        <v>1</v>
      </c>
      <c r="X16" s="255">
        <f t="shared" si="4"/>
        <v>42</v>
      </c>
      <c r="Y16" s="255">
        <f t="shared" si="5"/>
        <v>17593</v>
      </c>
      <c r="Z16" s="256">
        <f t="shared" si="6"/>
        <v>4057</v>
      </c>
      <c r="AA16" s="255">
        <f t="shared" si="7"/>
        <v>41.824065943</v>
      </c>
      <c r="AB16" s="255">
        <f t="shared" si="8"/>
        <v>7</v>
      </c>
    </row>
    <row r="17" spans="1:28" s="255" customFormat="1" ht="15" customHeight="1">
      <c r="A17" s="257">
        <v>8</v>
      </c>
      <c r="B17" s="258" t="s">
        <v>450</v>
      </c>
      <c r="C17" s="259" t="s">
        <v>101</v>
      </c>
      <c r="D17" s="265">
        <v>11</v>
      </c>
      <c r="E17" s="261">
        <v>975</v>
      </c>
      <c r="F17" s="262">
        <v>8.5</v>
      </c>
      <c r="G17" s="263">
        <v>3490</v>
      </c>
      <c r="H17" s="260">
        <v>8</v>
      </c>
      <c r="I17" s="261">
        <v>1222</v>
      </c>
      <c r="J17" s="262">
        <v>6</v>
      </c>
      <c r="K17" s="263">
        <v>2876</v>
      </c>
      <c r="L17" s="260">
        <v>7</v>
      </c>
      <c r="M17" s="261">
        <v>2520</v>
      </c>
      <c r="N17" s="262">
        <v>6</v>
      </c>
      <c r="O17" s="263">
        <v>4107</v>
      </c>
      <c r="P17" s="260"/>
      <c r="Q17" s="261"/>
      <c r="R17" s="262"/>
      <c r="S17" s="263"/>
      <c r="T17" s="252">
        <f t="shared" si="0"/>
        <v>46.5</v>
      </c>
      <c r="U17" s="253">
        <f t="shared" si="1"/>
        <v>15190</v>
      </c>
      <c r="V17" s="254">
        <f t="shared" si="2"/>
        <v>8</v>
      </c>
      <c r="W17" s="255">
        <f t="shared" si="3"/>
        <v>1</v>
      </c>
      <c r="X17" s="255">
        <f t="shared" si="4"/>
        <v>46.5</v>
      </c>
      <c r="Y17" s="255">
        <f t="shared" si="5"/>
        <v>15190</v>
      </c>
      <c r="Z17" s="256">
        <f t="shared" si="6"/>
        <v>4107</v>
      </c>
      <c r="AA17" s="255">
        <f t="shared" si="7"/>
        <v>46.348095893</v>
      </c>
      <c r="AB17" s="255">
        <f t="shared" si="8"/>
        <v>8</v>
      </c>
    </row>
    <row r="18" spans="1:28" s="255" customFormat="1" ht="15" customHeight="1">
      <c r="A18" s="257">
        <v>9</v>
      </c>
      <c r="B18" s="258" t="s">
        <v>451</v>
      </c>
      <c r="C18" s="259" t="s">
        <v>452</v>
      </c>
      <c r="D18" s="260">
        <v>9</v>
      </c>
      <c r="E18" s="261">
        <v>1285</v>
      </c>
      <c r="F18" s="264">
        <v>11</v>
      </c>
      <c r="G18" s="263">
        <v>2140</v>
      </c>
      <c r="H18" s="260">
        <v>10</v>
      </c>
      <c r="I18" s="261">
        <v>1066</v>
      </c>
      <c r="J18" s="262">
        <v>10</v>
      </c>
      <c r="K18" s="263">
        <v>1638</v>
      </c>
      <c r="L18" s="260">
        <v>5</v>
      </c>
      <c r="M18" s="261">
        <v>3480</v>
      </c>
      <c r="N18" s="262">
        <v>8</v>
      </c>
      <c r="O18" s="263">
        <v>3903</v>
      </c>
      <c r="P18" s="260"/>
      <c r="Q18" s="261"/>
      <c r="R18" s="262"/>
      <c r="S18" s="263"/>
      <c r="T18" s="252">
        <f t="shared" si="0"/>
        <v>53</v>
      </c>
      <c r="U18" s="253">
        <f t="shared" si="1"/>
        <v>13512</v>
      </c>
      <c r="V18" s="254">
        <f t="shared" si="2"/>
        <v>9</v>
      </c>
      <c r="W18" s="255">
        <f t="shared" si="3"/>
        <v>1</v>
      </c>
      <c r="X18" s="255">
        <f t="shared" si="4"/>
        <v>53</v>
      </c>
      <c r="Y18" s="255">
        <f t="shared" si="5"/>
        <v>13512</v>
      </c>
      <c r="Z18" s="256">
        <f t="shared" si="6"/>
        <v>3903</v>
      </c>
      <c r="AA18" s="255">
        <f t="shared" si="7"/>
        <v>52.864876097</v>
      </c>
      <c r="AB18" s="255">
        <f t="shared" si="8"/>
        <v>9</v>
      </c>
    </row>
    <row r="19" spans="1:28" s="255" customFormat="1" ht="15" customHeight="1">
      <c r="A19" s="243">
        <v>10</v>
      </c>
      <c r="B19" s="258" t="s">
        <v>449</v>
      </c>
      <c r="C19" s="259" t="s">
        <v>297</v>
      </c>
      <c r="D19" s="260">
        <v>7</v>
      </c>
      <c r="E19" s="261">
        <v>2210</v>
      </c>
      <c r="F19" s="262">
        <v>7</v>
      </c>
      <c r="G19" s="263">
        <v>3530</v>
      </c>
      <c r="H19" s="260">
        <v>9</v>
      </c>
      <c r="I19" s="261">
        <v>1111</v>
      </c>
      <c r="J19" s="262">
        <v>7</v>
      </c>
      <c r="K19" s="263">
        <v>2823</v>
      </c>
      <c r="L19" s="260">
        <v>13</v>
      </c>
      <c r="M19" s="261">
        <v>0</v>
      </c>
      <c r="N19" s="262">
        <v>13</v>
      </c>
      <c r="O19" s="263">
        <v>0</v>
      </c>
      <c r="P19" s="260"/>
      <c r="Q19" s="261"/>
      <c r="R19" s="262"/>
      <c r="S19" s="263"/>
      <c r="T19" s="252">
        <f t="shared" si="0"/>
        <v>56</v>
      </c>
      <c r="U19" s="253">
        <f t="shared" si="1"/>
        <v>9674</v>
      </c>
      <c r="V19" s="254">
        <f t="shared" si="2"/>
        <v>10</v>
      </c>
      <c r="W19" s="255">
        <f t="shared" si="3"/>
        <v>1</v>
      </c>
      <c r="X19" s="255">
        <f t="shared" si="4"/>
        <v>56</v>
      </c>
      <c r="Y19" s="255">
        <f t="shared" si="5"/>
        <v>9674</v>
      </c>
      <c r="Z19" s="256">
        <f t="shared" si="6"/>
        <v>3530</v>
      </c>
      <c r="AA19" s="255">
        <f t="shared" si="7"/>
        <v>55.90325647</v>
      </c>
      <c r="AB19" s="255">
        <f t="shared" si="8"/>
        <v>10</v>
      </c>
    </row>
    <row r="20" spans="1:28" s="255" customFormat="1" ht="15" customHeight="1">
      <c r="A20" s="257">
        <v>11</v>
      </c>
      <c r="B20" s="258" t="s">
        <v>455</v>
      </c>
      <c r="C20" s="259" t="s">
        <v>454</v>
      </c>
      <c r="D20" s="260">
        <v>10</v>
      </c>
      <c r="E20" s="261">
        <v>1160</v>
      </c>
      <c r="F20" s="262">
        <v>10</v>
      </c>
      <c r="G20" s="263">
        <v>2510</v>
      </c>
      <c r="H20" s="260">
        <v>13</v>
      </c>
      <c r="I20" s="261">
        <v>0</v>
      </c>
      <c r="J20" s="262">
        <v>13</v>
      </c>
      <c r="K20" s="263">
        <v>0</v>
      </c>
      <c r="L20" s="267">
        <v>3</v>
      </c>
      <c r="M20" s="261">
        <v>3999</v>
      </c>
      <c r="N20" s="266">
        <v>10</v>
      </c>
      <c r="O20" s="263">
        <v>2624</v>
      </c>
      <c r="P20" s="260"/>
      <c r="Q20" s="261"/>
      <c r="R20" s="262"/>
      <c r="S20" s="263"/>
      <c r="T20" s="252">
        <f t="shared" si="0"/>
        <v>59</v>
      </c>
      <c r="U20" s="253">
        <f t="shared" si="1"/>
        <v>10293</v>
      </c>
      <c r="V20" s="254">
        <f t="shared" si="2"/>
        <v>11</v>
      </c>
      <c r="W20" s="255">
        <f t="shared" si="3"/>
        <v>1</v>
      </c>
      <c r="X20" s="255">
        <f t="shared" si="4"/>
        <v>59</v>
      </c>
      <c r="Y20" s="255">
        <f t="shared" si="5"/>
        <v>10293</v>
      </c>
      <c r="Z20" s="256">
        <f t="shared" si="6"/>
        <v>3999</v>
      </c>
      <c r="AA20" s="255">
        <f t="shared" si="7"/>
        <v>58.897066001</v>
      </c>
      <c r="AB20" s="255">
        <f t="shared" si="8"/>
        <v>11</v>
      </c>
    </row>
    <row r="21" spans="1:28" s="255" customFormat="1" ht="15" customHeight="1">
      <c r="A21" s="257">
        <v>12</v>
      </c>
      <c r="B21" s="258" t="s">
        <v>453</v>
      </c>
      <c r="C21" s="259" t="s">
        <v>454</v>
      </c>
      <c r="D21" s="260">
        <v>12</v>
      </c>
      <c r="E21" s="261">
        <v>900</v>
      </c>
      <c r="F21" s="262">
        <v>12</v>
      </c>
      <c r="G21" s="263">
        <v>1700</v>
      </c>
      <c r="H21" s="260">
        <v>11</v>
      </c>
      <c r="I21" s="261">
        <v>892</v>
      </c>
      <c r="J21" s="262">
        <v>11</v>
      </c>
      <c r="K21" s="263">
        <v>1485</v>
      </c>
      <c r="L21" s="260">
        <v>13</v>
      </c>
      <c r="M21" s="261">
        <v>0</v>
      </c>
      <c r="N21" s="262">
        <v>13</v>
      </c>
      <c r="O21" s="263">
        <v>0</v>
      </c>
      <c r="P21" s="260"/>
      <c r="Q21" s="261"/>
      <c r="R21" s="262"/>
      <c r="S21" s="263"/>
      <c r="T21" s="252">
        <f t="shared" si="0"/>
        <v>72</v>
      </c>
      <c r="U21" s="253">
        <f t="shared" si="1"/>
        <v>4977</v>
      </c>
      <c r="V21" s="254">
        <f t="shared" si="2"/>
        <v>12</v>
      </c>
      <c r="W21" s="255">
        <f t="shared" si="3"/>
        <v>1</v>
      </c>
      <c r="X21" s="255">
        <f t="shared" si="4"/>
        <v>72</v>
      </c>
      <c r="Y21" s="255">
        <f t="shared" si="5"/>
        <v>4977</v>
      </c>
      <c r="Z21" s="256">
        <f t="shared" si="6"/>
        <v>1700</v>
      </c>
      <c r="AA21" s="255">
        <f t="shared" si="7"/>
        <v>71.9502283</v>
      </c>
      <c r="AB21" s="255">
        <f t="shared" si="8"/>
        <v>12</v>
      </c>
    </row>
    <row r="22" spans="1:28" ht="15" customHeight="1">
      <c r="A22" s="243" t="s">
        <v>513</v>
      </c>
      <c r="B22" s="258"/>
      <c r="C22" s="259"/>
      <c r="D22" s="260"/>
      <c r="E22" s="261"/>
      <c r="F22" s="262"/>
      <c r="G22" s="263"/>
      <c r="H22" s="260"/>
      <c r="I22" s="261"/>
      <c r="J22" s="262"/>
      <c r="K22" s="263"/>
      <c r="L22" s="260"/>
      <c r="M22" s="261"/>
      <c r="N22" s="262"/>
      <c r="O22" s="263"/>
      <c r="P22" s="260"/>
      <c r="Q22" s="261"/>
      <c r="R22" s="262"/>
      <c r="S22" s="263"/>
      <c r="T22" s="252">
        <f t="shared" si="0"/>
      </c>
      <c r="U22" s="253">
        <f t="shared" si="1"/>
      </c>
      <c r="V22" s="254">
        <f t="shared" si="2"/>
      </c>
      <c r="W22" s="255">
        <f t="shared" si="3"/>
      </c>
      <c r="X22" s="255">
        <f t="shared" si="4"/>
      </c>
      <c r="Y22" s="255">
        <f t="shared" si="5"/>
      </c>
      <c r="Z22" s="256">
        <f t="shared" si="6"/>
        <v>0</v>
      </c>
      <c r="AA22" s="255">
        <f t="shared" si="7"/>
      </c>
      <c r="AB22" s="255">
        <f t="shared" si="8"/>
      </c>
    </row>
    <row r="23" spans="1:28" ht="17.25" thickBot="1">
      <c r="A23" s="268" t="s">
        <v>513</v>
      </c>
      <c r="B23" s="269"/>
      <c r="C23" s="270"/>
      <c r="D23" s="271"/>
      <c r="E23" s="272"/>
      <c r="F23" s="273"/>
      <c r="G23" s="274"/>
      <c r="H23" s="271"/>
      <c r="I23" s="272"/>
      <c r="J23" s="273"/>
      <c r="K23" s="274"/>
      <c r="L23" s="271"/>
      <c r="M23" s="272"/>
      <c r="N23" s="273"/>
      <c r="O23" s="274"/>
      <c r="P23" s="271"/>
      <c r="Q23" s="272"/>
      <c r="R23" s="273"/>
      <c r="S23" s="274"/>
      <c r="T23" s="275">
        <f>IF(ISNUMBER(D23)=TRUE,SUM(D23,F23,H23,J23,L23,N23,P23,R23),"")</f>
      </c>
      <c r="U23" s="276">
        <f>IF(ISNUMBER(E23)=TRUE,SUM(E23,G23,I23,K23,M23,O23,Q23,S23),"")</f>
      </c>
      <c r="V23" s="277">
        <f>IF(ISNUMBER(AB23)=TRUE,AB23,"")</f>
      </c>
      <c r="W23" s="255">
        <f>IF(ISNUMBER(V23)=TRUE,1,"")</f>
      </c>
      <c r="X23" s="255">
        <f>IF(ISNUMBER(T23)=TRUE,T23,"")</f>
      </c>
      <c r="Y23" s="255">
        <f>IF(ISNUMBER(U23)=TRUE,U23,"")</f>
      </c>
      <c r="Z23" s="256">
        <f>MAX(E23,G23,I23,K23,M23,O23,Q23,S23)</f>
        <v>0</v>
      </c>
      <c r="AA23" s="255">
        <f>IF(ISNUMBER(X23)=TRUE,X23-Y23/100000-Z23/1000000000,"")</f>
      </c>
      <c r="AB23" s="255">
        <f t="shared" si="8"/>
      </c>
    </row>
    <row r="24" spans="1:22" ht="16.5" thickTop="1">
      <c r="A24" s="278"/>
      <c r="B24" s="279"/>
      <c r="C24" s="280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3"/>
    </row>
    <row r="25" spans="2:22" ht="15.75">
      <c r="B25" s="279"/>
      <c r="C25" s="280"/>
      <c r="D25" s="281"/>
      <c r="E25" s="282"/>
      <c r="F25" s="281"/>
      <c r="G25" s="282"/>
      <c r="H25" s="281"/>
      <c r="I25" s="282"/>
      <c r="J25" s="281"/>
      <c r="K25" s="282"/>
      <c r="L25" s="281"/>
      <c r="M25" s="282"/>
      <c r="N25" s="281"/>
      <c r="O25" s="282"/>
      <c r="P25" s="281"/>
      <c r="Q25" s="282"/>
      <c r="R25" s="281"/>
      <c r="S25" s="282"/>
      <c r="T25" s="281"/>
      <c r="U25" s="282"/>
      <c r="V25" s="283"/>
    </row>
    <row r="26" spans="2:22" ht="15.75">
      <c r="B26" s="279"/>
      <c r="C26" s="280"/>
      <c r="D26" s="281"/>
      <c r="E26" s="282"/>
      <c r="F26" s="281"/>
      <c r="G26" s="282"/>
      <c r="H26" s="281"/>
      <c r="I26" s="282"/>
      <c r="J26" s="281"/>
      <c r="K26" s="282"/>
      <c r="L26" s="281"/>
      <c r="M26" s="282"/>
      <c r="N26" s="281"/>
      <c r="O26" s="282"/>
      <c r="P26" s="281"/>
      <c r="Q26" s="282"/>
      <c r="R26" s="281"/>
      <c r="S26" s="282"/>
      <c r="T26" s="281"/>
      <c r="U26" s="282"/>
      <c r="V26" s="283"/>
    </row>
    <row r="27" spans="2:22" ht="15.75">
      <c r="B27" s="279"/>
      <c r="C27" s="280"/>
      <c r="D27" s="281"/>
      <c r="E27" s="282"/>
      <c r="F27" s="281"/>
      <c r="G27" s="282"/>
      <c r="H27" s="281"/>
      <c r="I27" s="282"/>
      <c r="J27" s="281"/>
      <c r="K27" s="282"/>
      <c r="L27" s="281"/>
      <c r="M27" s="282"/>
      <c r="N27" s="281"/>
      <c r="O27" s="282"/>
      <c r="P27" s="281"/>
      <c r="Q27" s="282"/>
      <c r="R27" s="281"/>
      <c r="S27" s="282"/>
      <c r="T27" s="281"/>
      <c r="U27" s="282"/>
      <c r="V27" s="283"/>
    </row>
    <row r="28" spans="2:22" ht="15.75">
      <c r="B28" s="279"/>
      <c r="C28" s="280"/>
      <c r="D28" s="281"/>
      <c r="E28" s="282"/>
      <c r="F28" s="281"/>
      <c r="G28" s="282"/>
      <c r="H28" s="281"/>
      <c r="I28" s="282"/>
      <c r="J28" s="281"/>
      <c r="K28" s="282"/>
      <c r="L28" s="281"/>
      <c r="M28" s="282"/>
      <c r="N28" s="281"/>
      <c r="O28" s="282"/>
      <c r="P28" s="281"/>
      <c r="Q28" s="282"/>
      <c r="R28" s="281"/>
      <c r="S28" s="282"/>
      <c r="T28" s="281"/>
      <c r="U28" s="282"/>
      <c r="V28" s="283"/>
    </row>
  </sheetData>
  <sheetProtection/>
  <mergeCells count="22"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L5:M5"/>
    <mergeCell ref="P5:Q5"/>
    <mergeCell ref="R5:S5"/>
    <mergeCell ref="D5:E5"/>
    <mergeCell ref="F5:G5"/>
    <mergeCell ref="H5:I5"/>
    <mergeCell ref="J5:K5"/>
    <mergeCell ref="B1:C1"/>
    <mergeCell ref="B2:C2"/>
    <mergeCell ref="A5:A7"/>
    <mergeCell ref="B5:B7"/>
    <mergeCell ref="C5:C7"/>
    <mergeCell ref="N5:O5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10:T23">
      <formula1>IF(ISNUMBER(D10)=TRUE,SUM(D10,F10,H10,J10,L10,N10,P10,R10),"")</formula1>
    </dataValidation>
  </dataValidations>
  <printOptions horizontalCentered="1"/>
  <pageMargins left="0.7874015748031497" right="0.7874015748031497" top="0.6692913385826772" bottom="0.3937007874015748" header="2.9133858267716537" footer="0.2362204724409449"/>
  <pageSetup horizontalDpi="600" verticalDpi="600" orientation="landscape" paperSize="9" scale="66" r:id="rId5"/>
  <headerFooter alignWithMargins="0">
    <oddHeader>&amp;C&amp;G</oddHeader>
    <oddFooter>&amp;L&amp;"Arial,Kurziv"&amp;YPojedinačni plasman lige&amp;R&amp;"Arial,Kurziv"&amp;YStranica &amp;P</oddFooter>
  </headerFooter>
  <drawing r:id="rId3"/>
  <legacyDrawing r:id="rId2"/>
  <legacyDrawingHF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B26"/>
  <sheetViews>
    <sheetView zoomScale="72" zoomScaleNormal="72" zoomScalePageLayoutView="0" workbookViewId="0" topLeftCell="C1">
      <selection activeCell="AE32" sqref="AE32"/>
    </sheetView>
  </sheetViews>
  <sheetFormatPr defaultColWidth="11.57421875" defaultRowHeight="12.75"/>
  <cols>
    <col min="1" max="1" width="6.421875" style="1" customWidth="1"/>
    <col min="2" max="2" width="25.140625" style="2" customWidth="1"/>
    <col min="3" max="3" width="23.57421875" style="3" customWidth="1"/>
    <col min="4" max="4" width="7.140625" style="3" customWidth="1"/>
    <col min="5" max="5" width="9.140625" style="4" customWidth="1"/>
    <col min="6" max="6" width="7.140625" style="3" customWidth="1"/>
    <col min="7" max="7" width="9.140625" style="4" customWidth="1"/>
    <col min="8" max="8" width="7.140625" style="3" customWidth="1"/>
    <col min="9" max="9" width="9.28125" style="4" customWidth="1"/>
    <col min="10" max="10" width="7.140625" style="3" customWidth="1"/>
    <col min="11" max="11" width="9.28125" style="4" customWidth="1"/>
    <col min="12" max="12" width="7.140625" style="3" customWidth="1"/>
    <col min="13" max="13" width="9.28125" style="4" customWidth="1"/>
    <col min="14" max="14" width="7.140625" style="3" customWidth="1"/>
    <col min="15" max="15" width="9.28125" style="4" customWidth="1"/>
    <col min="16" max="16" width="7.140625" style="3" customWidth="1"/>
    <col min="17" max="17" width="0.42578125" style="4" customWidth="1"/>
    <col min="18" max="18" width="0.42578125" style="3" hidden="1" customWidth="1"/>
    <col min="19" max="19" width="11.7109375" style="4" hidden="1" customWidth="1"/>
    <col min="20" max="20" width="8.421875" style="3" customWidth="1"/>
    <col min="21" max="21" width="9.57421875" style="4" customWidth="1"/>
    <col min="22" max="22" width="13.28125" style="3" customWidth="1"/>
    <col min="23" max="28" width="0" style="3" hidden="1" customWidth="1"/>
    <col min="29" max="16384" width="11.57421875" style="3" customWidth="1"/>
  </cols>
  <sheetData>
    <row r="3" ht="15"/>
    <row r="4" spans="2:17" ht="23.25">
      <c r="B4" s="1541" t="s">
        <v>0</v>
      </c>
      <c r="C4" s="1541"/>
      <c r="K4" s="5" t="s">
        <v>1</v>
      </c>
      <c r="Q4" s="3"/>
    </row>
    <row r="5" spans="2:25" ht="23.25">
      <c r="B5" s="1542" t="s">
        <v>2</v>
      </c>
      <c r="C5" s="1542"/>
      <c r="K5" s="5" t="s">
        <v>456</v>
      </c>
      <c r="Y5" s="6"/>
    </row>
    <row r="6" ht="23.25">
      <c r="K6" s="5" t="s">
        <v>4</v>
      </c>
    </row>
    <row r="7" spans="2:17" ht="15.75" thickBot="1">
      <c r="B7" s="7"/>
      <c r="D7" s="8"/>
      <c r="E7" s="9"/>
      <c r="H7" s="8"/>
      <c r="I7" s="9"/>
      <c r="L7" s="8"/>
      <c r="M7" s="9"/>
      <c r="P7" s="8"/>
      <c r="Q7" s="9"/>
    </row>
    <row r="8" spans="1:22" s="10" customFormat="1" ht="20.25" customHeight="1" thickBot="1" thickTop="1">
      <c r="A8" s="1714" t="s">
        <v>5</v>
      </c>
      <c r="B8" s="1715" t="s">
        <v>6</v>
      </c>
      <c r="C8" s="1716" t="s">
        <v>7</v>
      </c>
      <c r="D8" s="1683" t="s">
        <v>868</v>
      </c>
      <c r="E8" s="1683"/>
      <c r="F8" s="1684" t="s">
        <v>869</v>
      </c>
      <c r="G8" s="1684"/>
      <c r="H8" s="1683" t="s">
        <v>870</v>
      </c>
      <c r="I8" s="1683"/>
      <c r="J8" s="1689" t="s">
        <v>871</v>
      </c>
      <c r="K8" s="1689"/>
      <c r="L8" s="1689" t="s">
        <v>872</v>
      </c>
      <c r="M8" s="1689"/>
      <c r="N8" s="1684" t="s">
        <v>873</v>
      </c>
      <c r="O8" s="1684"/>
      <c r="P8" s="1717" t="s">
        <v>457</v>
      </c>
      <c r="Q8" s="1717"/>
      <c r="R8" s="1718"/>
      <c r="S8" s="1718"/>
      <c r="T8" s="1719" t="s">
        <v>16</v>
      </c>
      <c r="U8" s="1719"/>
      <c r="V8" s="1719"/>
    </row>
    <row r="9" spans="1:22" s="10" customFormat="1" ht="27.75" customHeight="1" thickBot="1" thickTop="1">
      <c r="A9" s="1714"/>
      <c r="B9" s="1715"/>
      <c r="C9" s="1716"/>
      <c r="D9" s="1720" t="s">
        <v>458</v>
      </c>
      <c r="E9" s="1720"/>
      <c r="F9" s="1721" t="s">
        <v>459</v>
      </c>
      <c r="G9" s="1721"/>
      <c r="H9" s="1721" t="s">
        <v>460</v>
      </c>
      <c r="I9" s="1721"/>
      <c r="J9" s="1721" t="s">
        <v>461</v>
      </c>
      <c r="K9" s="1721"/>
      <c r="L9" s="1720" t="s">
        <v>462</v>
      </c>
      <c r="M9" s="1720"/>
      <c r="N9" s="1721" t="s">
        <v>463</v>
      </c>
      <c r="O9" s="1721"/>
      <c r="P9" s="1722">
        <v>-0.5</v>
      </c>
      <c r="Q9" s="1722"/>
      <c r="R9" s="1721"/>
      <c r="S9" s="1721"/>
      <c r="T9" s="1719"/>
      <c r="U9" s="1719"/>
      <c r="V9" s="1719"/>
    </row>
    <row r="10" spans="1:27" s="10" customFormat="1" ht="12.75" customHeight="1">
      <c r="A10" s="1714"/>
      <c r="B10" s="1715"/>
      <c r="C10" s="1716"/>
      <c r="D10" s="11"/>
      <c r="E10" s="12"/>
      <c r="F10" s="11"/>
      <c r="G10" s="13"/>
      <c r="H10" s="14"/>
      <c r="I10" s="12"/>
      <c r="J10" s="11"/>
      <c r="K10" s="13"/>
      <c r="L10" s="14"/>
      <c r="M10" s="12"/>
      <c r="N10" s="11"/>
      <c r="O10" s="15"/>
      <c r="P10" s="14"/>
      <c r="Q10" s="12"/>
      <c r="R10" s="11"/>
      <c r="S10" s="13"/>
      <c r="T10" s="14"/>
      <c r="U10" s="16"/>
      <c r="V10" s="17"/>
      <c r="W10" s="18"/>
      <c r="X10" s="19"/>
      <c r="Y10" s="19"/>
      <c r="Z10" s="19"/>
      <c r="AA10" s="19"/>
    </row>
    <row r="11" spans="1:27" s="10" customFormat="1" ht="12.75" customHeight="1">
      <c r="A11" s="20"/>
      <c r="B11" s="21"/>
      <c r="C11" s="22"/>
      <c r="D11" s="23" t="s">
        <v>17</v>
      </c>
      <c r="E11" s="24" t="s">
        <v>18</v>
      </c>
      <c r="F11" s="23" t="s">
        <v>17</v>
      </c>
      <c r="G11" s="25" t="s">
        <v>18</v>
      </c>
      <c r="H11" s="26" t="s">
        <v>17</v>
      </c>
      <c r="I11" s="24" t="s">
        <v>18</v>
      </c>
      <c r="J11" s="23" t="s">
        <v>17</v>
      </c>
      <c r="K11" s="25" t="s">
        <v>18</v>
      </c>
      <c r="L11" s="26" t="s">
        <v>17</v>
      </c>
      <c r="M11" s="24" t="s">
        <v>18</v>
      </c>
      <c r="N11" s="23" t="s">
        <v>17</v>
      </c>
      <c r="O11" s="27" t="s">
        <v>18</v>
      </c>
      <c r="P11" s="26" t="s">
        <v>17</v>
      </c>
      <c r="Q11" s="24" t="s">
        <v>18</v>
      </c>
      <c r="R11" s="23" t="s">
        <v>17</v>
      </c>
      <c r="S11" s="25" t="s">
        <v>18</v>
      </c>
      <c r="T11" s="26" t="s">
        <v>17</v>
      </c>
      <c r="U11" s="28" t="s">
        <v>19</v>
      </c>
      <c r="V11" s="29" t="s">
        <v>20</v>
      </c>
      <c r="W11" s="30"/>
      <c r="X11" s="19"/>
      <c r="Y11" s="19"/>
      <c r="Z11" s="19"/>
      <c r="AA11" s="19"/>
    </row>
    <row r="12" spans="1:27" s="10" customFormat="1" ht="12.75" customHeight="1" thickBot="1">
      <c r="A12" s="20"/>
      <c r="B12" s="21"/>
      <c r="C12" s="22"/>
      <c r="D12" s="1064"/>
      <c r="E12" s="1065"/>
      <c r="F12" s="1064"/>
      <c r="G12" s="1066"/>
      <c r="H12" s="1064"/>
      <c r="I12" s="1065"/>
      <c r="J12" s="1064"/>
      <c r="K12" s="1066"/>
      <c r="L12" s="1064"/>
      <c r="M12" s="1065"/>
      <c r="N12" s="1064"/>
      <c r="O12" s="1066"/>
      <c r="P12" s="1064"/>
      <c r="Q12" s="1065"/>
      <c r="R12" s="1064"/>
      <c r="S12" s="1066"/>
      <c r="T12" s="1064"/>
      <c r="U12" s="1067"/>
      <c r="V12" s="1068"/>
      <c r="W12" s="30"/>
      <c r="X12" s="19"/>
      <c r="Y12" s="19"/>
      <c r="Z12" s="19"/>
      <c r="AA12" s="19"/>
    </row>
    <row r="13" spans="1:28" s="1091" customFormat="1" ht="18">
      <c r="A13" s="1079">
        <v>1</v>
      </c>
      <c r="B13" s="1080" t="s">
        <v>464</v>
      </c>
      <c r="C13" s="1081" t="s">
        <v>34</v>
      </c>
      <c r="D13" s="1082">
        <v>2</v>
      </c>
      <c r="E13" s="1083">
        <v>1750</v>
      </c>
      <c r="F13" s="1084">
        <v>1</v>
      </c>
      <c r="G13" s="1085">
        <v>2357</v>
      </c>
      <c r="H13" s="1086">
        <v>3</v>
      </c>
      <c r="I13" s="1083">
        <v>2277</v>
      </c>
      <c r="J13" s="1084">
        <v>2</v>
      </c>
      <c r="K13" s="1087">
        <v>1997</v>
      </c>
      <c r="L13" s="1082">
        <v>2</v>
      </c>
      <c r="M13" s="1083">
        <v>1676</v>
      </c>
      <c r="N13" s="1084">
        <v>1</v>
      </c>
      <c r="O13" s="1087">
        <v>4044</v>
      </c>
      <c r="P13" s="1086">
        <v>-1.5</v>
      </c>
      <c r="Q13" s="1083"/>
      <c r="R13" s="1084"/>
      <c r="S13" s="1087"/>
      <c r="T13" s="1088">
        <f aca="true" t="shared" si="0" ref="T13:T26">IF(ISNUMBER(D13)=TRUE,SUM(D13,F13,H13,J13,L13,N13,P13,R13),"")</f>
        <v>9.5</v>
      </c>
      <c r="U13" s="1089">
        <f aca="true" t="shared" si="1" ref="U13:U26">IF(ISNUMBER(E13)=TRUE,SUM(E13,G13,I13,K13,M13,O13,Q13,S13),"")</f>
        <v>14101</v>
      </c>
      <c r="V13" s="1090">
        <f aca="true" t="shared" si="2" ref="V13:V26">IF(ISNUMBER(AB13)=TRUE,AB13,"")</f>
        <v>1</v>
      </c>
      <c r="W13" s="1091">
        <f aca="true" t="shared" si="3" ref="W13:W26">IF(ISNUMBER(V13)=TRUE,1,"")</f>
        <v>1</v>
      </c>
      <c r="X13" s="1091">
        <f aca="true" t="shared" si="4" ref="X13:Y26">IF(ISNUMBER(T13)=TRUE,T13,"")</f>
        <v>9.5</v>
      </c>
      <c r="Y13" s="1091">
        <f t="shared" si="4"/>
        <v>14101</v>
      </c>
      <c r="Z13" s="1092">
        <f aca="true" t="shared" si="5" ref="Z13:Z26">MAX(E13,G13,I13,K13,M13,O13,Q13,S13)</f>
        <v>4044</v>
      </c>
      <c r="AA13" s="1091">
        <f aca="true" t="shared" si="6" ref="AA13:AA26">IF(ISNUMBER(X13)=TRUE,X13-Y13/100000-Z13/1000000000,"")</f>
        <v>9.358985956</v>
      </c>
      <c r="AB13" s="1091">
        <f aca="true" t="shared" si="7" ref="AB13:AB26">IF(ISNUMBER(AA13)=TRUE,RANK(AA13,$AA$13:$AA$26,1),"")</f>
        <v>1</v>
      </c>
    </row>
    <row r="14" spans="1:28" s="1091" customFormat="1" ht="18">
      <c r="A14" s="1093">
        <v>2</v>
      </c>
      <c r="B14" s="1094" t="s">
        <v>465</v>
      </c>
      <c r="C14" s="1095" t="s">
        <v>466</v>
      </c>
      <c r="D14" s="1096">
        <v>2</v>
      </c>
      <c r="E14" s="1097">
        <v>1581</v>
      </c>
      <c r="F14" s="1098">
        <v>2</v>
      </c>
      <c r="G14" s="1099">
        <v>1852</v>
      </c>
      <c r="H14" s="1096">
        <v>2</v>
      </c>
      <c r="I14" s="1097">
        <v>2265</v>
      </c>
      <c r="J14" s="1098">
        <v>1</v>
      </c>
      <c r="K14" s="1099">
        <v>2295</v>
      </c>
      <c r="L14" s="1096">
        <v>1</v>
      </c>
      <c r="M14" s="1097">
        <v>3330</v>
      </c>
      <c r="N14" s="1100">
        <v>5</v>
      </c>
      <c r="O14" s="1099">
        <v>3408</v>
      </c>
      <c r="P14" s="1101">
        <v>-2.5</v>
      </c>
      <c r="Q14" s="1097"/>
      <c r="R14" s="1098"/>
      <c r="S14" s="1099"/>
      <c r="T14" s="1102">
        <f t="shared" si="0"/>
        <v>10.5</v>
      </c>
      <c r="U14" s="1103">
        <f t="shared" si="1"/>
        <v>14731</v>
      </c>
      <c r="V14" s="1104">
        <f t="shared" si="2"/>
        <v>2</v>
      </c>
      <c r="W14" s="1091">
        <f t="shared" si="3"/>
        <v>1</v>
      </c>
      <c r="X14" s="1091">
        <f t="shared" si="4"/>
        <v>10.5</v>
      </c>
      <c r="Y14" s="1091">
        <f t="shared" si="4"/>
        <v>14731</v>
      </c>
      <c r="Z14" s="1092">
        <f t="shared" si="5"/>
        <v>3408</v>
      </c>
      <c r="AA14" s="1091">
        <f t="shared" si="6"/>
        <v>10.352686592000001</v>
      </c>
      <c r="AB14" s="1091">
        <f t="shared" si="7"/>
        <v>2</v>
      </c>
    </row>
    <row r="15" spans="1:28" s="1091" customFormat="1" ht="18">
      <c r="A15" s="1093">
        <v>3</v>
      </c>
      <c r="B15" s="1094" t="s">
        <v>467</v>
      </c>
      <c r="C15" s="1095" t="s">
        <v>164</v>
      </c>
      <c r="D15" s="1096">
        <v>3</v>
      </c>
      <c r="E15" s="1097">
        <v>1365</v>
      </c>
      <c r="F15" s="1098">
        <v>3</v>
      </c>
      <c r="G15" s="1099">
        <v>1811</v>
      </c>
      <c r="H15" s="1096">
        <v>1</v>
      </c>
      <c r="I15" s="1097">
        <v>3939</v>
      </c>
      <c r="J15" s="1098">
        <v>2</v>
      </c>
      <c r="K15" s="1099">
        <v>2253</v>
      </c>
      <c r="L15" s="1101">
        <v>5</v>
      </c>
      <c r="M15" s="1097">
        <v>188</v>
      </c>
      <c r="N15" s="1098">
        <v>1</v>
      </c>
      <c r="O15" s="1099">
        <v>5156</v>
      </c>
      <c r="P15" s="1101">
        <v>-2.5</v>
      </c>
      <c r="Q15" s="1097"/>
      <c r="R15" s="1098"/>
      <c r="S15" s="1099"/>
      <c r="T15" s="1102">
        <f t="shared" si="0"/>
        <v>12.5</v>
      </c>
      <c r="U15" s="1103">
        <f t="shared" si="1"/>
        <v>14712</v>
      </c>
      <c r="V15" s="1104">
        <f t="shared" si="2"/>
        <v>3</v>
      </c>
      <c r="W15" s="1091">
        <f t="shared" si="3"/>
        <v>1</v>
      </c>
      <c r="X15" s="1091">
        <f t="shared" si="4"/>
        <v>12.5</v>
      </c>
      <c r="Y15" s="1091">
        <f t="shared" si="4"/>
        <v>14712</v>
      </c>
      <c r="Z15" s="1092">
        <f t="shared" si="5"/>
        <v>5156</v>
      </c>
      <c r="AA15" s="1091">
        <f t="shared" si="6"/>
        <v>12.352874844</v>
      </c>
      <c r="AB15" s="1091">
        <f t="shared" si="7"/>
        <v>3</v>
      </c>
    </row>
    <row r="16" spans="1:28" s="1091" customFormat="1" ht="18">
      <c r="A16" s="1105">
        <v>4</v>
      </c>
      <c r="B16" s="1094" t="s">
        <v>468</v>
      </c>
      <c r="C16" s="1095" t="s">
        <v>34</v>
      </c>
      <c r="D16" s="1096">
        <v>1</v>
      </c>
      <c r="E16" s="1097">
        <v>1770</v>
      </c>
      <c r="F16" s="1098">
        <v>3</v>
      </c>
      <c r="G16" s="1099">
        <v>1678</v>
      </c>
      <c r="H16" s="1101">
        <v>6</v>
      </c>
      <c r="I16" s="1097">
        <v>744</v>
      </c>
      <c r="J16" s="1098">
        <v>3</v>
      </c>
      <c r="K16" s="1099">
        <v>1798</v>
      </c>
      <c r="L16" s="1096">
        <v>1</v>
      </c>
      <c r="M16" s="1097">
        <v>3672</v>
      </c>
      <c r="N16" s="1098">
        <v>3</v>
      </c>
      <c r="O16" s="1099">
        <v>1616</v>
      </c>
      <c r="P16" s="1101">
        <v>-3</v>
      </c>
      <c r="Q16" s="1097"/>
      <c r="R16" s="1098"/>
      <c r="S16" s="1099"/>
      <c r="T16" s="1102">
        <f t="shared" si="0"/>
        <v>14</v>
      </c>
      <c r="U16" s="1103">
        <f t="shared" si="1"/>
        <v>11278</v>
      </c>
      <c r="V16" s="1104">
        <f t="shared" si="2"/>
        <v>4</v>
      </c>
      <c r="W16" s="1091">
        <f t="shared" si="3"/>
        <v>1</v>
      </c>
      <c r="X16" s="1091">
        <f t="shared" si="4"/>
        <v>14</v>
      </c>
      <c r="Y16" s="1091">
        <f t="shared" si="4"/>
        <v>11278</v>
      </c>
      <c r="Z16" s="1092">
        <f t="shared" si="5"/>
        <v>3672</v>
      </c>
      <c r="AA16" s="1091">
        <f t="shared" si="6"/>
        <v>13.887216328</v>
      </c>
      <c r="AB16" s="1091">
        <f t="shared" si="7"/>
        <v>4</v>
      </c>
    </row>
    <row r="17" spans="1:28" s="1091" customFormat="1" ht="18">
      <c r="A17" s="1093">
        <v>5</v>
      </c>
      <c r="B17" s="1094" t="s">
        <v>469</v>
      </c>
      <c r="C17" s="1095" t="s">
        <v>470</v>
      </c>
      <c r="D17" s="1096">
        <v>5</v>
      </c>
      <c r="E17" s="1097">
        <v>1145</v>
      </c>
      <c r="F17" s="1098">
        <v>2</v>
      </c>
      <c r="G17" s="1099">
        <v>1831</v>
      </c>
      <c r="H17" s="1096">
        <v>2</v>
      </c>
      <c r="I17" s="1097">
        <v>2284</v>
      </c>
      <c r="J17" s="1098">
        <v>1</v>
      </c>
      <c r="K17" s="1099">
        <v>2236</v>
      </c>
      <c r="L17" s="1101">
        <v>5</v>
      </c>
      <c r="M17" s="1097">
        <v>402</v>
      </c>
      <c r="N17" s="1098">
        <v>2</v>
      </c>
      <c r="O17" s="1099">
        <v>1738</v>
      </c>
      <c r="P17" s="1101">
        <v>-2.5</v>
      </c>
      <c r="Q17" s="1097"/>
      <c r="R17" s="1098"/>
      <c r="S17" s="1099"/>
      <c r="T17" s="1102">
        <f t="shared" si="0"/>
        <v>14.5</v>
      </c>
      <c r="U17" s="1103">
        <f t="shared" si="1"/>
        <v>9636</v>
      </c>
      <c r="V17" s="1104">
        <f t="shared" si="2"/>
        <v>5</v>
      </c>
      <c r="W17" s="1091">
        <f t="shared" si="3"/>
        <v>1</v>
      </c>
      <c r="X17" s="1091">
        <f t="shared" si="4"/>
        <v>14.5</v>
      </c>
      <c r="Y17" s="1091">
        <f t="shared" si="4"/>
        <v>9636</v>
      </c>
      <c r="Z17" s="1092">
        <f t="shared" si="5"/>
        <v>2284</v>
      </c>
      <c r="AA17" s="1091">
        <f t="shared" si="6"/>
        <v>14.403637715999999</v>
      </c>
      <c r="AB17" s="1091">
        <f t="shared" si="7"/>
        <v>5</v>
      </c>
    </row>
    <row r="18" spans="1:28" s="1091" customFormat="1" ht="18">
      <c r="A18" s="1093">
        <v>6</v>
      </c>
      <c r="B18" s="1094" t="s">
        <v>471</v>
      </c>
      <c r="C18" s="1095" t="s">
        <v>171</v>
      </c>
      <c r="D18" s="1096">
        <v>1</v>
      </c>
      <c r="E18" s="1097">
        <v>2066</v>
      </c>
      <c r="F18" s="1098">
        <v>4</v>
      </c>
      <c r="G18" s="1099">
        <v>1485</v>
      </c>
      <c r="H18" s="1101">
        <v>6</v>
      </c>
      <c r="I18" s="1097">
        <v>793</v>
      </c>
      <c r="J18" s="1098">
        <v>3</v>
      </c>
      <c r="K18" s="1099">
        <v>2047</v>
      </c>
      <c r="L18" s="1096">
        <v>2</v>
      </c>
      <c r="M18" s="1097">
        <v>2280</v>
      </c>
      <c r="N18" s="1098">
        <v>3</v>
      </c>
      <c r="O18" s="1099">
        <v>4132</v>
      </c>
      <c r="P18" s="1101">
        <v>-3</v>
      </c>
      <c r="Q18" s="1097"/>
      <c r="R18" s="1098"/>
      <c r="S18" s="1099"/>
      <c r="T18" s="1102">
        <f t="shared" si="0"/>
        <v>16</v>
      </c>
      <c r="U18" s="1103">
        <f t="shared" si="1"/>
        <v>12803</v>
      </c>
      <c r="V18" s="1104">
        <f t="shared" si="2"/>
        <v>6</v>
      </c>
      <c r="W18" s="1091">
        <f t="shared" si="3"/>
        <v>1</v>
      </c>
      <c r="X18" s="1091">
        <f t="shared" si="4"/>
        <v>16</v>
      </c>
      <c r="Y18" s="1091">
        <f t="shared" si="4"/>
        <v>12803</v>
      </c>
      <c r="Z18" s="1092">
        <f t="shared" si="5"/>
        <v>4132</v>
      </c>
      <c r="AA18" s="1091">
        <f t="shared" si="6"/>
        <v>15.871965867999998</v>
      </c>
      <c r="AB18" s="1091">
        <f t="shared" si="7"/>
        <v>6</v>
      </c>
    </row>
    <row r="19" spans="1:28" s="1091" customFormat="1" ht="18">
      <c r="A19" s="1105">
        <v>7</v>
      </c>
      <c r="B19" s="1094" t="s">
        <v>472</v>
      </c>
      <c r="C19" s="1095" t="s">
        <v>466</v>
      </c>
      <c r="D19" s="1096">
        <v>4</v>
      </c>
      <c r="E19" s="1097">
        <v>1151</v>
      </c>
      <c r="F19" s="1098">
        <v>1</v>
      </c>
      <c r="G19" s="1099">
        <v>2037</v>
      </c>
      <c r="H19" s="1096">
        <v>4</v>
      </c>
      <c r="I19" s="1097">
        <v>1554</v>
      </c>
      <c r="J19" s="1100">
        <v>5</v>
      </c>
      <c r="K19" s="1099">
        <v>1146</v>
      </c>
      <c r="L19" s="1096">
        <v>4</v>
      </c>
      <c r="M19" s="1097">
        <v>534</v>
      </c>
      <c r="N19" s="1098">
        <v>4</v>
      </c>
      <c r="O19" s="1099">
        <v>3730</v>
      </c>
      <c r="P19" s="1101">
        <v>-2.5</v>
      </c>
      <c r="Q19" s="1097"/>
      <c r="R19" s="1098"/>
      <c r="S19" s="1099"/>
      <c r="T19" s="1102">
        <f t="shared" si="0"/>
        <v>19.5</v>
      </c>
      <c r="U19" s="1103">
        <f t="shared" si="1"/>
        <v>10152</v>
      </c>
      <c r="V19" s="1104">
        <f t="shared" si="2"/>
        <v>7</v>
      </c>
      <c r="W19" s="1091">
        <f t="shared" si="3"/>
        <v>1</v>
      </c>
      <c r="X19" s="1091">
        <f t="shared" si="4"/>
        <v>19.5</v>
      </c>
      <c r="Y19" s="1091">
        <f t="shared" si="4"/>
        <v>10152</v>
      </c>
      <c r="Z19" s="1092">
        <f t="shared" si="5"/>
        <v>3730</v>
      </c>
      <c r="AA19" s="1091">
        <f t="shared" si="6"/>
        <v>19.39847627</v>
      </c>
      <c r="AB19" s="1091">
        <f t="shared" si="7"/>
        <v>7</v>
      </c>
    </row>
    <row r="20" spans="1:28" s="1091" customFormat="1" ht="18">
      <c r="A20" s="1093">
        <v>8</v>
      </c>
      <c r="B20" s="1094" t="s">
        <v>473</v>
      </c>
      <c r="C20" s="1095" t="s">
        <v>34</v>
      </c>
      <c r="D20" s="1096">
        <v>5</v>
      </c>
      <c r="E20" s="1097">
        <v>1085</v>
      </c>
      <c r="F20" s="1100">
        <v>6</v>
      </c>
      <c r="G20" s="1099">
        <v>1079</v>
      </c>
      <c r="H20" s="1096">
        <v>3</v>
      </c>
      <c r="I20" s="1097">
        <v>2121</v>
      </c>
      <c r="J20" s="1098">
        <v>4</v>
      </c>
      <c r="K20" s="1099">
        <v>1576</v>
      </c>
      <c r="L20" s="1096">
        <v>3</v>
      </c>
      <c r="M20" s="1097">
        <v>1990</v>
      </c>
      <c r="N20" s="1098">
        <v>2</v>
      </c>
      <c r="O20" s="1099">
        <v>5140</v>
      </c>
      <c r="P20" s="1101">
        <v>-3</v>
      </c>
      <c r="Q20" s="1097"/>
      <c r="R20" s="1098"/>
      <c r="S20" s="1099"/>
      <c r="T20" s="1102">
        <f t="shared" si="0"/>
        <v>20</v>
      </c>
      <c r="U20" s="1103">
        <f t="shared" si="1"/>
        <v>12991</v>
      </c>
      <c r="V20" s="1104">
        <f t="shared" si="2"/>
        <v>8</v>
      </c>
      <c r="W20" s="1091">
        <f t="shared" si="3"/>
        <v>1</v>
      </c>
      <c r="X20" s="1091">
        <f t="shared" si="4"/>
        <v>20</v>
      </c>
      <c r="Y20" s="1091">
        <f t="shared" si="4"/>
        <v>12991</v>
      </c>
      <c r="Z20" s="1092">
        <f t="shared" si="5"/>
        <v>5140</v>
      </c>
      <c r="AA20" s="1091">
        <f t="shared" si="6"/>
        <v>19.870084860000002</v>
      </c>
      <c r="AB20" s="1091">
        <f t="shared" si="7"/>
        <v>8</v>
      </c>
    </row>
    <row r="21" spans="1:28" s="1091" customFormat="1" ht="18">
      <c r="A21" s="1093">
        <v>9</v>
      </c>
      <c r="B21" s="1094" t="s">
        <v>474</v>
      </c>
      <c r="C21" s="1095" t="s">
        <v>26</v>
      </c>
      <c r="D21" s="1101">
        <v>6</v>
      </c>
      <c r="E21" s="1097">
        <v>733</v>
      </c>
      <c r="F21" s="1098">
        <v>4</v>
      </c>
      <c r="G21" s="1099">
        <v>1537</v>
      </c>
      <c r="H21" s="1096">
        <v>4</v>
      </c>
      <c r="I21" s="1097">
        <v>1215</v>
      </c>
      <c r="J21" s="1098">
        <v>4</v>
      </c>
      <c r="K21" s="1099">
        <v>1698</v>
      </c>
      <c r="L21" s="1096">
        <v>3</v>
      </c>
      <c r="M21" s="1097">
        <v>1348</v>
      </c>
      <c r="N21" s="1098">
        <v>5</v>
      </c>
      <c r="O21" s="1099">
        <v>1256</v>
      </c>
      <c r="P21" s="1101">
        <v>-3</v>
      </c>
      <c r="Q21" s="1097"/>
      <c r="R21" s="1098"/>
      <c r="S21" s="1099"/>
      <c r="T21" s="1102">
        <f t="shared" si="0"/>
        <v>23</v>
      </c>
      <c r="U21" s="1103">
        <f t="shared" si="1"/>
        <v>7787</v>
      </c>
      <c r="V21" s="1104">
        <f t="shared" si="2"/>
        <v>9</v>
      </c>
      <c r="W21" s="1091">
        <f t="shared" si="3"/>
        <v>1</v>
      </c>
      <c r="X21" s="1091">
        <f t="shared" si="4"/>
        <v>23</v>
      </c>
      <c r="Y21" s="1091">
        <f t="shared" si="4"/>
        <v>7787</v>
      </c>
      <c r="Z21" s="1092">
        <f t="shared" si="5"/>
        <v>1698</v>
      </c>
      <c r="AA21" s="1091">
        <f t="shared" si="6"/>
        <v>22.922128302</v>
      </c>
      <c r="AB21" s="1091">
        <f t="shared" si="7"/>
        <v>9</v>
      </c>
    </row>
    <row r="22" spans="1:28" s="1091" customFormat="1" ht="18">
      <c r="A22" s="1105">
        <v>10</v>
      </c>
      <c r="B22" s="1094" t="s">
        <v>475</v>
      </c>
      <c r="C22" s="1095" t="s">
        <v>476</v>
      </c>
      <c r="D22" s="1096">
        <v>3</v>
      </c>
      <c r="E22" s="1097">
        <v>1321</v>
      </c>
      <c r="F22" s="1098">
        <v>6</v>
      </c>
      <c r="G22" s="1099">
        <v>1274</v>
      </c>
      <c r="H22" s="1096">
        <v>1</v>
      </c>
      <c r="I22" s="1097">
        <v>4064</v>
      </c>
      <c r="J22" s="1098">
        <v>6</v>
      </c>
      <c r="K22" s="1099">
        <v>1449</v>
      </c>
      <c r="L22" s="1096">
        <v>7</v>
      </c>
      <c r="M22" s="1097">
        <v>188</v>
      </c>
      <c r="N22" s="1098">
        <v>4</v>
      </c>
      <c r="O22" s="1099">
        <v>1450</v>
      </c>
      <c r="P22" s="1101">
        <v>-3.5</v>
      </c>
      <c r="Q22" s="1097"/>
      <c r="R22" s="1098"/>
      <c r="S22" s="1099"/>
      <c r="T22" s="1102">
        <f t="shared" si="0"/>
        <v>23.5</v>
      </c>
      <c r="U22" s="1103">
        <f t="shared" si="1"/>
        <v>9746</v>
      </c>
      <c r="V22" s="1104">
        <f t="shared" si="2"/>
        <v>10</v>
      </c>
      <c r="W22" s="1091">
        <f t="shared" si="3"/>
        <v>1</v>
      </c>
      <c r="X22" s="1091">
        <f t="shared" si="4"/>
        <v>23.5</v>
      </c>
      <c r="Y22" s="1091">
        <f t="shared" si="4"/>
        <v>9746</v>
      </c>
      <c r="Z22" s="1092">
        <f t="shared" si="5"/>
        <v>4064</v>
      </c>
      <c r="AA22" s="1091">
        <f t="shared" si="6"/>
        <v>23.402535936</v>
      </c>
      <c r="AB22" s="1091">
        <f t="shared" si="7"/>
        <v>10</v>
      </c>
    </row>
    <row r="23" spans="1:28" s="1091" customFormat="1" ht="18">
      <c r="A23" s="1093">
        <v>11</v>
      </c>
      <c r="B23" s="1094" t="s">
        <v>477</v>
      </c>
      <c r="C23" s="1095" t="s">
        <v>34</v>
      </c>
      <c r="D23" s="1096">
        <v>4</v>
      </c>
      <c r="E23" s="1097">
        <v>1290</v>
      </c>
      <c r="F23" s="1098">
        <v>5</v>
      </c>
      <c r="G23" s="1099">
        <v>1442</v>
      </c>
      <c r="H23" s="1096">
        <v>5</v>
      </c>
      <c r="I23" s="1097">
        <v>1122</v>
      </c>
      <c r="J23" s="1098">
        <v>5</v>
      </c>
      <c r="K23" s="1099">
        <v>1529</v>
      </c>
      <c r="L23" s="1096">
        <v>4</v>
      </c>
      <c r="M23" s="1097">
        <v>684</v>
      </c>
      <c r="N23" s="1100">
        <v>6</v>
      </c>
      <c r="O23" s="1099">
        <v>806</v>
      </c>
      <c r="P23" s="1101">
        <v>-3</v>
      </c>
      <c r="Q23" s="1097"/>
      <c r="R23" s="1098"/>
      <c r="S23" s="1099"/>
      <c r="T23" s="1102">
        <f t="shared" si="0"/>
        <v>26</v>
      </c>
      <c r="U23" s="1103">
        <f t="shared" si="1"/>
        <v>6873</v>
      </c>
      <c r="V23" s="1104">
        <f t="shared" si="2"/>
        <v>11</v>
      </c>
      <c r="W23" s="1091">
        <f t="shared" si="3"/>
        <v>1</v>
      </c>
      <c r="X23" s="1091">
        <f t="shared" si="4"/>
        <v>26</v>
      </c>
      <c r="Y23" s="1091">
        <f t="shared" si="4"/>
        <v>6873</v>
      </c>
      <c r="Z23" s="1092">
        <f t="shared" si="5"/>
        <v>1529</v>
      </c>
      <c r="AA23" s="1091">
        <f t="shared" si="6"/>
        <v>25.931268471000003</v>
      </c>
      <c r="AB23" s="1091">
        <f t="shared" si="7"/>
        <v>11</v>
      </c>
    </row>
    <row r="24" spans="1:28" s="1091" customFormat="1" ht="18">
      <c r="A24" s="1093">
        <v>12</v>
      </c>
      <c r="B24" s="1094" t="s">
        <v>478</v>
      </c>
      <c r="C24" s="1095" t="s">
        <v>452</v>
      </c>
      <c r="D24" s="1096">
        <v>6</v>
      </c>
      <c r="E24" s="1097">
        <v>667</v>
      </c>
      <c r="F24" s="1098">
        <v>5</v>
      </c>
      <c r="G24" s="1099">
        <v>1207</v>
      </c>
      <c r="H24" s="1096">
        <v>5</v>
      </c>
      <c r="I24" s="1097">
        <v>1167</v>
      </c>
      <c r="J24" s="1098">
        <v>6</v>
      </c>
      <c r="K24" s="1099">
        <v>1051</v>
      </c>
      <c r="L24" s="1101">
        <v>8</v>
      </c>
      <c r="M24" s="1097">
        <v>0</v>
      </c>
      <c r="N24" s="1098">
        <v>8</v>
      </c>
      <c r="O24" s="1099">
        <v>0</v>
      </c>
      <c r="P24" s="1101">
        <v>-4</v>
      </c>
      <c r="Q24" s="1097"/>
      <c r="R24" s="1098"/>
      <c r="S24" s="1099"/>
      <c r="T24" s="1102">
        <f t="shared" si="0"/>
        <v>34</v>
      </c>
      <c r="U24" s="1103">
        <f t="shared" si="1"/>
        <v>4092</v>
      </c>
      <c r="V24" s="1104">
        <f t="shared" si="2"/>
        <v>12</v>
      </c>
      <c r="W24" s="1091">
        <f t="shared" si="3"/>
        <v>1</v>
      </c>
      <c r="X24" s="1091">
        <f t="shared" si="4"/>
        <v>34</v>
      </c>
      <c r="Y24" s="1091">
        <f t="shared" si="4"/>
        <v>4092</v>
      </c>
      <c r="Z24" s="1092">
        <f t="shared" si="5"/>
        <v>1207</v>
      </c>
      <c r="AA24" s="1091">
        <f t="shared" si="6"/>
        <v>33.959078793</v>
      </c>
      <c r="AB24" s="1091">
        <f t="shared" si="7"/>
        <v>12</v>
      </c>
    </row>
    <row r="25" spans="1:28" s="1106" customFormat="1" ht="18">
      <c r="A25" s="1105">
        <v>13</v>
      </c>
      <c r="B25" s="1094" t="s">
        <v>479</v>
      </c>
      <c r="C25" s="1095" t="s">
        <v>466</v>
      </c>
      <c r="D25" s="1096">
        <v>7</v>
      </c>
      <c r="E25" s="1097">
        <v>361</v>
      </c>
      <c r="F25" s="1100">
        <v>8</v>
      </c>
      <c r="G25" s="1099">
        <v>0</v>
      </c>
      <c r="H25" s="1096">
        <v>7</v>
      </c>
      <c r="I25" s="1097">
        <v>656</v>
      </c>
      <c r="J25" s="1098">
        <v>7</v>
      </c>
      <c r="K25" s="1099">
        <v>1345</v>
      </c>
      <c r="L25" s="1096">
        <v>6</v>
      </c>
      <c r="M25" s="1097">
        <v>394</v>
      </c>
      <c r="N25" s="1098">
        <v>7</v>
      </c>
      <c r="O25" s="1099">
        <v>256</v>
      </c>
      <c r="P25" s="1101">
        <v>-4</v>
      </c>
      <c r="Q25" s="1097"/>
      <c r="R25" s="1098"/>
      <c r="S25" s="1099"/>
      <c r="T25" s="1102">
        <f t="shared" si="0"/>
        <v>38</v>
      </c>
      <c r="U25" s="1103">
        <f t="shared" si="1"/>
        <v>3012</v>
      </c>
      <c r="V25" s="1104">
        <f t="shared" si="2"/>
        <v>13</v>
      </c>
      <c r="W25" s="1091">
        <f t="shared" si="3"/>
        <v>1</v>
      </c>
      <c r="X25" s="1091">
        <f t="shared" si="4"/>
        <v>38</v>
      </c>
      <c r="Y25" s="1091">
        <f t="shared" si="4"/>
        <v>3012</v>
      </c>
      <c r="Z25" s="1092">
        <f t="shared" si="5"/>
        <v>1345</v>
      </c>
      <c r="AA25" s="1091">
        <f t="shared" si="6"/>
        <v>37.969878655</v>
      </c>
      <c r="AB25" s="1091">
        <f t="shared" si="7"/>
        <v>13</v>
      </c>
    </row>
    <row r="26" spans="1:28" ht="15.75" customHeight="1" thickBot="1">
      <c r="A26" s="1069" t="s">
        <v>513</v>
      </c>
      <c r="B26" s="1070"/>
      <c r="C26" s="1071"/>
      <c r="D26" s="1072"/>
      <c r="E26" s="1073"/>
      <c r="F26" s="1074"/>
      <c r="G26" s="1075"/>
      <c r="H26" s="1072"/>
      <c r="I26" s="1073"/>
      <c r="J26" s="1074"/>
      <c r="K26" s="1075"/>
      <c r="L26" s="1072"/>
      <c r="M26" s="1073"/>
      <c r="N26" s="1074"/>
      <c r="O26" s="1075"/>
      <c r="P26" s="1072"/>
      <c r="Q26" s="1073"/>
      <c r="R26" s="1074"/>
      <c r="S26" s="1075"/>
      <c r="T26" s="1076">
        <f t="shared" si="0"/>
      </c>
      <c r="U26" s="1077">
        <f t="shared" si="1"/>
      </c>
      <c r="V26" s="1078">
        <f t="shared" si="2"/>
      </c>
      <c r="W26" s="46">
        <f t="shared" si="3"/>
      </c>
      <c r="X26" s="46">
        <f t="shared" si="4"/>
      </c>
      <c r="Y26" s="46">
        <f t="shared" si="4"/>
      </c>
      <c r="Z26" s="47">
        <f t="shared" si="5"/>
        <v>0</v>
      </c>
      <c r="AA26" s="46">
        <f t="shared" si="6"/>
      </c>
      <c r="AB26" s="46">
        <f t="shared" si="7"/>
      </c>
    </row>
  </sheetData>
  <sheetProtection selectLockedCells="1" selectUnlockedCells="1"/>
  <mergeCells count="22">
    <mergeCell ref="T8:V9"/>
    <mergeCell ref="D9:E9"/>
    <mergeCell ref="F9:G9"/>
    <mergeCell ref="H9:I9"/>
    <mergeCell ref="J9:K9"/>
    <mergeCell ref="L9:M9"/>
    <mergeCell ref="N9:O9"/>
    <mergeCell ref="P9:Q9"/>
    <mergeCell ref="R9:S9"/>
    <mergeCell ref="L8:M8"/>
    <mergeCell ref="P8:Q8"/>
    <mergeCell ref="R8:S8"/>
    <mergeCell ref="D8:E8"/>
    <mergeCell ref="F8:G8"/>
    <mergeCell ref="H8:I8"/>
    <mergeCell ref="J8:K8"/>
    <mergeCell ref="B4:C4"/>
    <mergeCell ref="B5:C5"/>
    <mergeCell ref="A8:A10"/>
    <mergeCell ref="B8:B10"/>
    <mergeCell ref="C8:C10"/>
    <mergeCell ref="N8:O8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13:T26">
      <formula1>IF(ISNUMBER('U-14'!D13)=TRUE,SUM('U-14'!D13,'U-14'!F13,'U-14'!H13,'U-14'!J13,'U-14'!L13,'U-14'!N13,'U-14'!P13,'U-14'!R13),"")</formula1>
      <formula2>0</formula2>
    </dataValidation>
  </dataValidations>
  <printOptions horizontalCentered="1"/>
  <pageMargins left="0.7875" right="0.7875" top="2.9131944444444446" bottom="0.39375" header="0.5118055555555555" footer="0.2361111111111111"/>
  <pageSetup horizontalDpi="300" verticalDpi="300" orientation="landscape" paperSize="9" scale="66" r:id="rId4"/>
  <headerFooter alignWithMargins="0">
    <oddFooter>&amp;L&amp;11&amp;YPojedinačni plasman lige&amp;R&amp;11&amp;YStranica &amp;P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4:AB25"/>
  <sheetViews>
    <sheetView zoomScale="72" zoomScaleNormal="72" zoomScalePageLayoutView="0" workbookViewId="0" topLeftCell="A1">
      <selection activeCell="AE9" sqref="AE9"/>
    </sheetView>
  </sheetViews>
  <sheetFormatPr defaultColWidth="11.57421875" defaultRowHeight="12.75"/>
  <cols>
    <col min="1" max="1" width="6.421875" style="1" customWidth="1"/>
    <col min="2" max="2" width="24.8515625" style="2" customWidth="1"/>
    <col min="3" max="3" width="25.00390625" style="3" customWidth="1"/>
    <col min="4" max="4" width="7.140625" style="3" customWidth="1"/>
    <col min="5" max="5" width="9.7109375" style="4" customWidth="1"/>
    <col min="6" max="6" width="7.140625" style="3" customWidth="1"/>
    <col min="7" max="7" width="9.7109375" style="4" customWidth="1"/>
    <col min="8" max="8" width="7.140625" style="3" customWidth="1"/>
    <col min="9" max="9" width="9.57421875" style="4" customWidth="1"/>
    <col min="10" max="10" width="7.140625" style="3" customWidth="1"/>
    <col min="11" max="11" width="9.28125" style="4" customWidth="1"/>
    <col min="12" max="12" width="7.140625" style="3" customWidth="1"/>
    <col min="13" max="13" width="9.00390625" style="4" customWidth="1"/>
    <col min="14" max="14" width="7.140625" style="3" customWidth="1"/>
    <col min="15" max="15" width="9.28125" style="4" customWidth="1"/>
    <col min="16" max="16" width="7.140625" style="3" customWidth="1"/>
    <col min="17" max="17" width="0.42578125" style="4" customWidth="1"/>
    <col min="18" max="18" width="7.140625" style="3" hidden="1" customWidth="1"/>
    <col min="19" max="19" width="11.7109375" style="4" hidden="1" customWidth="1"/>
    <col min="20" max="20" width="8.421875" style="3" customWidth="1"/>
    <col min="21" max="21" width="10.7109375" style="4" customWidth="1"/>
    <col min="22" max="22" width="10.140625" style="3" customWidth="1"/>
    <col min="23" max="28" width="0" style="3" hidden="1" customWidth="1"/>
    <col min="29" max="16384" width="11.57421875" style="3" customWidth="1"/>
  </cols>
  <sheetData>
    <row r="4" spans="2:17" ht="23.25">
      <c r="B4" s="1541" t="s">
        <v>0</v>
      </c>
      <c r="C4" s="1541"/>
      <c r="K4" s="5" t="s">
        <v>1</v>
      </c>
      <c r="Q4" s="3"/>
    </row>
    <row r="5" spans="2:25" ht="23.25">
      <c r="B5" s="1542" t="s">
        <v>2</v>
      </c>
      <c r="C5" s="1542"/>
      <c r="K5" s="5" t="s">
        <v>480</v>
      </c>
      <c r="Y5" s="6"/>
    </row>
    <row r="6" ht="23.25">
      <c r="K6" s="5" t="s">
        <v>481</v>
      </c>
    </row>
    <row r="7" spans="2:17" ht="15.75" thickBot="1">
      <c r="B7" s="7"/>
      <c r="D7" s="8"/>
      <c r="E7" s="9"/>
      <c r="H7" s="8"/>
      <c r="I7" s="9"/>
      <c r="L7" s="8"/>
      <c r="M7" s="9"/>
      <c r="P7" s="8"/>
      <c r="Q7" s="9"/>
    </row>
    <row r="8" spans="1:22" s="10" customFormat="1" ht="20.25" customHeight="1" thickBot="1" thickTop="1">
      <c r="A8" s="1714" t="s">
        <v>5</v>
      </c>
      <c r="B8" s="1715" t="s">
        <v>6</v>
      </c>
      <c r="C8" s="1716" t="s">
        <v>7</v>
      </c>
      <c r="D8" s="1683" t="s">
        <v>868</v>
      </c>
      <c r="E8" s="1683"/>
      <c r="F8" s="1684" t="s">
        <v>869</v>
      </c>
      <c r="G8" s="1684"/>
      <c r="H8" s="1683" t="s">
        <v>870</v>
      </c>
      <c r="I8" s="1683"/>
      <c r="J8" s="1689" t="s">
        <v>871</v>
      </c>
      <c r="K8" s="1689"/>
      <c r="L8" s="1689" t="s">
        <v>872</v>
      </c>
      <c r="M8" s="1689"/>
      <c r="N8" s="1684" t="s">
        <v>873</v>
      </c>
      <c r="O8" s="1684"/>
      <c r="P8" s="1717" t="s">
        <v>573</v>
      </c>
      <c r="Q8" s="1717"/>
      <c r="R8" s="1718"/>
      <c r="S8" s="1723"/>
      <c r="T8" s="1724" t="s">
        <v>16</v>
      </c>
      <c r="U8" s="1725"/>
      <c r="V8" s="1726"/>
    </row>
    <row r="9" spans="1:22" s="10" customFormat="1" ht="27.75" customHeight="1" thickBot="1" thickTop="1">
      <c r="A9" s="1714"/>
      <c r="B9" s="1715"/>
      <c r="C9" s="1716"/>
      <c r="D9" s="1720" t="s">
        <v>458</v>
      </c>
      <c r="E9" s="1720"/>
      <c r="F9" s="1721" t="s">
        <v>459</v>
      </c>
      <c r="G9" s="1721"/>
      <c r="H9" s="1721" t="s">
        <v>460</v>
      </c>
      <c r="I9" s="1721"/>
      <c r="J9" s="1721" t="s">
        <v>461</v>
      </c>
      <c r="K9" s="1721"/>
      <c r="L9" s="1720" t="s">
        <v>462</v>
      </c>
      <c r="M9" s="1720"/>
      <c r="N9" s="1721" t="s">
        <v>463</v>
      </c>
      <c r="O9" s="1721"/>
      <c r="P9" s="1722">
        <v>-0.5</v>
      </c>
      <c r="Q9" s="1722"/>
      <c r="R9" s="1721"/>
      <c r="S9" s="1730"/>
      <c r="T9" s="1727"/>
      <c r="U9" s="1728"/>
      <c r="V9" s="1729"/>
    </row>
    <row r="10" spans="1:27" s="10" customFormat="1" ht="12.75" customHeight="1" thickTop="1">
      <c r="A10" s="1714"/>
      <c r="B10" s="1715"/>
      <c r="C10" s="1716"/>
      <c r="D10" s="11"/>
      <c r="E10" s="12"/>
      <c r="F10" s="11"/>
      <c r="G10" s="13"/>
      <c r="H10" s="14"/>
      <c r="I10" s="12"/>
      <c r="J10" s="11"/>
      <c r="K10" s="13"/>
      <c r="L10" s="14"/>
      <c r="M10" s="12"/>
      <c r="N10" s="11"/>
      <c r="O10" s="15"/>
      <c r="P10" s="14"/>
      <c r="Q10" s="12"/>
      <c r="R10" s="11"/>
      <c r="S10" s="13"/>
      <c r="T10" s="26"/>
      <c r="U10" s="28"/>
      <c r="V10" s="29"/>
      <c r="W10" s="18"/>
      <c r="X10" s="19"/>
      <c r="Y10" s="19"/>
      <c r="Z10" s="19"/>
      <c r="AA10" s="19"/>
    </row>
    <row r="11" spans="1:27" s="10" customFormat="1" ht="12.75" customHeight="1">
      <c r="A11" s="20"/>
      <c r="B11" s="21"/>
      <c r="C11" s="22"/>
      <c r="D11" s="23" t="s">
        <v>17</v>
      </c>
      <c r="E11" s="24" t="s">
        <v>18</v>
      </c>
      <c r="F11" s="23" t="s">
        <v>17</v>
      </c>
      <c r="G11" s="25" t="s">
        <v>18</v>
      </c>
      <c r="H11" s="26" t="s">
        <v>17</v>
      </c>
      <c r="I11" s="24" t="s">
        <v>18</v>
      </c>
      <c r="J11" s="23" t="s">
        <v>17</v>
      </c>
      <c r="K11" s="25" t="s">
        <v>18</v>
      </c>
      <c r="L11" s="26" t="s">
        <v>17</v>
      </c>
      <c r="M11" s="24" t="s">
        <v>18</v>
      </c>
      <c r="N11" s="23" t="s">
        <v>17</v>
      </c>
      <c r="O11" s="27" t="s">
        <v>18</v>
      </c>
      <c r="P11" s="26" t="s">
        <v>17</v>
      </c>
      <c r="Q11" s="24" t="s">
        <v>18</v>
      </c>
      <c r="R11" s="23" t="s">
        <v>17</v>
      </c>
      <c r="S11" s="25" t="s">
        <v>18</v>
      </c>
      <c r="T11" s="26" t="s">
        <v>17</v>
      </c>
      <c r="U11" s="28" t="s">
        <v>19</v>
      </c>
      <c r="V11" s="29" t="s">
        <v>20</v>
      </c>
      <c r="W11" s="30"/>
      <c r="X11" s="19"/>
      <c r="Y11" s="19"/>
      <c r="Z11" s="19"/>
      <c r="AA11" s="19"/>
    </row>
    <row r="12" spans="1:27" s="10" customFormat="1" ht="12.75" customHeight="1" thickBot="1">
      <c r="A12" s="20"/>
      <c r="B12" s="21"/>
      <c r="C12" s="22"/>
      <c r="D12" s="1064"/>
      <c r="E12" s="1065"/>
      <c r="F12" s="1064"/>
      <c r="G12" s="1066"/>
      <c r="H12" s="1064"/>
      <c r="I12" s="1065"/>
      <c r="J12" s="1064"/>
      <c r="K12" s="1066"/>
      <c r="L12" s="1064"/>
      <c r="M12" s="1065"/>
      <c r="N12" s="1064"/>
      <c r="O12" s="1066"/>
      <c r="P12" s="1064"/>
      <c r="Q12" s="1065"/>
      <c r="R12" s="1064"/>
      <c r="S12" s="1066"/>
      <c r="T12" s="1064"/>
      <c r="U12" s="1067"/>
      <c r="V12" s="1068"/>
      <c r="W12" s="30"/>
      <c r="X12" s="19"/>
      <c r="Y12" s="19"/>
      <c r="Z12" s="19"/>
      <c r="AA12" s="19"/>
    </row>
    <row r="13" spans="1:28" s="1091" customFormat="1" ht="18">
      <c r="A13" s="1079">
        <v>1</v>
      </c>
      <c r="B13" s="1080" t="s">
        <v>482</v>
      </c>
      <c r="C13" s="1081" t="s">
        <v>26</v>
      </c>
      <c r="D13" s="1082">
        <v>2</v>
      </c>
      <c r="E13" s="1083">
        <v>2162</v>
      </c>
      <c r="F13" s="1107">
        <v>5</v>
      </c>
      <c r="G13" s="1085">
        <v>1885</v>
      </c>
      <c r="H13" s="1082">
        <v>2</v>
      </c>
      <c r="I13" s="1083">
        <v>3799</v>
      </c>
      <c r="J13" s="1084">
        <v>3</v>
      </c>
      <c r="K13" s="1087">
        <v>2625</v>
      </c>
      <c r="L13" s="1082">
        <v>3</v>
      </c>
      <c r="M13" s="1083">
        <v>1902</v>
      </c>
      <c r="N13" s="1084">
        <v>1</v>
      </c>
      <c r="O13" s="1087">
        <v>6452</v>
      </c>
      <c r="P13" s="1086">
        <v>-2.5</v>
      </c>
      <c r="Q13" s="1083"/>
      <c r="R13" s="1084"/>
      <c r="S13" s="1087"/>
      <c r="T13" s="1088">
        <f aca="true" t="shared" si="0" ref="T13:T24">IF(ISNUMBER(D13)=TRUE,SUM(D13,F13,H13,J13,L13,N13,P13,R13),"")</f>
        <v>13.5</v>
      </c>
      <c r="U13" s="1089">
        <f aca="true" t="shared" si="1" ref="U13:U24">IF(ISNUMBER(E13)=TRUE,SUM(E13,G13,I13,K13,M13,O13,Q13,S13),"")</f>
        <v>18825</v>
      </c>
      <c r="V13" s="1108">
        <f aca="true" t="shared" si="2" ref="V13:V24">IF(ISNUMBER(AB13)=TRUE,AB13,"")</f>
        <v>1</v>
      </c>
      <c r="W13" s="1091">
        <f aca="true" t="shared" si="3" ref="W13:W24">IF(ISNUMBER(V13)=TRUE,1,"")</f>
        <v>1</v>
      </c>
      <c r="X13" s="1091">
        <f aca="true" t="shared" si="4" ref="X13:Y24">IF(ISNUMBER(T13)=TRUE,T13,"")</f>
        <v>13.5</v>
      </c>
      <c r="Y13" s="1091">
        <f t="shared" si="4"/>
        <v>18825</v>
      </c>
      <c r="Z13" s="1092">
        <f aca="true" t="shared" si="5" ref="Z13:Z24">MAX(E13,G13,I13,K13,M13,O13,Q13,S13)</f>
        <v>6452</v>
      </c>
      <c r="AA13" s="1091">
        <f aca="true" t="shared" si="6" ref="AA13:AA24">IF(ISNUMBER(X13)=TRUE,X13-Y13/100000-Z13/1000000000,"")</f>
        <v>13.311743548</v>
      </c>
      <c r="AB13" s="1091">
        <f aca="true" t="shared" si="7" ref="AB13:AB24">IF(ISNUMBER(AA13)=TRUE,RANK(AA13,$AA$13:$AA$24,1),"")</f>
        <v>1</v>
      </c>
    </row>
    <row r="14" spans="1:28" s="1091" customFormat="1" ht="18">
      <c r="A14" s="1093">
        <v>2</v>
      </c>
      <c r="B14" s="1094" t="s">
        <v>483</v>
      </c>
      <c r="C14" s="1095" t="s">
        <v>484</v>
      </c>
      <c r="D14" s="1101">
        <v>9</v>
      </c>
      <c r="E14" s="1097">
        <v>1234</v>
      </c>
      <c r="F14" s="1098">
        <v>1</v>
      </c>
      <c r="G14" s="1099">
        <v>2534</v>
      </c>
      <c r="H14" s="1096">
        <v>4</v>
      </c>
      <c r="I14" s="1097">
        <v>2796</v>
      </c>
      <c r="J14" s="1098">
        <v>2</v>
      </c>
      <c r="K14" s="1099">
        <v>2861</v>
      </c>
      <c r="L14" s="1096">
        <v>5</v>
      </c>
      <c r="M14" s="1097">
        <v>1215</v>
      </c>
      <c r="N14" s="1098">
        <v>3</v>
      </c>
      <c r="O14" s="1099">
        <v>4042</v>
      </c>
      <c r="P14" s="1101">
        <v>-4.5</v>
      </c>
      <c r="Q14" s="1097"/>
      <c r="R14" s="1098"/>
      <c r="S14" s="1099"/>
      <c r="T14" s="1102">
        <f t="shared" si="0"/>
        <v>19.5</v>
      </c>
      <c r="U14" s="1103">
        <f t="shared" si="1"/>
        <v>14682</v>
      </c>
      <c r="V14" s="1109">
        <f t="shared" si="2"/>
        <v>2</v>
      </c>
      <c r="W14" s="1091">
        <f t="shared" si="3"/>
        <v>1</v>
      </c>
      <c r="X14" s="1091">
        <f t="shared" si="4"/>
        <v>19.5</v>
      </c>
      <c r="Y14" s="1091">
        <f t="shared" si="4"/>
        <v>14682</v>
      </c>
      <c r="Z14" s="1092">
        <f t="shared" si="5"/>
        <v>4042</v>
      </c>
      <c r="AA14" s="1091">
        <f t="shared" si="6"/>
        <v>19.353175957999998</v>
      </c>
      <c r="AB14" s="1091">
        <f t="shared" si="7"/>
        <v>2</v>
      </c>
    </row>
    <row r="15" spans="1:28" s="1091" customFormat="1" ht="18">
      <c r="A15" s="1093">
        <v>3</v>
      </c>
      <c r="B15" s="1094" t="s">
        <v>485</v>
      </c>
      <c r="C15" s="1095" t="s">
        <v>486</v>
      </c>
      <c r="D15" s="1096">
        <v>1</v>
      </c>
      <c r="E15" s="1097">
        <v>2192</v>
      </c>
      <c r="F15" s="1098">
        <v>8</v>
      </c>
      <c r="G15" s="1099">
        <v>1766</v>
      </c>
      <c r="H15" s="1101">
        <v>9</v>
      </c>
      <c r="I15" s="1097">
        <v>1822</v>
      </c>
      <c r="J15" s="1098">
        <v>4</v>
      </c>
      <c r="K15" s="1099">
        <v>2033</v>
      </c>
      <c r="L15" s="1096">
        <v>1</v>
      </c>
      <c r="M15" s="1097">
        <v>3343</v>
      </c>
      <c r="N15" s="1098">
        <v>2</v>
      </c>
      <c r="O15" s="1099">
        <v>4326</v>
      </c>
      <c r="P15" s="1101">
        <v>-4.5</v>
      </c>
      <c r="Q15" s="1097"/>
      <c r="R15" s="1098"/>
      <c r="S15" s="1099"/>
      <c r="T15" s="1102">
        <f t="shared" si="0"/>
        <v>20.5</v>
      </c>
      <c r="U15" s="1103">
        <f t="shared" si="1"/>
        <v>15482</v>
      </c>
      <c r="V15" s="1109">
        <f t="shared" si="2"/>
        <v>3</v>
      </c>
      <c r="W15" s="1091">
        <f t="shared" si="3"/>
        <v>1</v>
      </c>
      <c r="X15" s="1091">
        <f t="shared" si="4"/>
        <v>20.5</v>
      </c>
      <c r="Y15" s="1091">
        <f t="shared" si="4"/>
        <v>15482</v>
      </c>
      <c r="Z15" s="1092">
        <f t="shared" si="5"/>
        <v>4326</v>
      </c>
      <c r="AA15" s="1091">
        <f t="shared" si="6"/>
        <v>20.345175674</v>
      </c>
      <c r="AB15" s="1091">
        <f t="shared" si="7"/>
        <v>3</v>
      </c>
    </row>
    <row r="16" spans="1:28" s="1091" customFormat="1" ht="18">
      <c r="A16" s="1105">
        <v>4</v>
      </c>
      <c r="B16" s="1094" t="s">
        <v>228</v>
      </c>
      <c r="C16" s="1095" t="s">
        <v>487</v>
      </c>
      <c r="D16" s="1096">
        <v>4</v>
      </c>
      <c r="E16" s="1097">
        <v>1911</v>
      </c>
      <c r="F16" s="1098">
        <v>6</v>
      </c>
      <c r="G16" s="1099">
        <v>1842</v>
      </c>
      <c r="H16" s="1096">
        <v>1</v>
      </c>
      <c r="I16" s="1097">
        <v>4223</v>
      </c>
      <c r="J16" s="1100">
        <v>10</v>
      </c>
      <c r="K16" s="1099">
        <v>896</v>
      </c>
      <c r="L16" s="1096">
        <v>6</v>
      </c>
      <c r="M16" s="1097">
        <v>1069</v>
      </c>
      <c r="N16" s="1098">
        <v>5</v>
      </c>
      <c r="O16" s="1099">
        <v>3706</v>
      </c>
      <c r="P16" s="1101">
        <v>-5</v>
      </c>
      <c r="Q16" s="1097"/>
      <c r="R16" s="1098"/>
      <c r="S16" s="1099"/>
      <c r="T16" s="1102">
        <f t="shared" si="0"/>
        <v>27</v>
      </c>
      <c r="U16" s="1103">
        <f t="shared" si="1"/>
        <v>13647</v>
      </c>
      <c r="V16" s="1109">
        <f t="shared" si="2"/>
        <v>4</v>
      </c>
      <c r="W16" s="1091">
        <f t="shared" si="3"/>
        <v>1</v>
      </c>
      <c r="X16" s="1091">
        <f t="shared" si="4"/>
        <v>27</v>
      </c>
      <c r="Y16" s="1091">
        <f t="shared" si="4"/>
        <v>13647</v>
      </c>
      <c r="Z16" s="1092">
        <f t="shared" si="5"/>
        <v>4223</v>
      </c>
      <c r="AA16" s="1091">
        <f t="shared" si="6"/>
        <v>26.863525777</v>
      </c>
      <c r="AB16" s="1091">
        <f t="shared" si="7"/>
        <v>4</v>
      </c>
    </row>
    <row r="17" spans="1:28" s="1091" customFormat="1" ht="18">
      <c r="A17" s="1093">
        <v>5</v>
      </c>
      <c r="B17" s="1094" t="s">
        <v>143</v>
      </c>
      <c r="C17" s="1095" t="s">
        <v>140</v>
      </c>
      <c r="D17" s="1096">
        <v>6</v>
      </c>
      <c r="E17" s="1097">
        <v>1779</v>
      </c>
      <c r="F17" s="1098">
        <v>2</v>
      </c>
      <c r="G17" s="1099">
        <v>2526</v>
      </c>
      <c r="H17" s="1096">
        <v>7</v>
      </c>
      <c r="I17" s="1097">
        <v>2140</v>
      </c>
      <c r="J17" s="1098">
        <v>7</v>
      </c>
      <c r="K17" s="1099">
        <v>1482</v>
      </c>
      <c r="L17" s="1096">
        <v>4</v>
      </c>
      <c r="M17" s="1097">
        <v>1789</v>
      </c>
      <c r="N17" s="1100">
        <v>9</v>
      </c>
      <c r="O17" s="1099">
        <v>2112</v>
      </c>
      <c r="P17" s="1101">
        <v>-4.5</v>
      </c>
      <c r="Q17" s="1097"/>
      <c r="R17" s="1098"/>
      <c r="S17" s="1099"/>
      <c r="T17" s="1102">
        <f t="shared" si="0"/>
        <v>30.5</v>
      </c>
      <c r="U17" s="1103">
        <f t="shared" si="1"/>
        <v>11828</v>
      </c>
      <c r="V17" s="1109">
        <f t="shared" si="2"/>
        <v>5</v>
      </c>
      <c r="W17" s="1091">
        <f t="shared" si="3"/>
        <v>1</v>
      </c>
      <c r="X17" s="1091">
        <f t="shared" si="4"/>
        <v>30.5</v>
      </c>
      <c r="Y17" s="1091">
        <f t="shared" si="4"/>
        <v>11828</v>
      </c>
      <c r="Z17" s="1092">
        <f t="shared" si="5"/>
        <v>2526</v>
      </c>
      <c r="AA17" s="1091">
        <f t="shared" si="6"/>
        <v>30.381717474000002</v>
      </c>
      <c r="AB17" s="1091">
        <f t="shared" si="7"/>
        <v>5</v>
      </c>
    </row>
    <row r="18" spans="1:28" s="1091" customFormat="1" ht="18">
      <c r="A18" s="1093">
        <v>6</v>
      </c>
      <c r="B18" s="1094" t="s">
        <v>488</v>
      </c>
      <c r="C18" s="1095" t="s">
        <v>489</v>
      </c>
      <c r="D18" s="1096">
        <v>3</v>
      </c>
      <c r="E18" s="1097">
        <v>2028</v>
      </c>
      <c r="F18" s="1098">
        <v>3</v>
      </c>
      <c r="G18" s="1099">
        <v>2225</v>
      </c>
      <c r="H18" s="1096">
        <v>5</v>
      </c>
      <c r="I18" s="1097">
        <v>2503</v>
      </c>
      <c r="J18" s="1100">
        <v>9</v>
      </c>
      <c r="K18" s="1099">
        <v>933</v>
      </c>
      <c r="L18" s="1096">
        <v>7</v>
      </c>
      <c r="M18" s="1097">
        <v>792</v>
      </c>
      <c r="N18" s="1098">
        <v>8</v>
      </c>
      <c r="O18" s="1099">
        <v>2156</v>
      </c>
      <c r="P18" s="1101">
        <v>-4.5</v>
      </c>
      <c r="Q18" s="1097"/>
      <c r="R18" s="1098"/>
      <c r="S18" s="1099"/>
      <c r="T18" s="1102">
        <f t="shared" si="0"/>
        <v>30.5</v>
      </c>
      <c r="U18" s="1103">
        <f t="shared" si="1"/>
        <v>10637</v>
      </c>
      <c r="V18" s="1109">
        <f t="shared" si="2"/>
        <v>6</v>
      </c>
      <c r="W18" s="1091">
        <f t="shared" si="3"/>
        <v>1</v>
      </c>
      <c r="X18" s="1091">
        <f t="shared" si="4"/>
        <v>30.5</v>
      </c>
      <c r="Y18" s="1091">
        <f t="shared" si="4"/>
        <v>10637</v>
      </c>
      <c r="Z18" s="1092">
        <f t="shared" si="5"/>
        <v>2503</v>
      </c>
      <c r="AA18" s="1091">
        <f t="shared" si="6"/>
        <v>30.393627497</v>
      </c>
      <c r="AB18" s="1091">
        <f t="shared" si="7"/>
        <v>6</v>
      </c>
    </row>
    <row r="19" spans="1:28" s="1091" customFormat="1" ht="18">
      <c r="A19" s="1105">
        <v>7</v>
      </c>
      <c r="B19" s="1094" t="s">
        <v>137</v>
      </c>
      <c r="C19" s="1095" t="s">
        <v>476</v>
      </c>
      <c r="D19" s="1096">
        <v>7</v>
      </c>
      <c r="E19" s="1097">
        <v>1526</v>
      </c>
      <c r="F19" s="1098">
        <v>11</v>
      </c>
      <c r="G19" s="1099">
        <v>1126</v>
      </c>
      <c r="H19" s="1096">
        <v>3</v>
      </c>
      <c r="I19" s="1097">
        <v>3038</v>
      </c>
      <c r="J19" s="1098">
        <v>1</v>
      </c>
      <c r="K19" s="1099">
        <v>3418</v>
      </c>
      <c r="L19" s="1101">
        <v>12</v>
      </c>
      <c r="M19" s="1097">
        <v>299</v>
      </c>
      <c r="N19" s="1098">
        <v>4</v>
      </c>
      <c r="O19" s="1099">
        <v>3885</v>
      </c>
      <c r="P19" s="1101">
        <v>-6</v>
      </c>
      <c r="Q19" s="1097"/>
      <c r="R19" s="1098"/>
      <c r="S19" s="1099"/>
      <c r="T19" s="1102">
        <f t="shared" si="0"/>
        <v>32</v>
      </c>
      <c r="U19" s="1103">
        <f t="shared" si="1"/>
        <v>13292</v>
      </c>
      <c r="V19" s="1109">
        <f t="shared" si="2"/>
        <v>7</v>
      </c>
      <c r="W19" s="1091">
        <f t="shared" si="3"/>
        <v>1</v>
      </c>
      <c r="X19" s="1091">
        <f t="shared" si="4"/>
        <v>32</v>
      </c>
      <c r="Y19" s="1091">
        <f t="shared" si="4"/>
        <v>13292</v>
      </c>
      <c r="Z19" s="1092">
        <f t="shared" si="5"/>
        <v>3885</v>
      </c>
      <c r="AA19" s="1091">
        <f t="shared" si="6"/>
        <v>31.867076115</v>
      </c>
      <c r="AB19" s="1091">
        <f t="shared" si="7"/>
        <v>7</v>
      </c>
    </row>
    <row r="20" spans="1:28" s="1091" customFormat="1" ht="18">
      <c r="A20" s="1093">
        <v>8</v>
      </c>
      <c r="B20" s="1094" t="s">
        <v>490</v>
      </c>
      <c r="C20" s="1095" t="s">
        <v>164</v>
      </c>
      <c r="D20" s="1096">
        <v>5</v>
      </c>
      <c r="E20" s="1097">
        <v>1879</v>
      </c>
      <c r="F20" s="1098">
        <v>4</v>
      </c>
      <c r="G20" s="1099">
        <v>1946</v>
      </c>
      <c r="H20" s="1096">
        <v>8</v>
      </c>
      <c r="I20" s="1097">
        <v>1865</v>
      </c>
      <c r="J20" s="1098">
        <v>6</v>
      </c>
      <c r="K20" s="1099">
        <v>1492</v>
      </c>
      <c r="L20" s="1101">
        <v>10</v>
      </c>
      <c r="M20" s="1097">
        <v>597</v>
      </c>
      <c r="N20" s="1098">
        <v>7</v>
      </c>
      <c r="O20" s="1099">
        <v>2470</v>
      </c>
      <c r="P20" s="1101">
        <v>-5</v>
      </c>
      <c r="Q20" s="1097"/>
      <c r="R20" s="1098"/>
      <c r="S20" s="1099"/>
      <c r="T20" s="1102">
        <f t="shared" si="0"/>
        <v>35</v>
      </c>
      <c r="U20" s="1103">
        <f t="shared" si="1"/>
        <v>10249</v>
      </c>
      <c r="V20" s="1109">
        <f t="shared" si="2"/>
        <v>8</v>
      </c>
      <c r="W20" s="1091">
        <f t="shared" si="3"/>
        <v>1</v>
      </c>
      <c r="X20" s="1091">
        <f t="shared" si="4"/>
        <v>35</v>
      </c>
      <c r="Y20" s="1091">
        <f t="shared" si="4"/>
        <v>10249</v>
      </c>
      <c r="Z20" s="1092">
        <f t="shared" si="5"/>
        <v>2470</v>
      </c>
      <c r="AA20" s="1091">
        <f t="shared" si="6"/>
        <v>34.89750753</v>
      </c>
      <c r="AB20" s="1091">
        <f t="shared" si="7"/>
        <v>8</v>
      </c>
    </row>
    <row r="21" spans="1:28" s="1091" customFormat="1" ht="18">
      <c r="A21" s="1093">
        <v>9</v>
      </c>
      <c r="B21" s="1094" t="s">
        <v>491</v>
      </c>
      <c r="C21" s="1095" t="s">
        <v>375</v>
      </c>
      <c r="D21" s="1096">
        <v>8</v>
      </c>
      <c r="E21" s="1097">
        <v>1355</v>
      </c>
      <c r="F21" s="1098">
        <v>7</v>
      </c>
      <c r="G21" s="1099">
        <v>1835</v>
      </c>
      <c r="H21" s="1101">
        <v>10</v>
      </c>
      <c r="I21" s="1097">
        <v>1206</v>
      </c>
      <c r="J21" s="1098">
        <v>8</v>
      </c>
      <c r="K21" s="1099">
        <v>1409</v>
      </c>
      <c r="L21" s="1096">
        <v>8</v>
      </c>
      <c r="M21" s="1097">
        <v>777</v>
      </c>
      <c r="N21" s="1098">
        <v>6</v>
      </c>
      <c r="O21" s="1099">
        <v>3447</v>
      </c>
      <c r="P21" s="1101">
        <v>-5</v>
      </c>
      <c r="Q21" s="1097"/>
      <c r="R21" s="1098"/>
      <c r="S21" s="1099"/>
      <c r="T21" s="1102">
        <f t="shared" si="0"/>
        <v>42</v>
      </c>
      <c r="U21" s="1103">
        <f t="shared" si="1"/>
        <v>10029</v>
      </c>
      <c r="V21" s="1109">
        <f t="shared" si="2"/>
        <v>9</v>
      </c>
      <c r="W21" s="1091">
        <f t="shared" si="3"/>
        <v>1</v>
      </c>
      <c r="X21" s="1091">
        <f t="shared" si="4"/>
        <v>42</v>
      </c>
      <c r="Y21" s="1091">
        <f t="shared" si="4"/>
        <v>10029</v>
      </c>
      <c r="Z21" s="1092">
        <f t="shared" si="5"/>
        <v>3447</v>
      </c>
      <c r="AA21" s="1091">
        <f t="shared" si="6"/>
        <v>41.899706553</v>
      </c>
      <c r="AB21" s="1091">
        <f t="shared" si="7"/>
        <v>9</v>
      </c>
    </row>
    <row r="22" spans="1:28" s="1091" customFormat="1" ht="18">
      <c r="A22" s="1105">
        <v>10</v>
      </c>
      <c r="B22" s="1094" t="s">
        <v>492</v>
      </c>
      <c r="C22" s="1095" t="s">
        <v>251</v>
      </c>
      <c r="D22" s="1101">
        <v>10</v>
      </c>
      <c r="E22" s="1097">
        <v>1104</v>
      </c>
      <c r="F22" s="1098">
        <v>9</v>
      </c>
      <c r="G22" s="1099">
        <v>1456</v>
      </c>
      <c r="H22" s="1096">
        <v>6</v>
      </c>
      <c r="I22" s="1097">
        <v>2205</v>
      </c>
      <c r="J22" s="1098">
        <v>5</v>
      </c>
      <c r="K22" s="1099">
        <v>1776</v>
      </c>
      <c r="L22" s="1096">
        <v>9</v>
      </c>
      <c r="M22" s="1097">
        <v>697</v>
      </c>
      <c r="N22" s="1098">
        <v>10</v>
      </c>
      <c r="O22" s="1099">
        <v>1536</v>
      </c>
      <c r="P22" s="1101">
        <v>-5</v>
      </c>
      <c r="Q22" s="1097"/>
      <c r="R22" s="1098"/>
      <c r="S22" s="1099"/>
      <c r="T22" s="1102">
        <f t="shared" si="0"/>
        <v>44</v>
      </c>
      <c r="U22" s="1103">
        <f t="shared" si="1"/>
        <v>8774</v>
      </c>
      <c r="V22" s="1109">
        <f t="shared" si="2"/>
        <v>10</v>
      </c>
      <c r="W22" s="1091">
        <f t="shared" si="3"/>
        <v>1</v>
      </c>
      <c r="X22" s="1091">
        <f t="shared" si="4"/>
        <v>44</v>
      </c>
      <c r="Y22" s="1091">
        <f t="shared" si="4"/>
        <v>8774</v>
      </c>
      <c r="Z22" s="1092">
        <f t="shared" si="5"/>
        <v>2205</v>
      </c>
      <c r="AA22" s="1091">
        <f t="shared" si="6"/>
        <v>43.912257795</v>
      </c>
      <c r="AB22" s="1091">
        <f t="shared" si="7"/>
        <v>10</v>
      </c>
    </row>
    <row r="23" spans="1:28" s="1091" customFormat="1" ht="18">
      <c r="A23" s="1093">
        <v>11</v>
      </c>
      <c r="B23" s="1094" t="s">
        <v>493</v>
      </c>
      <c r="C23" s="1095" t="s">
        <v>171</v>
      </c>
      <c r="D23" s="1096">
        <v>11</v>
      </c>
      <c r="E23" s="1097">
        <v>845</v>
      </c>
      <c r="F23" s="1098">
        <v>10</v>
      </c>
      <c r="G23" s="1099">
        <v>1305</v>
      </c>
      <c r="H23" s="1096">
        <v>11</v>
      </c>
      <c r="I23" s="1097">
        <v>1011</v>
      </c>
      <c r="J23" s="1100">
        <v>12</v>
      </c>
      <c r="K23" s="1099">
        <v>366</v>
      </c>
      <c r="L23" s="1096">
        <v>2</v>
      </c>
      <c r="M23" s="1097">
        <v>2116</v>
      </c>
      <c r="N23" s="1098">
        <v>12</v>
      </c>
      <c r="O23" s="1099">
        <v>1435</v>
      </c>
      <c r="P23" s="1101">
        <v>-6</v>
      </c>
      <c r="Q23" s="1097"/>
      <c r="R23" s="1098"/>
      <c r="S23" s="1099"/>
      <c r="T23" s="1102">
        <f t="shared" si="0"/>
        <v>52</v>
      </c>
      <c r="U23" s="1103">
        <f t="shared" si="1"/>
        <v>7078</v>
      </c>
      <c r="V23" s="1109">
        <f t="shared" si="2"/>
        <v>11</v>
      </c>
      <c r="W23" s="1091">
        <f t="shared" si="3"/>
        <v>1</v>
      </c>
      <c r="X23" s="1091">
        <f t="shared" si="4"/>
        <v>52</v>
      </c>
      <c r="Y23" s="1091">
        <f t="shared" si="4"/>
        <v>7078</v>
      </c>
      <c r="Z23" s="1092">
        <f t="shared" si="5"/>
        <v>2116</v>
      </c>
      <c r="AA23" s="1091">
        <f t="shared" si="6"/>
        <v>51.929217884</v>
      </c>
      <c r="AB23" s="1091">
        <f t="shared" si="7"/>
        <v>11</v>
      </c>
    </row>
    <row r="24" spans="1:28" s="1091" customFormat="1" ht="18">
      <c r="A24" s="1093">
        <v>12</v>
      </c>
      <c r="B24" s="1094" t="s">
        <v>494</v>
      </c>
      <c r="C24" s="1095" t="s">
        <v>303</v>
      </c>
      <c r="D24" s="1101">
        <v>12</v>
      </c>
      <c r="E24" s="1097">
        <v>451</v>
      </c>
      <c r="F24" s="1098">
        <v>12</v>
      </c>
      <c r="G24" s="1099">
        <v>787</v>
      </c>
      <c r="H24" s="1096">
        <v>12</v>
      </c>
      <c r="I24" s="1097">
        <v>617</v>
      </c>
      <c r="J24" s="1098">
        <v>11</v>
      </c>
      <c r="K24" s="1099">
        <v>477</v>
      </c>
      <c r="L24" s="1096">
        <v>11</v>
      </c>
      <c r="M24" s="1097">
        <v>346</v>
      </c>
      <c r="N24" s="1098">
        <v>11</v>
      </c>
      <c r="O24" s="1099">
        <v>1447</v>
      </c>
      <c r="P24" s="1101">
        <v>-6</v>
      </c>
      <c r="Q24" s="1097"/>
      <c r="R24" s="1098"/>
      <c r="S24" s="1099"/>
      <c r="T24" s="1102">
        <f t="shared" si="0"/>
        <v>63</v>
      </c>
      <c r="U24" s="1103">
        <f t="shared" si="1"/>
        <v>4125</v>
      </c>
      <c r="V24" s="1109">
        <f t="shared" si="2"/>
        <v>12</v>
      </c>
      <c r="W24" s="1091">
        <f t="shared" si="3"/>
        <v>1</v>
      </c>
      <c r="X24" s="1091">
        <f t="shared" si="4"/>
        <v>63</v>
      </c>
      <c r="Y24" s="1091">
        <f t="shared" si="4"/>
        <v>4125</v>
      </c>
      <c r="Z24" s="1092">
        <f t="shared" si="5"/>
        <v>1447</v>
      </c>
      <c r="AA24" s="1091">
        <f t="shared" si="6"/>
        <v>62.958748553</v>
      </c>
      <c r="AB24" s="1091">
        <f t="shared" si="7"/>
        <v>12</v>
      </c>
    </row>
    <row r="25" spans="1:22" ht="15.75" thickBot="1">
      <c r="A25" s="1110"/>
      <c r="B25" s="1111"/>
      <c r="C25" s="1112"/>
      <c r="D25" s="1112"/>
      <c r="E25" s="1113"/>
      <c r="F25" s="1112"/>
      <c r="G25" s="1113"/>
      <c r="H25" s="1112"/>
      <c r="I25" s="1113"/>
      <c r="J25" s="1112"/>
      <c r="K25" s="1113"/>
      <c r="L25" s="1112"/>
      <c r="M25" s="1113"/>
      <c r="N25" s="1112"/>
      <c r="O25" s="1113"/>
      <c r="P25" s="1112"/>
      <c r="Q25" s="1113"/>
      <c r="R25" s="1112"/>
      <c r="S25" s="1113"/>
      <c r="T25" s="1112"/>
      <c r="U25" s="1113"/>
      <c r="V25" s="1114"/>
    </row>
  </sheetData>
  <sheetProtection selectLockedCells="1" selectUnlockedCells="1"/>
  <mergeCells count="22">
    <mergeCell ref="T8:V9"/>
    <mergeCell ref="D9:E9"/>
    <mergeCell ref="F9:G9"/>
    <mergeCell ref="H9:I9"/>
    <mergeCell ref="J9:K9"/>
    <mergeCell ref="L9:M9"/>
    <mergeCell ref="N9:O9"/>
    <mergeCell ref="P9:Q9"/>
    <mergeCell ref="R9:S9"/>
    <mergeCell ref="L8:M8"/>
    <mergeCell ref="P8:Q8"/>
    <mergeCell ref="R8:S8"/>
    <mergeCell ref="D8:E8"/>
    <mergeCell ref="F8:G8"/>
    <mergeCell ref="H8:I8"/>
    <mergeCell ref="J8:K8"/>
    <mergeCell ref="B4:C4"/>
    <mergeCell ref="B5:C5"/>
    <mergeCell ref="A8:A10"/>
    <mergeCell ref="B8:B10"/>
    <mergeCell ref="C8:C10"/>
    <mergeCell ref="N8:O8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13:T24">
      <formula1>IF(ISNUMBER('U-18'!D13)=TRUE,SUM('U-18'!D13,'U-18'!F13,'U-18'!H13,'U-18'!J13,'U-18'!L13,'U-18'!N13,'U-18'!P13,'U-18'!R13),"")</formula1>
      <formula2>0</formula2>
    </dataValidation>
  </dataValidations>
  <printOptions horizontalCentered="1"/>
  <pageMargins left="0.7875" right="0.7875" top="2.9131944444444446" bottom="0.39375" header="0.5118055555555555" footer="0.2361111111111111"/>
  <pageSetup horizontalDpi="300" verticalDpi="300" orientation="landscape" paperSize="9" scale="66" r:id="rId2"/>
  <headerFooter alignWithMargins="0">
    <oddFooter>&amp;L&amp;11&amp;YPojedinačni plasman lige&amp;R&amp;11&amp;YStranica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AB26"/>
  <sheetViews>
    <sheetView zoomScale="72" zoomScaleNormal="72" zoomScalePageLayoutView="0" workbookViewId="0" topLeftCell="A4">
      <selection activeCell="AE10" sqref="AE10"/>
    </sheetView>
  </sheetViews>
  <sheetFormatPr defaultColWidth="11.57421875" defaultRowHeight="12.75"/>
  <cols>
    <col min="1" max="1" width="6.421875" style="1" customWidth="1"/>
    <col min="2" max="2" width="27.57421875" style="2" customWidth="1"/>
    <col min="3" max="3" width="25.00390625" style="3" customWidth="1"/>
    <col min="4" max="4" width="7.140625" style="3" customWidth="1"/>
    <col min="5" max="5" width="8.57421875" style="4" customWidth="1"/>
    <col min="6" max="6" width="7.140625" style="3" customWidth="1"/>
    <col min="7" max="7" width="8.421875" style="4" customWidth="1"/>
    <col min="8" max="8" width="7.140625" style="3" customWidth="1"/>
    <col min="9" max="9" width="7.8515625" style="4" customWidth="1"/>
    <col min="10" max="10" width="7.140625" style="3" customWidth="1"/>
    <col min="11" max="11" width="7.140625" style="4" customWidth="1"/>
    <col min="12" max="12" width="7.140625" style="3" customWidth="1"/>
    <col min="13" max="13" width="7.7109375" style="4" customWidth="1"/>
    <col min="14" max="14" width="7.140625" style="3" customWidth="1"/>
    <col min="15" max="15" width="8.7109375" style="4" customWidth="1"/>
    <col min="16" max="16" width="7.140625" style="3" customWidth="1"/>
    <col min="17" max="17" width="0.42578125" style="4" customWidth="1"/>
    <col min="18" max="18" width="7.140625" style="3" hidden="1" customWidth="1"/>
    <col min="19" max="19" width="11.7109375" style="4" hidden="1" customWidth="1"/>
    <col min="20" max="20" width="8.421875" style="3" customWidth="1"/>
    <col min="21" max="21" width="12.57421875" style="4" customWidth="1"/>
    <col min="22" max="22" width="13.28125" style="3" customWidth="1"/>
    <col min="23" max="28" width="0" style="3" hidden="1" customWidth="1"/>
    <col min="29" max="16384" width="11.57421875" style="3" customWidth="1"/>
  </cols>
  <sheetData>
    <row r="2" ht="15"/>
    <row r="3" ht="15"/>
    <row r="4" spans="2:17" ht="23.25">
      <c r="B4" s="1541" t="s">
        <v>0</v>
      </c>
      <c r="C4" s="1541"/>
      <c r="K4" s="5" t="s">
        <v>1</v>
      </c>
      <c r="Q4" s="3"/>
    </row>
    <row r="5" spans="2:25" ht="23.25">
      <c r="B5" s="1542" t="s">
        <v>2</v>
      </c>
      <c r="C5" s="1542"/>
      <c r="K5" s="5" t="s">
        <v>495</v>
      </c>
      <c r="Y5" s="6"/>
    </row>
    <row r="6" ht="23.25">
      <c r="K6" s="5" t="s">
        <v>4</v>
      </c>
    </row>
    <row r="7" spans="2:17" ht="15.75" thickBot="1">
      <c r="B7" s="7"/>
      <c r="D7" s="8"/>
      <c r="E7" s="9"/>
      <c r="H7" s="8"/>
      <c r="I7" s="9"/>
      <c r="L7" s="8"/>
      <c r="M7" s="9"/>
      <c r="P7" s="8"/>
      <c r="Q7" s="9"/>
    </row>
    <row r="8" spans="1:22" s="10" customFormat="1" ht="20.25" customHeight="1" thickBot="1" thickTop="1">
      <c r="A8" s="1714" t="s">
        <v>5</v>
      </c>
      <c r="B8" s="1715" t="s">
        <v>6</v>
      </c>
      <c r="C8" s="1716" t="s">
        <v>7</v>
      </c>
      <c r="D8" s="1683" t="s">
        <v>868</v>
      </c>
      <c r="E8" s="1683"/>
      <c r="F8" s="1684" t="s">
        <v>869</v>
      </c>
      <c r="G8" s="1684"/>
      <c r="H8" s="1683" t="s">
        <v>870</v>
      </c>
      <c r="I8" s="1683"/>
      <c r="J8" s="1689" t="s">
        <v>871</v>
      </c>
      <c r="K8" s="1689"/>
      <c r="L8" s="1689" t="s">
        <v>872</v>
      </c>
      <c r="M8" s="1689"/>
      <c r="N8" s="1684" t="s">
        <v>873</v>
      </c>
      <c r="O8" s="1684"/>
      <c r="P8" s="1717" t="s">
        <v>573</v>
      </c>
      <c r="Q8" s="1717"/>
      <c r="R8" s="1718"/>
      <c r="S8" s="1723"/>
      <c r="T8" s="1724" t="s">
        <v>16</v>
      </c>
      <c r="U8" s="1725"/>
      <c r="V8" s="1726"/>
    </row>
    <row r="9" spans="1:22" s="10" customFormat="1" ht="27.75" customHeight="1" thickBot="1" thickTop="1">
      <c r="A9" s="1714"/>
      <c r="B9" s="1715"/>
      <c r="C9" s="1716"/>
      <c r="D9" s="1720" t="s">
        <v>458</v>
      </c>
      <c r="E9" s="1720"/>
      <c r="F9" s="1721" t="s">
        <v>459</v>
      </c>
      <c r="G9" s="1721"/>
      <c r="H9" s="1721" t="s">
        <v>460</v>
      </c>
      <c r="I9" s="1721"/>
      <c r="J9" s="1721" t="s">
        <v>461</v>
      </c>
      <c r="K9" s="1721"/>
      <c r="L9" s="1720" t="s">
        <v>462</v>
      </c>
      <c r="M9" s="1720"/>
      <c r="N9" s="1721" t="s">
        <v>463</v>
      </c>
      <c r="O9" s="1721"/>
      <c r="P9" s="1722">
        <v>-0.5</v>
      </c>
      <c r="Q9" s="1722"/>
      <c r="R9" s="1721"/>
      <c r="S9" s="1730"/>
      <c r="T9" s="1727"/>
      <c r="U9" s="1728"/>
      <c r="V9" s="1729"/>
    </row>
    <row r="10" spans="1:27" s="10" customFormat="1" ht="12.75" customHeight="1" thickTop="1">
      <c r="A10" s="1714"/>
      <c r="B10" s="1715"/>
      <c r="C10" s="1716"/>
      <c r="D10" s="11"/>
      <c r="E10" s="12"/>
      <c r="F10" s="11"/>
      <c r="G10" s="13"/>
      <c r="H10" s="14"/>
      <c r="I10" s="12"/>
      <c r="J10" s="11"/>
      <c r="K10" s="13"/>
      <c r="L10" s="14"/>
      <c r="M10" s="12"/>
      <c r="N10" s="11"/>
      <c r="O10" s="15"/>
      <c r="P10" s="14"/>
      <c r="Q10" s="12"/>
      <c r="R10" s="11"/>
      <c r="S10" s="13"/>
      <c r="T10" s="26"/>
      <c r="U10" s="28"/>
      <c r="V10" s="29"/>
      <c r="W10" s="18"/>
      <c r="X10" s="19"/>
      <c r="Y10" s="19"/>
      <c r="Z10" s="19"/>
      <c r="AA10" s="19"/>
    </row>
    <row r="11" spans="1:27" s="10" customFormat="1" ht="12.75" customHeight="1">
      <c r="A11" s="20"/>
      <c r="B11" s="21"/>
      <c r="C11" s="22"/>
      <c r="D11" s="23" t="s">
        <v>17</v>
      </c>
      <c r="E11" s="24" t="s">
        <v>18</v>
      </c>
      <c r="F11" s="23" t="s">
        <v>17</v>
      </c>
      <c r="G11" s="25" t="s">
        <v>18</v>
      </c>
      <c r="H11" s="26" t="s">
        <v>17</v>
      </c>
      <c r="I11" s="24" t="s">
        <v>18</v>
      </c>
      <c r="J11" s="23" t="s">
        <v>17</v>
      </c>
      <c r="K11" s="25" t="s">
        <v>18</v>
      </c>
      <c r="L11" s="26" t="s">
        <v>17</v>
      </c>
      <c r="M11" s="24" t="s">
        <v>18</v>
      </c>
      <c r="N11" s="23" t="s">
        <v>17</v>
      </c>
      <c r="O11" s="27" t="s">
        <v>18</v>
      </c>
      <c r="P11" s="26" t="s">
        <v>17</v>
      </c>
      <c r="Q11" s="24" t="s">
        <v>18</v>
      </c>
      <c r="R11" s="23" t="s">
        <v>17</v>
      </c>
      <c r="S11" s="25" t="s">
        <v>18</v>
      </c>
      <c r="T11" s="26" t="s">
        <v>17</v>
      </c>
      <c r="U11" s="28" t="s">
        <v>19</v>
      </c>
      <c r="V11" s="29" t="s">
        <v>20</v>
      </c>
      <c r="W11" s="30"/>
      <c r="X11" s="19"/>
      <c r="Y11" s="19"/>
      <c r="Z11" s="19"/>
      <c r="AA11" s="19"/>
    </row>
    <row r="12" spans="1:27" s="10" customFormat="1" ht="12.75" customHeight="1">
      <c r="A12" s="31"/>
      <c r="B12" s="32"/>
      <c r="C12" s="33"/>
      <c r="D12" s="34"/>
      <c r="E12" s="35"/>
      <c r="F12" s="34"/>
      <c r="G12" s="36"/>
      <c r="H12" s="34"/>
      <c r="I12" s="35"/>
      <c r="J12" s="34"/>
      <c r="K12" s="36"/>
      <c r="L12" s="34"/>
      <c r="M12" s="35"/>
      <c r="N12" s="34"/>
      <c r="O12" s="36"/>
      <c r="P12" s="34"/>
      <c r="Q12" s="35"/>
      <c r="R12" s="34"/>
      <c r="S12" s="36"/>
      <c r="T12" s="34"/>
      <c r="U12" s="37"/>
      <c r="V12" s="38"/>
      <c r="W12" s="30"/>
      <c r="X12" s="19"/>
      <c r="Y12" s="19"/>
      <c r="Z12" s="19"/>
      <c r="AA12" s="19"/>
    </row>
    <row r="13" spans="1:28" s="1030" customFormat="1" ht="20.25">
      <c r="A13" s="1017">
        <v>1</v>
      </c>
      <c r="B13" s="1018" t="s">
        <v>496</v>
      </c>
      <c r="C13" s="1019" t="s">
        <v>34</v>
      </c>
      <c r="D13" s="1020">
        <v>2</v>
      </c>
      <c r="E13" s="1021">
        <v>2559</v>
      </c>
      <c r="F13" s="1022">
        <v>1</v>
      </c>
      <c r="G13" s="1023">
        <v>2976</v>
      </c>
      <c r="H13" s="1020">
        <v>1</v>
      </c>
      <c r="I13" s="1021">
        <v>8728</v>
      </c>
      <c r="J13" s="1024">
        <v>5</v>
      </c>
      <c r="K13" s="1025">
        <v>722</v>
      </c>
      <c r="L13" s="1020">
        <v>1</v>
      </c>
      <c r="M13" s="1021">
        <v>5514</v>
      </c>
      <c r="N13" s="1022">
        <v>3</v>
      </c>
      <c r="O13" s="1025">
        <v>7384</v>
      </c>
      <c r="P13" s="1026">
        <v>-2.5</v>
      </c>
      <c r="Q13" s="1021"/>
      <c r="R13" s="1022"/>
      <c r="S13" s="1025"/>
      <c r="T13" s="1027">
        <f aca="true" t="shared" si="0" ref="T13:T26">IF(ISNUMBER(D13)=TRUE,SUM(D13,F13,H13,J13,L13,N13,P13,R13),"")</f>
        <v>10.5</v>
      </c>
      <c r="U13" s="1028">
        <f aca="true" t="shared" si="1" ref="U13:U26">IF(ISNUMBER(E13)=TRUE,SUM(E13,G13,I13,K13,M13,O13,Q13,S13),"")</f>
        <v>27883</v>
      </c>
      <c r="V13" s="1029">
        <f aca="true" t="shared" si="2" ref="V13:V26">IF(ISNUMBER(AB13)=TRUE,AB13,"")</f>
        <v>1</v>
      </c>
      <c r="W13" s="1030">
        <f aca="true" t="shared" si="3" ref="W13:W26">IF(ISNUMBER(V13)=TRUE,1,"")</f>
        <v>1</v>
      </c>
      <c r="X13" s="1030">
        <f aca="true" t="shared" si="4" ref="X13:X26">IF(ISNUMBER(T13)=TRUE,T13,"")</f>
        <v>10.5</v>
      </c>
      <c r="Y13" s="1030">
        <f aca="true" t="shared" si="5" ref="Y13:Y26">IF(ISNUMBER(U13)=TRUE,U13,"")</f>
        <v>27883</v>
      </c>
      <c r="Z13" s="1031">
        <f aca="true" t="shared" si="6" ref="Z13:Z26">MAX(E13,G13,I13,K13,M13,O13,Q13,S13)</f>
        <v>8728</v>
      </c>
      <c r="AA13" s="1030">
        <f aca="true" t="shared" si="7" ref="AA13:AA26">IF(ISNUMBER(X13)=TRUE,X13-Y13/100000-Z13/1000000000,"")</f>
        <v>10.221161272000002</v>
      </c>
      <c r="AB13" s="1030">
        <f aca="true" t="shared" si="8" ref="AB13:AB26">IF(ISNUMBER(AA13)=TRUE,RANK(AA13,$AA$13:$AA$26,1),"")</f>
        <v>1</v>
      </c>
    </row>
    <row r="14" spans="1:28" s="1030" customFormat="1" ht="20.25">
      <c r="A14" s="1032">
        <v>2</v>
      </c>
      <c r="B14" s="1033" t="s">
        <v>497</v>
      </c>
      <c r="C14" s="1034" t="s">
        <v>498</v>
      </c>
      <c r="D14" s="1035">
        <v>1</v>
      </c>
      <c r="E14" s="1036">
        <v>2781</v>
      </c>
      <c r="F14" s="1037">
        <v>2</v>
      </c>
      <c r="G14" s="1038">
        <v>2696</v>
      </c>
      <c r="H14" s="1035">
        <v>2</v>
      </c>
      <c r="I14" s="1036">
        <v>4632</v>
      </c>
      <c r="J14" s="1037">
        <v>2</v>
      </c>
      <c r="K14" s="1038">
        <v>1430</v>
      </c>
      <c r="L14" s="1039">
        <v>4</v>
      </c>
      <c r="M14" s="1036">
        <v>2390</v>
      </c>
      <c r="N14" s="1037">
        <v>2</v>
      </c>
      <c r="O14" s="1038">
        <v>10250</v>
      </c>
      <c r="P14" s="1039">
        <v>-2</v>
      </c>
      <c r="Q14" s="1036"/>
      <c r="R14" s="1037"/>
      <c r="S14" s="1038"/>
      <c r="T14" s="1027">
        <f t="shared" si="0"/>
        <v>11</v>
      </c>
      <c r="U14" s="1028">
        <f t="shared" si="1"/>
        <v>24179</v>
      </c>
      <c r="V14" s="1029">
        <f t="shared" si="2"/>
        <v>2</v>
      </c>
      <c r="W14" s="1030">
        <f t="shared" si="3"/>
        <v>1</v>
      </c>
      <c r="X14" s="1030">
        <f t="shared" si="4"/>
        <v>11</v>
      </c>
      <c r="Y14" s="1030">
        <f t="shared" si="5"/>
        <v>24179</v>
      </c>
      <c r="Z14" s="1031">
        <f t="shared" si="6"/>
        <v>10250</v>
      </c>
      <c r="AA14" s="1030">
        <f t="shared" si="7"/>
        <v>10.75819975</v>
      </c>
      <c r="AB14" s="1030">
        <f t="shared" si="8"/>
        <v>2</v>
      </c>
    </row>
    <row r="15" spans="1:28" s="1030" customFormat="1" ht="20.25">
      <c r="A15" s="1032">
        <v>3</v>
      </c>
      <c r="B15" s="1033" t="s">
        <v>499</v>
      </c>
      <c r="C15" s="1034" t="s">
        <v>500</v>
      </c>
      <c r="D15" s="1035">
        <v>3</v>
      </c>
      <c r="E15" s="1036">
        <v>2430</v>
      </c>
      <c r="F15" s="1037">
        <v>1</v>
      </c>
      <c r="G15" s="1038">
        <v>4193</v>
      </c>
      <c r="H15" s="1035">
        <v>2</v>
      </c>
      <c r="I15" s="1036">
        <v>3870</v>
      </c>
      <c r="J15" s="1040">
        <v>6</v>
      </c>
      <c r="K15" s="1038">
        <v>736</v>
      </c>
      <c r="L15" s="1035">
        <v>3</v>
      </c>
      <c r="M15" s="1036">
        <v>3978</v>
      </c>
      <c r="N15" s="1037">
        <v>1</v>
      </c>
      <c r="O15" s="1038">
        <v>12484</v>
      </c>
      <c r="P15" s="1039">
        <v>-3</v>
      </c>
      <c r="Q15" s="1036"/>
      <c r="R15" s="1037"/>
      <c r="S15" s="1038"/>
      <c r="T15" s="1027">
        <f t="shared" si="0"/>
        <v>13</v>
      </c>
      <c r="U15" s="1028">
        <f t="shared" si="1"/>
        <v>27691</v>
      </c>
      <c r="V15" s="1029">
        <f t="shared" si="2"/>
        <v>3</v>
      </c>
      <c r="W15" s="1030">
        <f t="shared" si="3"/>
        <v>1</v>
      </c>
      <c r="X15" s="1030">
        <f t="shared" si="4"/>
        <v>13</v>
      </c>
      <c r="Y15" s="1030">
        <f t="shared" si="5"/>
        <v>27691</v>
      </c>
      <c r="Z15" s="1031">
        <f t="shared" si="6"/>
        <v>12484</v>
      </c>
      <c r="AA15" s="1030">
        <f t="shared" si="7"/>
        <v>12.723077515999998</v>
      </c>
      <c r="AB15" s="1030">
        <f t="shared" si="8"/>
        <v>3</v>
      </c>
    </row>
    <row r="16" spans="1:28" s="1030" customFormat="1" ht="20.25">
      <c r="A16" s="1017">
        <v>4</v>
      </c>
      <c r="B16" s="1033" t="s">
        <v>501</v>
      </c>
      <c r="C16" s="1034" t="s">
        <v>140</v>
      </c>
      <c r="D16" s="1035">
        <v>1</v>
      </c>
      <c r="E16" s="1036">
        <v>2553</v>
      </c>
      <c r="F16" s="1037">
        <v>2</v>
      </c>
      <c r="G16" s="1038">
        <v>3578</v>
      </c>
      <c r="H16" s="1039">
        <v>4</v>
      </c>
      <c r="I16" s="1036">
        <v>2308</v>
      </c>
      <c r="J16" s="1037">
        <v>2</v>
      </c>
      <c r="K16" s="1038">
        <v>3420</v>
      </c>
      <c r="L16" s="1035">
        <v>2</v>
      </c>
      <c r="M16" s="1036">
        <v>5490</v>
      </c>
      <c r="N16" s="1037">
        <v>4</v>
      </c>
      <c r="O16" s="1038">
        <v>7608</v>
      </c>
      <c r="P16" s="1039">
        <v>-2</v>
      </c>
      <c r="Q16" s="1036"/>
      <c r="R16" s="1037"/>
      <c r="S16" s="1038"/>
      <c r="T16" s="1027">
        <f t="shared" si="0"/>
        <v>13</v>
      </c>
      <c r="U16" s="1028">
        <f t="shared" si="1"/>
        <v>24957</v>
      </c>
      <c r="V16" s="1029">
        <f t="shared" si="2"/>
        <v>4</v>
      </c>
      <c r="W16" s="1030">
        <f t="shared" si="3"/>
        <v>1</v>
      </c>
      <c r="X16" s="1030">
        <f t="shared" si="4"/>
        <v>13</v>
      </c>
      <c r="Y16" s="1030">
        <f t="shared" si="5"/>
        <v>24957</v>
      </c>
      <c r="Z16" s="1031">
        <f t="shared" si="6"/>
        <v>7608</v>
      </c>
      <c r="AA16" s="1030">
        <f t="shared" si="7"/>
        <v>12.750422391999999</v>
      </c>
      <c r="AB16" s="1030">
        <f t="shared" si="8"/>
        <v>4</v>
      </c>
    </row>
    <row r="17" spans="1:28" s="1030" customFormat="1" ht="20.25">
      <c r="A17" s="1032">
        <v>5</v>
      </c>
      <c r="B17" s="1033" t="s">
        <v>502</v>
      </c>
      <c r="C17" s="1034" t="s">
        <v>484</v>
      </c>
      <c r="D17" s="1035">
        <v>3</v>
      </c>
      <c r="E17" s="1036">
        <v>2301</v>
      </c>
      <c r="F17" s="1037">
        <v>4</v>
      </c>
      <c r="G17" s="1038">
        <v>2441</v>
      </c>
      <c r="H17" s="1039">
        <v>4</v>
      </c>
      <c r="I17" s="1036">
        <v>1105</v>
      </c>
      <c r="J17" s="1037">
        <v>1</v>
      </c>
      <c r="K17" s="1038">
        <v>1603</v>
      </c>
      <c r="L17" s="1035">
        <v>3</v>
      </c>
      <c r="M17" s="1036">
        <v>2524</v>
      </c>
      <c r="N17" s="1037">
        <v>1</v>
      </c>
      <c r="O17" s="1038">
        <v>12192</v>
      </c>
      <c r="P17" s="1039">
        <v>-2</v>
      </c>
      <c r="Q17" s="1036"/>
      <c r="R17" s="1037"/>
      <c r="S17" s="1038"/>
      <c r="T17" s="1027">
        <f t="shared" si="0"/>
        <v>14</v>
      </c>
      <c r="U17" s="1028">
        <f t="shared" si="1"/>
        <v>22166</v>
      </c>
      <c r="V17" s="1029">
        <f t="shared" si="2"/>
        <v>5</v>
      </c>
      <c r="W17" s="1030">
        <f t="shared" si="3"/>
        <v>1</v>
      </c>
      <c r="X17" s="1030">
        <f t="shared" si="4"/>
        <v>14</v>
      </c>
      <c r="Y17" s="1030">
        <f t="shared" si="5"/>
        <v>22166</v>
      </c>
      <c r="Z17" s="1031">
        <f t="shared" si="6"/>
        <v>12192</v>
      </c>
      <c r="AA17" s="1030">
        <f t="shared" si="7"/>
        <v>13.778327808</v>
      </c>
      <c r="AB17" s="1030">
        <f t="shared" si="8"/>
        <v>5</v>
      </c>
    </row>
    <row r="18" spans="1:28" s="1030" customFormat="1" ht="20.25">
      <c r="A18" s="1032">
        <v>6</v>
      </c>
      <c r="B18" s="1033" t="s">
        <v>175</v>
      </c>
      <c r="C18" s="1034" t="s">
        <v>164</v>
      </c>
      <c r="D18" s="1035">
        <v>2</v>
      </c>
      <c r="E18" s="1036">
        <v>2444</v>
      </c>
      <c r="F18" s="1037">
        <v>4</v>
      </c>
      <c r="G18" s="1038">
        <v>2328</v>
      </c>
      <c r="H18" s="1035">
        <v>1</v>
      </c>
      <c r="I18" s="1036">
        <v>4019</v>
      </c>
      <c r="J18" s="1037">
        <v>3</v>
      </c>
      <c r="K18" s="1038">
        <v>2548</v>
      </c>
      <c r="L18" s="1039">
        <v>6</v>
      </c>
      <c r="M18" s="1036">
        <v>1392</v>
      </c>
      <c r="N18" s="1037">
        <v>3</v>
      </c>
      <c r="O18" s="1038">
        <v>8502</v>
      </c>
      <c r="P18" s="1039">
        <v>-3</v>
      </c>
      <c r="Q18" s="1036"/>
      <c r="R18" s="1037"/>
      <c r="S18" s="1038"/>
      <c r="T18" s="1027">
        <f t="shared" si="0"/>
        <v>16</v>
      </c>
      <c r="U18" s="1028">
        <f t="shared" si="1"/>
        <v>21233</v>
      </c>
      <c r="V18" s="1029">
        <f t="shared" si="2"/>
        <v>6</v>
      </c>
      <c r="W18" s="1030">
        <f t="shared" si="3"/>
        <v>1</v>
      </c>
      <c r="X18" s="1030">
        <f t="shared" si="4"/>
        <v>16</v>
      </c>
      <c r="Y18" s="1030">
        <f t="shared" si="5"/>
        <v>21233</v>
      </c>
      <c r="Z18" s="1031">
        <f t="shared" si="6"/>
        <v>8502</v>
      </c>
      <c r="AA18" s="1030">
        <f t="shared" si="7"/>
        <v>15.787661498</v>
      </c>
      <c r="AB18" s="1030">
        <f t="shared" si="8"/>
        <v>6</v>
      </c>
    </row>
    <row r="19" spans="1:28" s="1030" customFormat="1" ht="20.25">
      <c r="A19" s="1017">
        <v>7</v>
      </c>
      <c r="B19" s="1033" t="s">
        <v>503</v>
      </c>
      <c r="C19" s="1034" t="s">
        <v>34</v>
      </c>
      <c r="D19" s="1035">
        <v>6</v>
      </c>
      <c r="E19" s="1036">
        <v>1786</v>
      </c>
      <c r="F19" s="1037">
        <v>5</v>
      </c>
      <c r="G19" s="1038">
        <v>2205</v>
      </c>
      <c r="H19" s="1039">
        <v>6</v>
      </c>
      <c r="I19" s="1036">
        <v>463</v>
      </c>
      <c r="J19" s="1037">
        <v>1</v>
      </c>
      <c r="K19" s="1038">
        <v>4448</v>
      </c>
      <c r="L19" s="1035">
        <v>1</v>
      </c>
      <c r="M19" s="1036">
        <v>5842</v>
      </c>
      <c r="N19" s="1037">
        <v>2</v>
      </c>
      <c r="O19" s="1038">
        <v>10050</v>
      </c>
      <c r="P19" s="1039">
        <v>-3</v>
      </c>
      <c r="Q19" s="1036"/>
      <c r="R19" s="1037"/>
      <c r="S19" s="1038"/>
      <c r="T19" s="1027">
        <f t="shared" si="0"/>
        <v>18</v>
      </c>
      <c r="U19" s="1028">
        <f t="shared" si="1"/>
        <v>24794</v>
      </c>
      <c r="V19" s="1029">
        <f t="shared" si="2"/>
        <v>7</v>
      </c>
      <c r="W19" s="1030">
        <f t="shared" si="3"/>
        <v>1</v>
      </c>
      <c r="X19" s="1030">
        <f t="shared" si="4"/>
        <v>18</v>
      </c>
      <c r="Y19" s="1030">
        <f t="shared" si="5"/>
        <v>24794</v>
      </c>
      <c r="Z19" s="1031">
        <f t="shared" si="6"/>
        <v>10050</v>
      </c>
      <c r="AA19" s="1030">
        <f t="shared" si="7"/>
        <v>17.75204995</v>
      </c>
      <c r="AB19" s="1030">
        <f t="shared" si="8"/>
        <v>7</v>
      </c>
    </row>
    <row r="20" spans="1:28" s="1030" customFormat="1" ht="20.25">
      <c r="A20" s="1032">
        <v>8</v>
      </c>
      <c r="B20" s="1033" t="s">
        <v>504</v>
      </c>
      <c r="C20" s="1034" t="s">
        <v>140</v>
      </c>
      <c r="D20" s="1035">
        <v>4</v>
      </c>
      <c r="E20" s="1036">
        <v>1930</v>
      </c>
      <c r="F20" s="1037">
        <v>3</v>
      </c>
      <c r="G20" s="1038">
        <v>2569</v>
      </c>
      <c r="H20" s="1035">
        <v>5</v>
      </c>
      <c r="I20" s="1036">
        <v>639</v>
      </c>
      <c r="J20" s="1040">
        <v>6</v>
      </c>
      <c r="K20" s="1038">
        <v>405</v>
      </c>
      <c r="L20" s="1035">
        <v>2</v>
      </c>
      <c r="M20" s="1036">
        <v>2948</v>
      </c>
      <c r="N20" s="1037">
        <v>4</v>
      </c>
      <c r="O20" s="1038">
        <v>5890</v>
      </c>
      <c r="P20" s="1039">
        <v>-3</v>
      </c>
      <c r="Q20" s="1036"/>
      <c r="R20" s="1037"/>
      <c r="S20" s="1038"/>
      <c r="T20" s="1027">
        <f t="shared" si="0"/>
        <v>21</v>
      </c>
      <c r="U20" s="1028">
        <f t="shared" si="1"/>
        <v>14381</v>
      </c>
      <c r="V20" s="1029">
        <f t="shared" si="2"/>
        <v>8</v>
      </c>
      <c r="W20" s="1030">
        <f t="shared" si="3"/>
        <v>1</v>
      </c>
      <c r="X20" s="1030">
        <f t="shared" si="4"/>
        <v>21</v>
      </c>
      <c r="Y20" s="1030">
        <f t="shared" si="5"/>
        <v>14381</v>
      </c>
      <c r="Z20" s="1031">
        <f t="shared" si="6"/>
        <v>5890</v>
      </c>
      <c r="AA20" s="1030">
        <f t="shared" si="7"/>
        <v>20.85618411</v>
      </c>
      <c r="AB20" s="1030">
        <f t="shared" si="8"/>
        <v>8</v>
      </c>
    </row>
    <row r="21" spans="1:28" s="1030" customFormat="1" ht="20.25">
      <c r="A21" s="1032">
        <v>9</v>
      </c>
      <c r="B21" s="1033" t="s">
        <v>505</v>
      </c>
      <c r="C21" s="1034" t="s">
        <v>375</v>
      </c>
      <c r="D21" s="1035">
        <v>5</v>
      </c>
      <c r="E21" s="1036">
        <v>2167</v>
      </c>
      <c r="F21" s="1037">
        <v>3</v>
      </c>
      <c r="G21" s="1038">
        <v>2497</v>
      </c>
      <c r="H21" s="1035">
        <v>5</v>
      </c>
      <c r="I21" s="1036">
        <v>1735</v>
      </c>
      <c r="J21" s="1037">
        <v>4</v>
      </c>
      <c r="K21" s="1038">
        <v>2358</v>
      </c>
      <c r="L21" s="1035">
        <v>4</v>
      </c>
      <c r="M21" s="1036">
        <v>2066</v>
      </c>
      <c r="N21" s="1040">
        <v>6</v>
      </c>
      <c r="O21" s="1038">
        <v>3558</v>
      </c>
      <c r="P21" s="1039">
        <v>-3</v>
      </c>
      <c r="Q21" s="1036"/>
      <c r="R21" s="1037"/>
      <c r="S21" s="1038"/>
      <c r="T21" s="1027">
        <f t="shared" si="0"/>
        <v>24</v>
      </c>
      <c r="U21" s="1028">
        <f t="shared" si="1"/>
        <v>14381</v>
      </c>
      <c r="V21" s="1029">
        <f t="shared" si="2"/>
        <v>9</v>
      </c>
      <c r="W21" s="1030">
        <f t="shared" si="3"/>
        <v>1</v>
      </c>
      <c r="X21" s="1030">
        <f t="shared" si="4"/>
        <v>24</v>
      </c>
      <c r="Y21" s="1030">
        <f t="shared" si="5"/>
        <v>14381</v>
      </c>
      <c r="Z21" s="1031">
        <f t="shared" si="6"/>
        <v>3558</v>
      </c>
      <c r="AA21" s="1030">
        <f t="shared" si="7"/>
        <v>23.856186442000002</v>
      </c>
      <c r="AB21" s="1030">
        <f t="shared" si="8"/>
        <v>9</v>
      </c>
    </row>
    <row r="22" spans="1:28" s="1030" customFormat="1" ht="20.25">
      <c r="A22" s="1017">
        <v>10</v>
      </c>
      <c r="B22" s="1033" t="s">
        <v>506</v>
      </c>
      <c r="C22" s="1034" t="s">
        <v>484</v>
      </c>
      <c r="D22" s="1035">
        <v>5</v>
      </c>
      <c r="E22" s="1036">
        <v>1593</v>
      </c>
      <c r="F22" s="1037">
        <v>5</v>
      </c>
      <c r="G22" s="1038">
        <v>1407</v>
      </c>
      <c r="H22" s="1035">
        <v>3</v>
      </c>
      <c r="I22" s="1036">
        <v>2174</v>
      </c>
      <c r="J22" s="1037">
        <v>3</v>
      </c>
      <c r="K22" s="1038">
        <v>834</v>
      </c>
      <c r="L22" s="1039">
        <v>6</v>
      </c>
      <c r="M22" s="1036">
        <v>1778</v>
      </c>
      <c r="N22" s="1037">
        <v>5</v>
      </c>
      <c r="O22" s="1038">
        <v>4050</v>
      </c>
      <c r="P22" s="1039">
        <v>-3</v>
      </c>
      <c r="Q22" s="1036"/>
      <c r="R22" s="1037"/>
      <c r="S22" s="1038"/>
      <c r="T22" s="1027">
        <f t="shared" si="0"/>
        <v>24</v>
      </c>
      <c r="U22" s="1028">
        <f t="shared" si="1"/>
        <v>11836</v>
      </c>
      <c r="V22" s="1029">
        <f t="shared" si="2"/>
        <v>10</v>
      </c>
      <c r="W22" s="1030">
        <f t="shared" si="3"/>
        <v>1</v>
      </c>
      <c r="X22" s="1030">
        <f t="shared" si="4"/>
        <v>24</v>
      </c>
      <c r="Y22" s="1030">
        <f t="shared" si="5"/>
        <v>11836</v>
      </c>
      <c r="Z22" s="1031">
        <f t="shared" si="6"/>
        <v>4050</v>
      </c>
      <c r="AA22" s="1030">
        <f t="shared" si="7"/>
        <v>23.88163595</v>
      </c>
      <c r="AB22" s="1030">
        <f t="shared" si="8"/>
        <v>10</v>
      </c>
    </row>
    <row r="23" spans="1:28" s="1030" customFormat="1" ht="20.25">
      <c r="A23" s="1032">
        <v>11</v>
      </c>
      <c r="B23" s="1033" t="s">
        <v>507</v>
      </c>
      <c r="C23" s="1034" t="s">
        <v>42</v>
      </c>
      <c r="D23" s="1035">
        <v>4</v>
      </c>
      <c r="E23" s="1036">
        <v>2261</v>
      </c>
      <c r="F23" s="1040">
        <v>6</v>
      </c>
      <c r="G23" s="1038">
        <v>1738</v>
      </c>
      <c r="H23" s="1035">
        <v>3</v>
      </c>
      <c r="I23" s="1036">
        <v>3662</v>
      </c>
      <c r="J23" s="1037">
        <v>5</v>
      </c>
      <c r="K23" s="1038">
        <v>1090</v>
      </c>
      <c r="L23" s="1035">
        <v>5</v>
      </c>
      <c r="M23" s="1036">
        <v>1942</v>
      </c>
      <c r="N23" s="1037">
        <v>5</v>
      </c>
      <c r="O23" s="1038">
        <v>6308</v>
      </c>
      <c r="P23" s="1039">
        <v>-3</v>
      </c>
      <c r="Q23" s="1036"/>
      <c r="R23" s="1037"/>
      <c r="S23" s="1038"/>
      <c r="T23" s="1027">
        <f t="shared" si="0"/>
        <v>25</v>
      </c>
      <c r="U23" s="1028">
        <f t="shared" si="1"/>
        <v>17001</v>
      </c>
      <c r="V23" s="1029">
        <f t="shared" si="2"/>
        <v>11</v>
      </c>
      <c r="W23" s="1030">
        <f t="shared" si="3"/>
        <v>1</v>
      </c>
      <c r="X23" s="1030">
        <f t="shared" si="4"/>
        <v>25</v>
      </c>
      <c r="Y23" s="1030">
        <f t="shared" si="5"/>
        <v>17001</v>
      </c>
      <c r="Z23" s="1031">
        <f t="shared" si="6"/>
        <v>6308</v>
      </c>
      <c r="AA23" s="1030">
        <f t="shared" si="7"/>
        <v>24.829983692</v>
      </c>
      <c r="AB23" s="1030">
        <f t="shared" si="8"/>
        <v>11</v>
      </c>
    </row>
    <row r="24" spans="1:28" s="1030" customFormat="1" ht="20.25">
      <c r="A24" s="1032">
        <v>12</v>
      </c>
      <c r="B24" s="1033" t="s">
        <v>508</v>
      </c>
      <c r="C24" s="1034" t="s">
        <v>42</v>
      </c>
      <c r="D24" s="1035">
        <v>7</v>
      </c>
      <c r="E24" s="1036">
        <v>1344</v>
      </c>
      <c r="F24" s="1037">
        <v>7</v>
      </c>
      <c r="G24" s="1038">
        <v>1263</v>
      </c>
      <c r="H24" s="1039">
        <v>7</v>
      </c>
      <c r="I24" s="1036">
        <v>92</v>
      </c>
      <c r="J24" s="1037">
        <v>4</v>
      </c>
      <c r="K24" s="1038">
        <v>743</v>
      </c>
      <c r="L24" s="1035">
        <v>5</v>
      </c>
      <c r="M24" s="1036">
        <v>1934</v>
      </c>
      <c r="N24" s="1037">
        <v>6</v>
      </c>
      <c r="O24" s="1038">
        <v>3878</v>
      </c>
      <c r="P24" s="1039">
        <v>-3.5</v>
      </c>
      <c r="Q24" s="1036"/>
      <c r="R24" s="1037"/>
      <c r="S24" s="1038"/>
      <c r="T24" s="1027">
        <f t="shared" si="0"/>
        <v>32.5</v>
      </c>
      <c r="U24" s="1028">
        <f t="shared" si="1"/>
        <v>9254</v>
      </c>
      <c r="V24" s="1029">
        <f t="shared" si="2"/>
        <v>12</v>
      </c>
      <c r="W24" s="1030">
        <f t="shared" si="3"/>
        <v>1</v>
      </c>
      <c r="X24" s="1030">
        <f t="shared" si="4"/>
        <v>32.5</v>
      </c>
      <c r="Y24" s="1030">
        <f t="shared" si="5"/>
        <v>9254</v>
      </c>
      <c r="Z24" s="1031">
        <f t="shared" si="6"/>
        <v>3878</v>
      </c>
      <c r="AA24" s="1030">
        <f t="shared" si="7"/>
        <v>32.407456122</v>
      </c>
      <c r="AB24" s="1030">
        <f t="shared" si="8"/>
        <v>12</v>
      </c>
    </row>
    <row r="25" spans="1:28" s="1053" customFormat="1" ht="20.25">
      <c r="A25" s="1041">
        <v>13</v>
      </c>
      <c r="B25" s="1042" t="s">
        <v>509</v>
      </c>
      <c r="C25" s="1043" t="s">
        <v>510</v>
      </c>
      <c r="D25" s="1044">
        <v>6</v>
      </c>
      <c r="E25" s="1045">
        <v>1478</v>
      </c>
      <c r="F25" s="1046">
        <v>6</v>
      </c>
      <c r="G25" s="1047">
        <v>1344</v>
      </c>
      <c r="H25" s="1044">
        <v>6</v>
      </c>
      <c r="I25" s="1045">
        <v>495</v>
      </c>
      <c r="J25" s="1048">
        <v>7</v>
      </c>
      <c r="K25" s="1047">
        <v>109</v>
      </c>
      <c r="L25" s="1044">
        <v>7</v>
      </c>
      <c r="M25" s="1045">
        <v>822</v>
      </c>
      <c r="N25" s="1046">
        <v>7</v>
      </c>
      <c r="O25" s="1047">
        <v>3452</v>
      </c>
      <c r="P25" s="1049">
        <v>-3.5</v>
      </c>
      <c r="Q25" s="1045"/>
      <c r="R25" s="1046"/>
      <c r="S25" s="1047"/>
      <c r="T25" s="1050">
        <f t="shared" si="0"/>
        <v>35.5</v>
      </c>
      <c r="U25" s="1051">
        <f t="shared" si="1"/>
        <v>7700</v>
      </c>
      <c r="V25" s="1052">
        <f t="shared" si="2"/>
        <v>13</v>
      </c>
      <c r="W25" s="1030">
        <f t="shared" si="3"/>
        <v>1</v>
      </c>
      <c r="X25" s="1030">
        <f t="shared" si="4"/>
        <v>35.5</v>
      </c>
      <c r="Y25" s="1030">
        <f t="shared" si="5"/>
        <v>7700</v>
      </c>
      <c r="Z25" s="1031">
        <f t="shared" si="6"/>
        <v>3452</v>
      </c>
      <c r="AA25" s="1030">
        <f t="shared" si="7"/>
        <v>35.422996548</v>
      </c>
      <c r="AB25" s="1030">
        <f t="shared" si="8"/>
        <v>13</v>
      </c>
    </row>
    <row r="26" spans="1:28" s="1053" customFormat="1" ht="21" thickBot="1">
      <c r="A26" s="1054" t="s">
        <v>513</v>
      </c>
      <c r="B26" s="1055"/>
      <c r="C26" s="1056"/>
      <c r="D26" s="1057"/>
      <c r="E26" s="1058"/>
      <c r="F26" s="1059"/>
      <c r="G26" s="1060"/>
      <c r="H26" s="1057"/>
      <c r="I26" s="1058"/>
      <c r="J26" s="1059"/>
      <c r="K26" s="1060"/>
      <c r="L26" s="1057"/>
      <c r="M26" s="1058"/>
      <c r="N26" s="1059"/>
      <c r="O26" s="1060"/>
      <c r="P26" s="1057"/>
      <c r="Q26" s="1058"/>
      <c r="R26" s="1059"/>
      <c r="S26" s="1060"/>
      <c r="T26" s="1061">
        <f t="shared" si="0"/>
      </c>
      <c r="U26" s="1062">
        <f t="shared" si="1"/>
      </c>
      <c r="V26" s="1063">
        <f t="shared" si="2"/>
      </c>
      <c r="W26" s="1030">
        <f t="shared" si="3"/>
      </c>
      <c r="X26" s="1030">
        <f t="shared" si="4"/>
      </c>
      <c r="Y26" s="1030">
        <f t="shared" si="5"/>
      </c>
      <c r="Z26" s="1031">
        <f t="shared" si="6"/>
        <v>0</v>
      </c>
      <c r="AA26" s="1030">
        <f t="shared" si="7"/>
      </c>
      <c r="AB26" s="1030">
        <f t="shared" si="8"/>
      </c>
    </row>
  </sheetData>
  <sheetProtection selectLockedCells="1" selectUnlockedCells="1"/>
  <mergeCells count="22">
    <mergeCell ref="T8:V9"/>
    <mergeCell ref="D9:E9"/>
    <mergeCell ref="F9:G9"/>
    <mergeCell ref="H9:I9"/>
    <mergeCell ref="J9:K9"/>
    <mergeCell ref="L9:M9"/>
    <mergeCell ref="N9:O9"/>
    <mergeCell ref="P9:Q9"/>
    <mergeCell ref="R9:S9"/>
    <mergeCell ref="L8:M8"/>
    <mergeCell ref="P8:Q8"/>
    <mergeCell ref="R8:S8"/>
    <mergeCell ref="D8:E8"/>
    <mergeCell ref="F8:G8"/>
    <mergeCell ref="H8:I8"/>
    <mergeCell ref="J8:K8"/>
    <mergeCell ref="B4:C4"/>
    <mergeCell ref="B5:C5"/>
    <mergeCell ref="A8:A10"/>
    <mergeCell ref="B8:B10"/>
    <mergeCell ref="C8:C10"/>
    <mergeCell ref="N8:O8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13:T26">
      <formula1>IF(ISNUMBER('U-23'!D13)=TRUE,SUM('U-23'!D13,'U-23'!F13,'U-23'!H13,'U-23'!J13,'U-23'!L13,'U-23'!N13,'U-23'!P13,'U-23'!R13),"")</formula1>
      <formula2>0</formula2>
    </dataValidation>
  </dataValidations>
  <printOptions horizontalCentered="1"/>
  <pageMargins left="0.7875" right="0.7875" top="2.9131944444444446" bottom="0.39375" header="0.5118055555555555" footer="0.2361111111111111"/>
  <pageSetup horizontalDpi="300" verticalDpi="300" orientation="landscape" paperSize="9" scale="66" r:id="rId4"/>
  <headerFooter alignWithMargins="0">
    <oddFooter>&amp;L&amp;11&amp;YPojedinačni plasman lige&amp;R&amp;11&amp;YStranica &amp;P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showRowColHeaders="0" zoomScale="72" zoomScaleNormal="72" zoomScalePageLayoutView="0" workbookViewId="0" topLeftCell="A1">
      <selection activeCell="D5" sqref="D5:S5"/>
    </sheetView>
  </sheetViews>
  <sheetFormatPr defaultColWidth="9.140625" defaultRowHeight="12.75"/>
  <cols>
    <col min="1" max="1" width="5.140625" style="465" customWidth="1"/>
    <col min="2" max="2" width="21.8515625" style="470" bestFit="1" customWidth="1"/>
    <col min="3" max="3" width="19.8515625" style="466" customWidth="1"/>
    <col min="4" max="4" width="4.7109375" style="466" customWidth="1"/>
    <col min="5" max="5" width="7.8515625" style="467" customWidth="1"/>
    <col min="6" max="6" width="4.7109375" style="466" customWidth="1"/>
    <col min="7" max="7" width="9.28125" style="467" customWidth="1"/>
    <col min="8" max="8" width="4.7109375" style="466" customWidth="1"/>
    <col min="9" max="9" width="9.28125" style="467" customWidth="1"/>
    <col min="10" max="10" width="4.7109375" style="466" customWidth="1"/>
    <col min="11" max="11" width="9.28125" style="467" customWidth="1"/>
    <col min="12" max="12" width="4.7109375" style="466" customWidth="1"/>
    <col min="13" max="13" width="9.28125" style="467" customWidth="1"/>
    <col min="14" max="14" width="4.7109375" style="466" customWidth="1"/>
    <col min="15" max="15" width="9.28125" style="467" customWidth="1"/>
    <col min="16" max="16" width="4.7109375" style="466" customWidth="1"/>
    <col min="17" max="17" width="9.28125" style="467" customWidth="1"/>
    <col min="18" max="18" width="4.7109375" style="466" customWidth="1"/>
    <col min="19" max="19" width="9.28125" style="467" customWidth="1"/>
    <col min="20" max="20" width="10.8515625" style="467" customWidth="1"/>
    <col min="21" max="21" width="6.7109375" style="466" customWidth="1"/>
    <col min="22" max="22" width="10.00390625" style="467" customWidth="1"/>
    <col min="23" max="23" width="10.57421875" style="466" customWidth="1"/>
    <col min="24" max="26" width="9.140625" style="466" hidden="1" customWidth="1"/>
    <col min="27" max="27" width="10.8515625" style="466" hidden="1" customWidth="1"/>
    <col min="28" max="28" width="15.57421875" style="466" hidden="1" customWidth="1"/>
    <col min="29" max="29" width="14.57421875" style="466" hidden="1" customWidth="1"/>
    <col min="30" max="31" width="9.140625" style="466" hidden="1" customWidth="1"/>
    <col min="32" max="16384" width="9.140625" style="466" customWidth="1"/>
  </cols>
  <sheetData>
    <row r="1" spans="2:17" ht="23.25">
      <c r="B1" s="1731" t="s">
        <v>0</v>
      </c>
      <c r="C1" s="1731"/>
      <c r="K1" s="468" t="s">
        <v>1</v>
      </c>
      <c r="Q1" s="466"/>
    </row>
    <row r="2" spans="2:26" ht="23.25">
      <c r="B2" s="1732" t="s">
        <v>2</v>
      </c>
      <c r="C2" s="1732"/>
      <c r="K2" s="468" t="s">
        <v>588</v>
      </c>
      <c r="Z2" s="469"/>
    </row>
    <row r="3" spans="11:27" ht="23.25">
      <c r="K3" s="468" t="s">
        <v>4</v>
      </c>
      <c r="AA3" s="471"/>
    </row>
    <row r="4" spans="2:17" ht="15.75" thickBot="1">
      <c r="B4" s="472"/>
      <c r="D4" s="473"/>
      <c r="E4" s="474"/>
      <c r="H4" s="473"/>
      <c r="I4" s="474"/>
      <c r="L4" s="473"/>
      <c r="M4" s="474"/>
      <c r="P4" s="473"/>
      <c r="Q4" s="474"/>
    </row>
    <row r="5" spans="1:23" s="476" customFormat="1" ht="27.75" customHeight="1" thickTop="1">
      <c r="A5" s="1733" t="s">
        <v>5</v>
      </c>
      <c r="B5" s="1735" t="s">
        <v>6</v>
      </c>
      <c r="C5" s="1737" t="s">
        <v>7</v>
      </c>
      <c r="D5" s="1683" t="s">
        <v>868</v>
      </c>
      <c r="E5" s="1683"/>
      <c r="F5" s="1684" t="s">
        <v>869</v>
      </c>
      <c r="G5" s="1684"/>
      <c r="H5" s="1683" t="s">
        <v>870</v>
      </c>
      <c r="I5" s="1683"/>
      <c r="J5" s="1689" t="s">
        <v>871</v>
      </c>
      <c r="K5" s="1689"/>
      <c r="L5" s="1689" t="s">
        <v>872</v>
      </c>
      <c r="M5" s="1689"/>
      <c r="N5" s="1684" t="s">
        <v>873</v>
      </c>
      <c r="O5" s="1684"/>
      <c r="P5" s="1739" t="s">
        <v>937</v>
      </c>
      <c r="Q5" s="1740"/>
      <c r="R5" s="1741" t="s">
        <v>938</v>
      </c>
      <c r="S5" s="1742"/>
      <c r="T5" s="475" t="s">
        <v>457</v>
      </c>
      <c r="U5" s="1743" t="s">
        <v>16</v>
      </c>
      <c r="V5" s="1744"/>
      <c r="W5" s="1745"/>
    </row>
    <row r="6" spans="1:23" s="476" customFormat="1" ht="27.75" customHeight="1">
      <c r="A6" s="1734"/>
      <c r="B6" s="1736"/>
      <c r="C6" s="1738"/>
      <c r="D6" s="1749" t="s">
        <v>589</v>
      </c>
      <c r="E6" s="1750"/>
      <c r="F6" s="1751" t="s">
        <v>590</v>
      </c>
      <c r="G6" s="1752"/>
      <c r="H6" s="1749" t="s">
        <v>591</v>
      </c>
      <c r="I6" s="1750"/>
      <c r="J6" s="1749" t="s">
        <v>592</v>
      </c>
      <c r="K6" s="1750"/>
      <c r="L6" s="1749" t="s">
        <v>593</v>
      </c>
      <c r="M6" s="1750"/>
      <c r="N6" s="1749" t="s">
        <v>594</v>
      </c>
      <c r="O6" s="1750"/>
      <c r="P6" s="1751" t="s">
        <v>595</v>
      </c>
      <c r="Q6" s="1750"/>
      <c r="R6" s="1751" t="s">
        <v>596</v>
      </c>
      <c r="S6" s="1750"/>
      <c r="T6" s="477">
        <v>-0.5</v>
      </c>
      <c r="U6" s="1746"/>
      <c r="V6" s="1747"/>
      <c r="W6" s="1748"/>
    </row>
    <row r="7" spans="1:28" s="476" customFormat="1" ht="12.75" customHeight="1">
      <c r="A7" s="1734"/>
      <c r="B7" s="1736"/>
      <c r="C7" s="1738"/>
      <c r="D7" s="478"/>
      <c r="E7" s="479"/>
      <c r="F7" s="478"/>
      <c r="G7" s="480"/>
      <c r="H7" s="481"/>
      <c r="I7" s="479"/>
      <c r="J7" s="478"/>
      <c r="K7" s="480"/>
      <c r="L7" s="481"/>
      <c r="M7" s="479"/>
      <c r="N7" s="478"/>
      <c r="O7" s="482"/>
      <c r="P7" s="481"/>
      <c r="Q7" s="482"/>
      <c r="R7" s="481"/>
      <c r="S7" s="480"/>
      <c r="T7" s="483"/>
      <c r="U7" s="481"/>
      <c r="V7" s="484"/>
      <c r="W7" s="485"/>
      <c r="X7" s="486"/>
      <c r="Y7" s="471"/>
      <c r="Z7" s="471"/>
      <c r="AA7" s="471"/>
      <c r="AB7" s="471"/>
    </row>
    <row r="8" spans="1:28" s="476" customFormat="1" ht="12.75" customHeight="1">
      <c r="A8" s="487"/>
      <c r="B8" s="488"/>
      <c r="C8" s="489"/>
      <c r="D8" s="490" t="s">
        <v>17</v>
      </c>
      <c r="E8" s="491" t="s">
        <v>18</v>
      </c>
      <c r="F8" s="490" t="s">
        <v>17</v>
      </c>
      <c r="G8" s="492" t="s">
        <v>18</v>
      </c>
      <c r="H8" s="493" t="s">
        <v>17</v>
      </c>
      <c r="I8" s="491" t="s">
        <v>18</v>
      </c>
      <c r="J8" s="490" t="s">
        <v>17</v>
      </c>
      <c r="K8" s="492" t="s">
        <v>18</v>
      </c>
      <c r="L8" s="493" t="s">
        <v>17</v>
      </c>
      <c r="M8" s="491" t="s">
        <v>18</v>
      </c>
      <c r="N8" s="490" t="s">
        <v>17</v>
      </c>
      <c r="O8" s="494" t="s">
        <v>18</v>
      </c>
      <c r="P8" s="493" t="s">
        <v>17</v>
      </c>
      <c r="Q8" s="491" t="s">
        <v>18</v>
      </c>
      <c r="R8" s="490" t="s">
        <v>17</v>
      </c>
      <c r="S8" s="492" t="s">
        <v>18</v>
      </c>
      <c r="T8" s="495"/>
      <c r="U8" s="493" t="s">
        <v>17</v>
      </c>
      <c r="V8" s="496" t="s">
        <v>19</v>
      </c>
      <c r="W8" s="497" t="s">
        <v>20</v>
      </c>
      <c r="X8" s="498"/>
      <c r="Y8" s="471"/>
      <c r="Z8" s="471"/>
      <c r="AA8" s="471"/>
      <c r="AB8" s="471"/>
    </row>
    <row r="9" spans="1:31" s="476" customFormat="1" ht="12.75" customHeight="1" thickBot="1">
      <c r="A9" s="499"/>
      <c r="B9" s="500"/>
      <c r="C9" s="501"/>
      <c r="D9" s="502"/>
      <c r="E9" s="503"/>
      <c r="F9" s="502"/>
      <c r="G9" s="504"/>
      <c r="H9" s="502"/>
      <c r="I9" s="503"/>
      <c r="J9" s="502"/>
      <c r="K9" s="504"/>
      <c r="L9" s="502"/>
      <c r="M9" s="503"/>
      <c r="N9" s="502"/>
      <c r="O9" s="504"/>
      <c r="P9" s="502"/>
      <c r="Q9" s="503"/>
      <c r="R9" s="502"/>
      <c r="S9" s="504"/>
      <c r="T9" s="505"/>
      <c r="U9" s="506"/>
      <c r="V9" s="507"/>
      <c r="W9" s="508"/>
      <c r="X9" s="498"/>
      <c r="Y9" s="471"/>
      <c r="Z9" s="471"/>
      <c r="AA9" s="471"/>
      <c r="AB9" s="471"/>
      <c r="AD9" s="509" t="s">
        <v>597</v>
      </c>
      <c r="AE9" s="510">
        <v>0.5</v>
      </c>
    </row>
    <row r="10" spans="1:31" s="523" customFormat="1" ht="15" customHeight="1" thickTop="1">
      <c r="A10" s="511">
        <v>1</v>
      </c>
      <c r="B10" s="512" t="s">
        <v>598</v>
      </c>
      <c r="C10" s="513" t="s">
        <v>164</v>
      </c>
      <c r="D10" s="514">
        <v>1</v>
      </c>
      <c r="E10" s="515">
        <v>6470</v>
      </c>
      <c r="F10" s="516">
        <v>1</v>
      </c>
      <c r="G10" s="517">
        <v>5270</v>
      </c>
      <c r="H10" s="514"/>
      <c r="I10" s="515"/>
      <c r="J10" s="516"/>
      <c r="K10" s="518"/>
      <c r="L10" s="514"/>
      <c r="M10" s="515"/>
      <c r="N10" s="516"/>
      <c r="O10" s="518"/>
      <c r="P10" s="514"/>
      <c r="Q10" s="515"/>
      <c r="R10" s="516"/>
      <c r="S10" s="518"/>
      <c r="T10" s="519">
        <f aca="true" t="shared" si="0" ref="T10:T49">IF(ISNUMBER(AE10)=TRUE,AE10,"")</f>
        <v>0.5</v>
      </c>
      <c r="U10" s="520">
        <f aca="true" t="shared" si="1" ref="U10:U49">IF(ISNUMBER(D10)=TRUE,SUM(D10,F10,H10,J10,L10,N10,P10,R10)-T10,"")</f>
        <v>1.5</v>
      </c>
      <c r="V10" s="521">
        <f aca="true" t="shared" si="2" ref="V10:V49">IF(ISNUMBER(E10)=TRUE,SUM(E10,G10,I10,K10,M10,O10,Q10,S10),"")</f>
        <v>11740</v>
      </c>
      <c r="W10" s="522">
        <f aca="true" t="shared" si="3" ref="W10:W49">IF(ISNUMBER(AC10)=TRUE,AC10,"")</f>
        <v>1</v>
      </c>
      <c r="X10" s="523">
        <f aca="true" t="shared" si="4" ref="X10:X49">IF(ISNUMBER(W10)=TRUE,1,"")</f>
        <v>1</v>
      </c>
      <c r="Y10" s="523">
        <f aca="true" t="shared" si="5" ref="Y10:Y49">IF(ISNUMBER(U10)=TRUE,U10,"")</f>
        <v>1.5</v>
      </c>
      <c r="Z10" s="523">
        <f aca="true" t="shared" si="6" ref="Z10:Z49">IF(ISNUMBER(V10)=TRUE,V10,"")</f>
        <v>11740</v>
      </c>
      <c r="AA10" s="524">
        <f aca="true" t="shared" si="7" ref="AA10:AA49">MAX(E10,G10,I10,K10,M10,O10,Q10,S10)</f>
        <v>6470</v>
      </c>
      <c r="AB10" s="523">
        <f aca="true" t="shared" si="8" ref="AB10:AB49">IF(ISNUMBER(Y10)=TRUE,Y10-Z10/100000-AA10/1000000000,"")</f>
        <v>1.38259353</v>
      </c>
      <c r="AC10" s="523">
        <f aca="true" t="shared" si="9" ref="AC10:AC49">IF(ISNUMBER(AB10)=TRUE,RANK(AB10,$AB$10:$AB$49,1),"")</f>
        <v>1</v>
      </c>
      <c r="AD10" s="523">
        <f aca="true" t="shared" si="10" ref="AD10:AD49">IF(OR(ISNUMBER(D10)=TRUE,ISNUMBER(F10)=TRUE,ISNUMBER(H10)=TRUE,ISNUMBER(J10)=TRUE,ISNUMBER(L10)=TRUE,ISNUMBER(N10)=TRUE,ISNUMBER(P10)=TRUE,ISNUMBER(R10)=TRUE),MAX(D10,F10,H10,J10,L10,N10,P10,R10),"")</f>
        <v>1</v>
      </c>
      <c r="AE10" s="523">
        <f aca="true" t="shared" si="11" ref="AE10:AE49">IF(ISNUMBER(AD10),AD10*50%,"")</f>
        <v>0.5</v>
      </c>
    </row>
    <row r="11" spans="1:31" s="523" customFormat="1" ht="15" customHeight="1">
      <c r="A11" s="525">
        <v>2</v>
      </c>
      <c r="B11" s="526" t="s">
        <v>599</v>
      </c>
      <c r="C11" s="527" t="s">
        <v>34</v>
      </c>
      <c r="D11" s="528">
        <v>2</v>
      </c>
      <c r="E11" s="529">
        <v>6430</v>
      </c>
      <c r="F11" s="530">
        <v>3</v>
      </c>
      <c r="G11" s="531">
        <v>4480</v>
      </c>
      <c r="H11" s="528"/>
      <c r="I11" s="529"/>
      <c r="J11" s="530"/>
      <c r="K11" s="531"/>
      <c r="L11" s="528"/>
      <c r="M11" s="529"/>
      <c r="N11" s="530"/>
      <c r="O11" s="531"/>
      <c r="P11" s="528"/>
      <c r="Q11" s="529"/>
      <c r="R11" s="530"/>
      <c r="S11" s="531"/>
      <c r="T11" s="519">
        <f t="shared" si="0"/>
        <v>1.5</v>
      </c>
      <c r="U11" s="520">
        <f t="shared" si="1"/>
        <v>3.5</v>
      </c>
      <c r="V11" s="521">
        <f t="shared" si="2"/>
        <v>10910</v>
      </c>
      <c r="W11" s="522">
        <f t="shared" si="3"/>
        <v>2</v>
      </c>
      <c r="X11" s="523">
        <f t="shared" si="4"/>
        <v>1</v>
      </c>
      <c r="Y11" s="523">
        <f t="shared" si="5"/>
        <v>3.5</v>
      </c>
      <c r="Z11" s="523">
        <f t="shared" si="6"/>
        <v>10910</v>
      </c>
      <c r="AA11" s="524">
        <f t="shared" si="7"/>
        <v>6430</v>
      </c>
      <c r="AB11" s="523">
        <f t="shared" si="8"/>
        <v>3.39089357</v>
      </c>
      <c r="AC11" s="523">
        <f t="shared" si="9"/>
        <v>2</v>
      </c>
      <c r="AD11" s="523">
        <f t="shared" si="10"/>
        <v>3</v>
      </c>
      <c r="AE11" s="523">
        <f t="shared" si="11"/>
        <v>1.5</v>
      </c>
    </row>
    <row r="12" spans="1:31" s="523" customFormat="1" ht="15" customHeight="1">
      <c r="A12" s="525">
        <v>3</v>
      </c>
      <c r="B12" s="526" t="s">
        <v>600</v>
      </c>
      <c r="C12" s="527" t="s">
        <v>34</v>
      </c>
      <c r="D12" s="528">
        <v>8</v>
      </c>
      <c r="E12" s="529">
        <v>2740</v>
      </c>
      <c r="F12" s="530">
        <v>2</v>
      </c>
      <c r="G12" s="531">
        <v>4530</v>
      </c>
      <c r="H12" s="528"/>
      <c r="I12" s="529"/>
      <c r="J12" s="530"/>
      <c r="K12" s="531"/>
      <c r="L12" s="528"/>
      <c r="M12" s="529"/>
      <c r="N12" s="530"/>
      <c r="O12" s="531"/>
      <c r="P12" s="528"/>
      <c r="Q12" s="529"/>
      <c r="R12" s="530"/>
      <c r="S12" s="531"/>
      <c r="T12" s="519">
        <f t="shared" si="0"/>
        <v>4</v>
      </c>
      <c r="U12" s="520">
        <f t="shared" si="1"/>
        <v>6</v>
      </c>
      <c r="V12" s="521">
        <f t="shared" si="2"/>
        <v>7270</v>
      </c>
      <c r="W12" s="522">
        <f t="shared" si="3"/>
        <v>3</v>
      </c>
      <c r="X12" s="523">
        <f t="shared" si="4"/>
        <v>1</v>
      </c>
      <c r="Y12" s="523">
        <f t="shared" si="5"/>
        <v>6</v>
      </c>
      <c r="Z12" s="523">
        <f t="shared" si="6"/>
        <v>7270</v>
      </c>
      <c r="AA12" s="524">
        <f t="shared" si="7"/>
        <v>4530</v>
      </c>
      <c r="AB12" s="523">
        <f t="shared" si="8"/>
        <v>5.92729547</v>
      </c>
      <c r="AC12" s="523">
        <f t="shared" si="9"/>
        <v>3</v>
      </c>
      <c r="AD12" s="523">
        <f t="shared" si="10"/>
        <v>8</v>
      </c>
      <c r="AE12" s="523">
        <f t="shared" si="11"/>
        <v>4</v>
      </c>
    </row>
    <row r="13" spans="1:31" s="523" customFormat="1" ht="15" customHeight="1">
      <c r="A13" s="511">
        <v>4</v>
      </c>
      <c r="B13" s="526" t="s">
        <v>601</v>
      </c>
      <c r="C13" s="532" t="s">
        <v>150</v>
      </c>
      <c r="D13" s="528">
        <v>3</v>
      </c>
      <c r="E13" s="529">
        <v>4550</v>
      </c>
      <c r="F13" s="530">
        <v>6</v>
      </c>
      <c r="G13" s="531">
        <v>2680</v>
      </c>
      <c r="H13" s="528"/>
      <c r="I13" s="529"/>
      <c r="J13" s="530"/>
      <c r="K13" s="531"/>
      <c r="L13" s="528"/>
      <c r="M13" s="529"/>
      <c r="N13" s="530"/>
      <c r="O13" s="531"/>
      <c r="P13" s="528"/>
      <c r="Q13" s="529"/>
      <c r="R13" s="530"/>
      <c r="S13" s="531"/>
      <c r="T13" s="519">
        <f t="shared" si="0"/>
        <v>3</v>
      </c>
      <c r="U13" s="520">
        <f t="shared" si="1"/>
        <v>6</v>
      </c>
      <c r="V13" s="521">
        <f t="shared" si="2"/>
        <v>7230</v>
      </c>
      <c r="W13" s="522">
        <f t="shared" si="3"/>
        <v>4</v>
      </c>
      <c r="X13" s="523">
        <f t="shared" si="4"/>
        <v>1</v>
      </c>
      <c r="Y13" s="523">
        <f t="shared" si="5"/>
        <v>6</v>
      </c>
      <c r="Z13" s="523">
        <f t="shared" si="6"/>
        <v>7230</v>
      </c>
      <c r="AA13" s="524">
        <f t="shared" si="7"/>
        <v>4550</v>
      </c>
      <c r="AB13" s="523">
        <f t="shared" si="8"/>
        <v>5.92769545</v>
      </c>
      <c r="AC13" s="523">
        <f t="shared" si="9"/>
        <v>4</v>
      </c>
      <c r="AD13" s="523">
        <f t="shared" si="10"/>
        <v>6</v>
      </c>
      <c r="AE13" s="523">
        <f t="shared" si="11"/>
        <v>3</v>
      </c>
    </row>
    <row r="14" spans="1:31" s="523" customFormat="1" ht="15" customHeight="1">
      <c r="A14" s="525">
        <v>5</v>
      </c>
      <c r="B14" s="526" t="s">
        <v>602</v>
      </c>
      <c r="C14" s="527" t="s">
        <v>466</v>
      </c>
      <c r="D14" s="528">
        <v>7</v>
      </c>
      <c r="E14" s="529">
        <v>3100</v>
      </c>
      <c r="F14" s="530">
        <v>4</v>
      </c>
      <c r="G14" s="531">
        <v>3540</v>
      </c>
      <c r="H14" s="528"/>
      <c r="I14" s="529"/>
      <c r="J14" s="530"/>
      <c r="K14" s="531"/>
      <c r="L14" s="528"/>
      <c r="M14" s="529"/>
      <c r="N14" s="530"/>
      <c r="O14" s="531"/>
      <c r="P14" s="528"/>
      <c r="Q14" s="529"/>
      <c r="R14" s="530"/>
      <c r="S14" s="531"/>
      <c r="T14" s="519">
        <f t="shared" si="0"/>
        <v>3.5</v>
      </c>
      <c r="U14" s="520">
        <f t="shared" si="1"/>
        <v>7.5</v>
      </c>
      <c r="V14" s="521">
        <f t="shared" si="2"/>
        <v>6640</v>
      </c>
      <c r="W14" s="522">
        <f t="shared" si="3"/>
        <v>5</v>
      </c>
      <c r="X14" s="523">
        <f t="shared" si="4"/>
        <v>1</v>
      </c>
      <c r="Y14" s="523">
        <f t="shared" si="5"/>
        <v>7.5</v>
      </c>
      <c r="Z14" s="523">
        <f t="shared" si="6"/>
        <v>6640</v>
      </c>
      <c r="AA14" s="524">
        <f t="shared" si="7"/>
        <v>3540</v>
      </c>
      <c r="AB14" s="523">
        <f t="shared" si="8"/>
        <v>7.43359646</v>
      </c>
      <c r="AC14" s="523">
        <f t="shared" si="9"/>
        <v>5</v>
      </c>
      <c r="AD14" s="523">
        <f t="shared" si="10"/>
        <v>7</v>
      </c>
      <c r="AE14" s="523">
        <f t="shared" si="11"/>
        <v>3.5</v>
      </c>
    </row>
    <row r="15" spans="1:31" s="523" customFormat="1" ht="15" customHeight="1">
      <c r="A15" s="525">
        <v>6</v>
      </c>
      <c r="B15" s="526" t="s">
        <v>603</v>
      </c>
      <c r="C15" s="532" t="s">
        <v>26</v>
      </c>
      <c r="D15" s="528">
        <v>6</v>
      </c>
      <c r="E15" s="529">
        <v>3340</v>
      </c>
      <c r="F15" s="530">
        <v>5</v>
      </c>
      <c r="G15" s="531">
        <v>2940</v>
      </c>
      <c r="H15" s="528"/>
      <c r="I15" s="529"/>
      <c r="J15" s="530"/>
      <c r="K15" s="531"/>
      <c r="L15" s="528"/>
      <c r="M15" s="529"/>
      <c r="N15" s="530"/>
      <c r="O15" s="531"/>
      <c r="P15" s="528"/>
      <c r="Q15" s="529"/>
      <c r="R15" s="530"/>
      <c r="S15" s="531"/>
      <c r="T15" s="519">
        <f t="shared" si="0"/>
        <v>3</v>
      </c>
      <c r="U15" s="520">
        <f t="shared" si="1"/>
        <v>8</v>
      </c>
      <c r="V15" s="521">
        <f t="shared" si="2"/>
        <v>6280</v>
      </c>
      <c r="W15" s="522">
        <f t="shared" si="3"/>
        <v>6</v>
      </c>
      <c r="X15" s="523">
        <f t="shared" si="4"/>
        <v>1</v>
      </c>
      <c r="Y15" s="523">
        <f t="shared" si="5"/>
        <v>8</v>
      </c>
      <c r="Z15" s="523">
        <f t="shared" si="6"/>
        <v>6280</v>
      </c>
      <c r="AA15" s="524">
        <f t="shared" si="7"/>
        <v>3340</v>
      </c>
      <c r="AB15" s="523">
        <f t="shared" si="8"/>
        <v>7.93719666</v>
      </c>
      <c r="AC15" s="523">
        <f t="shared" si="9"/>
        <v>6</v>
      </c>
      <c r="AD15" s="523">
        <f t="shared" si="10"/>
        <v>6</v>
      </c>
      <c r="AE15" s="523">
        <f t="shared" si="11"/>
        <v>3</v>
      </c>
    </row>
    <row r="16" spans="1:31" s="523" customFormat="1" ht="15" customHeight="1">
      <c r="A16" s="511">
        <v>7</v>
      </c>
      <c r="B16" s="526" t="s">
        <v>604</v>
      </c>
      <c r="C16" s="532" t="s">
        <v>105</v>
      </c>
      <c r="D16" s="528">
        <v>4</v>
      </c>
      <c r="E16" s="529">
        <v>4200</v>
      </c>
      <c r="F16" s="530">
        <v>8</v>
      </c>
      <c r="G16" s="531">
        <v>1570</v>
      </c>
      <c r="H16" s="528"/>
      <c r="I16" s="529"/>
      <c r="J16" s="530"/>
      <c r="K16" s="531"/>
      <c r="L16" s="528"/>
      <c r="M16" s="529"/>
      <c r="N16" s="530"/>
      <c r="O16" s="531"/>
      <c r="P16" s="528"/>
      <c r="Q16" s="529"/>
      <c r="R16" s="530"/>
      <c r="S16" s="531"/>
      <c r="T16" s="519">
        <f t="shared" si="0"/>
        <v>4</v>
      </c>
      <c r="U16" s="520">
        <f t="shared" si="1"/>
        <v>8</v>
      </c>
      <c r="V16" s="521">
        <f t="shared" si="2"/>
        <v>5770</v>
      </c>
      <c r="W16" s="522">
        <f t="shared" si="3"/>
        <v>7</v>
      </c>
      <c r="X16" s="523">
        <f t="shared" si="4"/>
        <v>1</v>
      </c>
      <c r="Y16" s="523">
        <f t="shared" si="5"/>
        <v>8</v>
      </c>
      <c r="Z16" s="523">
        <f t="shared" si="6"/>
        <v>5770</v>
      </c>
      <c r="AA16" s="524">
        <f t="shared" si="7"/>
        <v>4200</v>
      </c>
      <c r="AB16" s="523">
        <f t="shared" si="8"/>
        <v>7.9422958</v>
      </c>
      <c r="AC16" s="523">
        <f t="shared" si="9"/>
        <v>7</v>
      </c>
      <c r="AD16" s="523">
        <f t="shared" si="10"/>
        <v>8</v>
      </c>
      <c r="AE16" s="523">
        <f t="shared" si="11"/>
        <v>4</v>
      </c>
    </row>
    <row r="17" spans="1:31" s="523" customFormat="1" ht="15" customHeight="1">
      <c r="A17" s="525">
        <v>8</v>
      </c>
      <c r="B17" s="526" t="s">
        <v>605</v>
      </c>
      <c r="C17" s="532" t="s">
        <v>34</v>
      </c>
      <c r="D17" s="528">
        <v>5</v>
      </c>
      <c r="E17" s="529">
        <v>3410</v>
      </c>
      <c r="F17" s="530">
        <v>9</v>
      </c>
      <c r="G17" s="531">
        <v>1290</v>
      </c>
      <c r="H17" s="528"/>
      <c r="I17" s="529"/>
      <c r="J17" s="530"/>
      <c r="K17" s="531"/>
      <c r="L17" s="528"/>
      <c r="M17" s="529"/>
      <c r="N17" s="530"/>
      <c r="O17" s="531"/>
      <c r="P17" s="528"/>
      <c r="Q17" s="529"/>
      <c r="R17" s="530"/>
      <c r="S17" s="531"/>
      <c r="T17" s="519">
        <f t="shared" si="0"/>
        <v>4.5</v>
      </c>
      <c r="U17" s="520">
        <f t="shared" si="1"/>
        <v>9.5</v>
      </c>
      <c r="V17" s="521">
        <f t="shared" si="2"/>
        <v>4700</v>
      </c>
      <c r="W17" s="522">
        <f t="shared" si="3"/>
        <v>8</v>
      </c>
      <c r="X17" s="523">
        <f t="shared" si="4"/>
        <v>1</v>
      </c>
      <c r="Y17" s="523">
        <f t="shared" si="5"/>
        <v>9.5</v>
      </c>
      <c r="Z17" s="523">
        <f t="shared" si="6"/>
        <v>4700</v>
      </c>
      <c r="AA17" s="524">
        <f t="shared" si="7"/>
        <v>3410</v>
      </c>
      <c r="AB17" s="523">
        <f t="shared" si="8"/>
        <v>9.45299659</v>
      </c>
      <c r="AC17" s="523">
        <f t="shared" si="9"/>
        <v>8</v>
      </c>
      <c r="AD17" s="523">
        <f t="shared" si="10"/>
        <v>9</v>
      </c>
      <c r="AE17" s="523">
        <f t="shared" si="11"/>
        <v>4.5</v>
      </c>
    </row>
    <row r="18" spans="1:31" s="523" customFormat="1" ht="15" customHeight="1">
      <c r="A18" s="525">
        <v>9</v>
      </c>
      <c r="B18" s="526" t="s">
        <v>606</v>
      </c>
      <c r="C18" s="532" t="s">
        <v>607</v>
      </c>
      <c r="D18" s="528">
        <v>9</v>
      </c>
      <c r="E18" s="529">
        <v>2540</v>
      </c>
      <c r="F18" s="530">
        <v>7</v>
      </c>
      <c r="G18" s="531">
        <v>1630</v>
      </c>
      <c r="H18" s="528"/>
      <c r="I18" s="529"/>
      <c r="J18" s="530"/>
      <c r="K18" s="531"/>
      <c r="L18" s="528"/>
      <c r="M18" s="529"/>
      <c r="N18" s="530"/>
      <c r="O18" s="531"/>
      <c r="P18" s="528"/>
      <c r="Q18" s="529"/>
      <c r="R18" s="530"/>
      <c r="S18" s="531"/>
      <c r="T18" s="519">
        <f t="shared" si="0"/>
        <v>4.5</v>
      </c>
      <c r="U18" s="520">
        <f t="shared" si="1"/>
        <v>11.5</v>
      </c>
      <c r="V18" s="521">
        <f t="shared" si="2"/>
        <v>4170</v>
      </c>
      <c r="W18" s="522">
        <f t="shared" si="3"/>
        <v>9</v>
      </c>
      <c r="X18" s="523">
        <f t="shared" si="4"/>
        <v>1</v>
      </c>
      <c r="Y18" s="523">
        <f t="shared" si="5"/>
        <v>11.5</v>
      </c>
      <c r="Z18" s="523">
        <f t="shared" si="6"/>
        <v>4170</v>
      </c>
      <c r="AA18" s="524">
        <f t="shared" si="7"/>
        <v>2540</v>
      </c>
      <c r="AB18" s="523">
        <f t="shared" si="8"/>
        <v>11.458297459999999</v>
      </c>
      <c r="AC18" s="523">
        <f t="shared" si="9"/>
        <v>9</v>
      </c>
      <c r="AD18" s="523">
        <f t="shared" si="10"/>
        <v>9</v>
      </c>
      <c r="AE18" s="523">
        <f t="shared" si="11"/>
        <v>4.5</v>
      </c>
    </row>
    <row r="19" spans="1:31" s="523" customFormat="1" ht="15" customHeight="1">
      <c r="A19" s="511">
        <v>10</v>
      </c>
      <c r="B19" s="526" t="s">
        <v>608</v>
      </c>
      <c r="C19" s="532" t="s">
        <v>447</v>
      </c>
      <c r="D19" s="528">
        <v>10</v>
      </c>
      <c r="E19" s="529">
        <v>1480</v>
      </c>
      <c r="F19" s="530">
        <v>10</v>
      </c>
      <c r="G19" s="531">
        <v>600</v>
      </c>
      <c r="H19" s="528"/>
      <c r="I19" s="529"/>
      <c r="J19" s="530"/>
      <c r="K19" s="531"/>
      <c r="L19" s="528"/>
      <c r="M19" s="529"/>
      <c r="N19" s="530"/>
      <c r="O19" s="531"/>
      <c r="P19" s="528"/>
      <c r="Q19" s="529"/>
      <c r="R19" s="530"/>
      <c r="S19" s="531"/>
      <c r="T19" s="519">
        <f t="shared" si="0"/>
        <v>5</v>
      </c>
      <c r="U19" s="520">
        <f t="shared" si="1"/>
        <v>15</v>
      </c>
      <c r="V19" s="521">
        <f t="shared" si="2"/>
        <v>2080</v>
      </c>
      <c r="W19" s="522">
        <f t="shared" si="3"/>
        <v>10</v>
      </c>
      <c r="X19" s="523">
        <f t="shared" si="4"/>
        <v>1</v>
      </c>
      <c r="Y19" s="523">
        <f t="shared" si="5"/>
        <v>15</v>
      </c>
      <c r="Z19" s="523">
        <f t="shared" si="6"/>
        <v>2080</v>
      </c>
      <c r="AA19" s="524">
        <f t="shared" si="7"/>
        <v>1480</v>
      </c>
      <c r="AB19" s="523">
        <f t="shared" si="8"/>
        <v>14.97919852</v>
      </c>
      <c r="AC19" s="523">
        <f t="shared" si="9"/>
        <v>10</v>
      </c>
      <c r="AD19" s="523">
        <f t="shared" si="10"/>
        <v>10</v>
      </c>
      <c r="AE19" s="523">
        <f t="shared" si="11"/>
        <v>5</v>
      </c>
    </row>
    <row r="20" spans="1:31" s="523" customFormat="1" ht="15" customHeight="1">
      <c r="A20" s="525">
        <v>11</v>
      </c>
      <c r="B20" s="526"/>
      <c r="C20" s="532"/>
      <c r="D20" s="528"/>
      <c r="E20" s="529"/>
      <c r="F20" s="530"/>
      <c r="G20" s="531"/>
      <c r="H20" s="528"/>
      <c r="I20" s="529"/>
      <c r="J20" s="530"/>
      <c r="K20" s="531"/>
      <c r="L20" s="528"/>
      <c r="M20" s="529"/>
      <c r="N20" s="530"/>
      <c r="O20" s="531"/>
      <c r="P20" s="528"/>
      <c r="Q20" s="529"/>
      <c r="R20" s="530"/>
      <c r="S20" s="531"/>
      <c r="T20" s="519">
        <f t="shared" si="0"/>
      </c>
      <c r="U20" s="520">
        <f t="shared" si="1"/>
      </c>
      <c r="V20" s="521">
        <f t="shared" si="2"/>
      </c>
      <c r="W20" s="522">
        <f t="shared" si="3"/>
      </c>
      <c r="X20" s="523">
        <f t="shared" si="4"/>
      </c>
      <c r="Y20" s="523">
        <f t="shared" si="5"/>
      </c>
      <c r="Z20" s="523">
        <f t="shared" si="6"/>
      </c>
      <c r="AA20" s="524">
        <f t="shared" si="7"/>
        <v>0</v>
      </c>
      <c r="AB20" s="523">
        <f t="shared" si="8"/>
      </c>
      <c r="AC20" s="523">
        <f t="shared" si="9"/>
      </c>
      <c r="AD20" s="523">
        <f t="shared" si="10"/>
      </c>
      <c r="AE20" s="523">
        <f t="shared" si="11"/>
      </c>
    </row>
    <row r="21" spans="1:31" s="523" customFormat="1" ht="15" customHeight="1">
      <c r="A21" s="525">
        <v>12</v>
      </c>
      <c r="B21" s="526"/>
      <c r="C21" s="532"/>
      <c r="D21" s="528"/>
      <c r="E21" s="529"/>
      <c r="F21" s="530"/>
      <c r="G21" s="531"/>
      <c r="H21" s="528"/>
      <c r="I21" s="529"/>
      <c r="J21" s="530"/>
      <c r="K21" s="531"/>
      <c r="L21" s="528"/>
      <c r="M21" s="529"/>
      <c r="N21" s="530"/>
      <c r="O21" s="531"/>
      <c r="P21" s="528"/>
      <c r="Q21" s="529"/>
      <c r="R21" s="530"/>
      <c r="S21" s="531"/>
      <c r="T21" s="519">
        <f t="shared" si="0"/>
      </c>
      <c r="U21" s="520">
        <f t="shared" si="1"/>
      </c>
      <c r="V21" s="521">
        <f t="shared" si="2"/>
      </c>
      <c r="W21" s="522">
        <f t="shared" si="3"/>
      </c>
      <c r="X21" s="523">
        <f t="shared" si="4"/>
      </c>
      <c r="Y21" s="523">
        <f t="shared" si="5"/>
      </c>
      <c r="Z21" s="523">
        <f t="shared" si="6"/>
      </c>
      <c r="AA21" s="524">
        <f t="shared" si="7"/>
        <v>0</v>
      </c>
      <c r="AB21" s="523">
        <f t="shared" si="8"/>
      </c>
      <c r="AC21" s="523">
        <f t="shared" si="9"/>
      </c>
      <c r="AD21" s="523">
        <f t="shared" si="10"/>
      </c>
      <c r="AE21" s="523">
        <f t="shared" si="11"/>
      </c>
    </row>
    <row r="22" spans="1:31" ht="15" customHeight="1">
      <c r="A22" s="511">
        <v>13</v>
      </c>
      <c r="B22" s="526"/>
      <c r="C22" s="532"/>
      <c r="D22" s="528"/>
      <c r="E22" s="529"/>
      <c r="F22" s="530"/>
      <c r="G22" s="531"/>
      <c r="H22" s="528"/>
      <c r="I22" s="529"/>
      <c r="J22" s="530"/>
      <c r="K22" s="531"/>
      <c r="L22" s="528"/>
      <c r="M22" s="529"/>
      <c r="N22" s="530"/>
      <c r="O22" s="531"/>
      <c r="P22" s="528"/>
      <c r="Q22" s="529"/>
      <c r="R22" s="530"/>
      <c r="S22" s="531"/>
      <c r="T22" s="519">
        <f t="shared" si="0"/>
      </c>
      <c r="U22" s="520">
        <f t="shared" si="1"/>
      </c>
      <c r="V22" s="521">
        <f t="shared" si="2"/>
      </c>
      <c r="W22" s="522">
        <f t="shared" si="3"/>
      </c>
      <c r="X22" s="523">
        <f t="shared" si="4"/>
      </c>
      <c r="Y22" s="523">
        <f t="shared" si="5"/>
      </c>
      <c r="Z22" s="523">
        <f t="shared" si="6"/>
      </c>
      <c r="AA22" s="524">
        <f t="shared" si="7"/>
        <v>0</v>
      </c>
      <c r="AB22" s="523">
        <f t="shared" si="8"/>
      </c>
      <c r="AC22" s="523">
        <f t="shared" si="9"/>
      </c>
      <c r="AD22" s="523">
        <f t="shared" si="10"/>
      </c>
      <c r="AE22" s="523">
        <f t="shared" si="11"/>
      </c>
    </row>
    <row r="23" spans="1:31" ht="15.75" customHeight="1">
      <c r="A23" s="525">
        <v>14</v>
      </c>
      <c r="B23" s="526"/>
      <c r="C23" s="532"/>
      <c r="D23" s="528"/>
      <c r="E23" s="529"/>
      <c r="F23" s="530"/>
      <c r="G23" s="531"/>
      <c r="H23" s="528"/>
      <c r="I23" s="529"/>
      <c r="J23" s="530"/>
      <c r="K23" s="531"/>
      <c r="L23" s="528"/>
      <c r="M23" s="529"/>
      <c r="N23" s="530"/>
      <c r="O23" s="531"/>
      <c r="P23" s="528"/>
      <c r="Q23" s="529"/>
      <c r="R23" s="530"/>
      <c r="S23" s="531"/>
      <c r="T23" s="519">
        <f t="shared" si="0"/>
      </c>
      <c r="U23" s="520">
        <f t="shared" si="1"/>
      </c>
      <c r="V23" s="521">
        <f t="shared" si="2"/>
      </c>
      <c r="W23" s="522">
        <f t="shared" si="3"/>
      </c>
      <c r="X23" s="523">
        <f t="shared" si="4"/>
      </c>
      <c r="Y23" s="523">
        <f t="shared" si="5"/>
      </c>
      <c r="Z23" s="523">
        <f t="shared" si="6"/>
      </c>
      <c r="AA23" s="524">
        <f t="shared" si="7"/>
        <v>0</v>
      </c>
      <c r="AB23" s="523">
        <f t="shared" si="8"/>
      </c>
      <c r="AC23" s="523">
        <f t="shared" si="9"/>
      </c>
      <c r="AD23" s="523">
        <f t="shared" si="10"/>
      </c>
      <c r="AE23" s="523">
        <f t="shared" si="11"/>
      </c>
    </row>
    <row r="24" spans="1:31" ht="16.5">
      <c r="A24" s="525">
        <v>15</v>
      </c>
      <c r="B24" s="526"/>
      <c r="C24" s="532"/>
      <c r="D24" s="528"/>
      <c r="E24" s="529"/>
      <c r="F24" s="530"/>
      <c r="G24" s="531"/>
      <c r="H24" s="528"/>
      <c r="I24" s="529"/>
      <c r="J24" s="530"/>
      <c r="K24" s="531"/>
      <c r="L24" s="528"/>
      <c r="M24" s="529"/>
      <c r="N24" s="530"/>
      <c r="O24" s="531"/>
      <c r="P24" s="528"/>
      <c r="Q24" s="529"/>
      <c r="R24" s="530"/>
      <c r="S24" s="531"/>
      <c r="T24" s="519">
        <f t="shared" si="0"/>
      </c>
      <c r="U24" s="520">
        <f t="shared" si="1"/>
      </c>
      <c r="V24" s="521">
        <f t="shared" si="2"/>
      </c>
      <c r="W24" s="522">
        <f t="shared" si="3"/>
      </c>
      <c r="X24" s="523">
        <f t="shared" si="4"/>
      </c>
      <c r="Y24" s="523">
        <f t="shared" si="5"/>
      </c>
      <c r="Z24" s="523">
        <f t="shared" si="6"/>
      </c>
      <c r="AA24" s="524">
        <f t="shared" si="7"/>
        <v>0</v>
      </c>
      <c r="AB24" s="523">
        <f t="shared" si="8"/>
      </c>
      <c r="AC24" s="523">
        <f t="shared" si="9"/>
      </c>
      <c r="AD24" s="523">
        <f t="shared" si="10"/>
      </c>
      <c r="AE24" s="523">
        <f t="shared" si="11"/>
      </c>
    </row>
    <row r="25" spans="1:31" ht="16.5">
      <c r="A25" s="511">
        <v>16</v>
      </c>
      <c r="B25" s="526"/>
      <c r="C25" s="532"/>
      <c r="D25" s="528"/>
      <c r="E25" s="529"/>
      <c r="F25" s="530"/>
      <c r="G25" s="531"/>
      <c r="H25" s="528"/>
      <c r="I25" s="529"/>
      <c r="J25" s="530"/>
      <c r="K25" s="531"/>
      <c r="L25" s="528"/>
      <c r="M25" s="529"/>
      <c r="N25" s="530"/>
      <c r="O25" s="531"/>
      <c r="P25" s="528"/>
      <c r="Q25" s="529"/>
      <c r="R25" s="530"/>
      <c r="S25" s="531"/>
      <c r="T25" s="519">
        <f t="shared" si="0"/>
      </c>
      <c r="U25" s="520">
        <f t="shared" si="1"/>
      </c>
      <c r="V25" s="521">
        <f t="shared" si="2"/>
      </c>
      <c r="W25" s="522">
        <f t="shared" si="3"/>
      </c>
      <c r="X25" s="523">
        <f t="shared" si="4"/>
      </c>
      <c r="Y25" s="523">
        <f t="shared" si="5"/>
      </c>
      <c r="Z25" s="523">
        <f t="shared" si="6"/>
      </c>
      <c r="AA25" s="524">
        <f t="shared" si="7"/>
        <v>0</v>
      </c>
      <c r="AB25" s="523">
        <f t="shared" si="8"/>
      </c>
      <c r="AC25" s="523">
        <f t="shared" si="9"/>
      </c>
      <c r="AD25" s="523">
        <f t="shared" si="10"/>
      </c>
      <c r="AE25" s="523">
        <f t="shared" si="11"/>
      </c>
    </row>
    <row r="26" spans="1:31" ht="16.5">
      <c r="A26" s="525">
        <v>17</v>
      </c>
      <c r="B26" s="526"/>
      <c r="C26" s="532"/>
      <c r="D26" s="528"/>
      <c r="E26" s="529"/>
      <c r="F26" s="530"/>
      <c r="G26" s="531"/>
      <c r="H26" s="528"/>
      <c r="I26" s="529"/>
      <c r="J26" s="530"/>
      <c r="K26" s="531"/>
      <c r="L26" s="528"/>
      <c r="M26" s="529"/>
      <c r="N26" s="530"/>
      <c r="O26" s="531"/>
      <c r="P26" s="528"/>
      <c r="Q26" s="529"/>
      <c r="R26" s="530"/>
      <c r="S26" s="531"/>
      <c r="T26" s="519">
        <f t="shared" si="0"/>
      </c>
      <c r="U26" s="520">
        <f t="shared" si="1"/>
      </c>
      <c r="V26" s="521">
        <f t="shared" si="2"/>
      </c>
      <c r="W26" s="522">
        <f t="shared" si="3"/>
      </c>
      <c r="X26" s="523">
        <f t="shared" si="4"/>
      </c>
      <c r="Y26" s="523">
        <f t="shared" si="5"/>
      </c>
      <c r="Z26" s="523">
        <f t="shared" si="6"/>
      </c>
      <c r="AA26" s="524">
        <f t="shared" si="7"/>
        <v>0</v>
      </c>
      <c r="AB26" s="523">
        <f t="shared" si="8"/>
      </c>
      <c r="AC26" s="523">
        <f t="shared" si="9"/>
      </c>
      <c r="AD26" s="523">
        <f t="shared" si="10"/>
      </c>
      <c r="AE26" s="523">
        <f t="shared" si="11"/>
      </c>
    </row>
    <row r="27" spans="1:31" ht="16.5">
      <c r="A27" s="525">
        <v>18</v>
      </c>
      <c r="B27" s="526"/>
      <c r="C27" s="532"/>
      <c r="D27" s="528"/>
      <c r="E27" s="529"/>
      <c r="F27" s="530"/>
      <c r="G27" s="531"/>
      <c r="H27" s="528"/>
      <c r="I27" s="529"/>
      <c r="J27" s="530"/>
      <c r="K27" s="531"/>
      <c r="L27" s="528"/>
      <c r="M27" s="529"/>
      <c r="N27" s="530"/>
      <c r="O27" s="531"/>
      <c r="P27" s="528"/>
      <c r="Q27" s="529"/>
      <c r="R27" s="530"/>
      <c r="S27" s="531"/>
      <c r="T27" s="519">
        <f t="shared" si="0"/>
      </c>
      <c r="U27" s="520">
        <f t="shared" si="1"/>
      </c>
      <c r="V27" s="521">
        <f t="shared" si="2"/>
      </c>
      <c r="W27" s="522">
        <f t="shared" si="3"/>
      </c>
      <c r="X27" s="523">
        <f t="shared" si="4"/>
      </c>
      <c r="Y27" s="523">
        <f t="shared" si="5"/>
      </c>
      <c r="Z27" s="523">
        <f t="shared" si="6"/>
      </c>
      <c r="AA27" s="524">
        <f t="shared" si="7"/>
        <v>0</v>
      </c>
      <c r="AB27" s="523">
        <f t="shared" si="8"/>
      </c>
      <c r="AC27" s="523">
        <f t="shared" si="9"/>
      </c>
      <c r="AD27" s="523">
        <f t="shared" si="10"/>
      </c>
      <c r="AE27" s="523">
        <f t="shared" si="11"/>
      </c>
    </row>
    <row r="28" spans="1:31" ht="16.5">
      <c r="A28" s="511">
        <v>19</v>
      </c>
      <c r="B28" s="526"/>
      <c r="C28" s="532"/>
      <c r="D28" s="528"/>
      <c r="E28" s="529"/>
      <c r="F28" s="530"/>
      <c r="G28" s="531"/>
      <c r="H28" s="528"/>
      <c r="I28" s="529"/>
      <c r="J28" s="530"/>
      <c r="K28" s="531"/>
      <c r="L28" s="528"/>
      <c r="M28" s="529"/>
      <c r="N28" s="530"/>
      <c r="O28" s="531"/>
      <c r="P28" s="528"/>
      <c r="Q28" s="529"/>
      <c r="R28" s="530"/>
      <c r="S28" s="531"/>
      <c r="T28" s="519">
        <f t="shared" si="0"/>
      </c>
      <c r="U28" s="520">
        <f t="shared" si="1"/>
      </c>
      <c r="V28" s="521">
        <f t="shared" si="2"/>
      </c>
      <c r="W28" s="522">
        <f t="shared" si="3"/>
      </c>
      <c r="X28" s="523">
        <f t="shared" si="4"/>
      </c>
      <c r="Y28" s="523">
        <f t="shared" si="5"/>
      </c>
      <c r="Z28" s="523">
        <f t="shared" si="6"/>
      </c>
      <c r="AA28" s="524">
        <f t="shared" si="7"/>
        <v>0</v>
      </c>
      <c r="AB28" s="523">
        <f t="shared" si="8"/>
      </c>
      <c r="AC28" s="523">
        <f t="shared" si="9"/>
      </c>
      <c r="AD28" s="523">
        <f t="shared" si="10"/>
      </c>
      <c r="AE28" s="523">
        <f t="shared" si="11"/>
      </c>
    </row>
    <row r="29" spans="1:31" ht="16.5">
      <c r="A29" s="525">
        <v>20</v>
      </c>
      <c r="B29" s="526"/>
      <c r="C29" s="532"/>
      <c r="D29" s="528"/>
      <c r="E29" s="529"/>
      <c r="F29" s="530"/>
      <c r="G29" s="531"/>
      <c r="H29" s="528"/>
      <c r="I29" s="529"/>
      <c r="J29" s="530"/>
      <c r="K29" s="531"/>
      <c r="L29" s="528"/>
      <c r="M29" s="529"/>
      <c r="N29" s="530"/>
      <c r="O29" s="531"/>
      <c r="P29" s="528"/>
      <c r="Q29" s="529"/>
      <c r="R29" s="530"/>
      <c r="S29" s="531"/>
      <c r="T29" s="519">
        <f t="shared" si="0"/>
      </c>
      <c r="U29" s="520">
        <f t="shared" si="1"/>
      </c>
      <c r="V29" s="521">
        <f t="shared" si="2"/>
      </c>
      <c r="W29" s="522">
        <f t="shared" si="3"/>
      </c>
      <c r="X29" s="523">
        <f t="shared" si="4"/>
      </c>
      <c r="Y29" s="523">
        <f t="shared" si="5"/>
      </c>
      <c r="Z29" s="523">
        <f t="shared" si="6"/>
      </c>
      <c r="AA29" s="524">
        <f t="shared" si="7"/>
        <v>0</v>
      </c>
      <c r="AB29" s="523">
        <f t="shared" si="8"/>
      </c>
      <c r="AC29" s="523">
        <f t="shared" si="9"/>
      </c>
      <c r="AD29" s="523">
        <f t="shared" si="10"/>
      </c>
      <c r="AE29" s="523">
        <f t="shared" si="11"/>
      </c>
    </row>
    <row r="30" spans="1:31" ht="16.5">
      <c r="A30" s="525">
        <v>21</v>
      </c>
      <c r="B30" s="526"/>
      <c r="C30" s="532"/>
      <c r="D30" s="528"/>
      <c r="E30" s="529"/>
      <c r="F30" s="530"/>
      <c r="G30" s="531"/>
      <c r="H30" s="528"/>
      <c r="I30" s="529"/>
      <c r="J30" s="530"/>
      <c r="K30" s="531"/>
      <c r="L30" s="528"/>
      <c r="M30" s="529"/>
      <c r="N30" s="530"/>
      <c r="O30" s="531"/>
      <c r="P30" s="528"/>
      <c r="Q30" s="529"/>
      <c r="R30" s="530"/>
      <c r="S30" s="531"/>
      <c r="T30" s="519">
        <f t="shared" si="0"/>
      </c>
      <c r="U30" s="520">
        <f t="shared" si="1"/>
      </c>
      <c r="V30" s="521">
        <f t="shared" si="2"/>
      </c>
      <c r="W30" s="522">
        <f t="shared" si="3"/>
      </c>
      <c r="X30" s="523">
        <f t="shared" si="4"/>
      </c>
      <c r="Y30" s="523">
        <f t="shared" si="5"/>
      </c>
      <c r="Z30" s="523">
        <f t="shared" si="6"/>
      </c>
      <c r="AA30" s="524">
        <f t="shared" si="7"/>
        <v>0</v>
      </c>
      <c r="AB30" s="523">
        <f t="shared" si="8"/>
      </c>
      <c r="AC30" s="523">
        <f t="shared" si="9"/>
      </c>
      <c r="AD30" s="523">
        <f t="shared" si="10"/>
      </c>
      <c r="AE30" s="523">
        <f t="shared" si="11"/>
      </c>
    </row>
    <row r="31" spans="1:31" ht="16.5">
      <c r="A31" s="511">
        <v>22</v>
      </c>
      <c r="B31" s="526"/>
      <c r="C31" s="532"/>
      <c r="D31" s="528"/>
      <c r="E31" s="529"/>
      <c r="F31" s="530"/>
      <c r="G31" s="531"/>
      <c r="H31" s="528"/>
      <c r="I31" s="529"/>
      <c r="J31" s="530"/>
      <c r="K31" s="531"/>
      <c r="L31" s="528"/>
      <c r="M31" s="529"/>
      <c r="N31" s="530"/>
      <c r="O31" s="531"/>
      <c r="P31" s="528"/>
      <c r="Q31" s="529"/>
      <c r="R31" s="530"/>
      <c r="S31" s="531"/>
      <c r="T31" s="519">
        <f t="shared" si="0"/>
      </c>
      <c r="U31" s="520">
        <f t="shared" si="1"/>
      </c>
      <c r="V31" s="521">
        <f t="shared" si="2"/>
      </c>
      <c r="W31" s="522">
        <f t="shared" si="3"/>
      </c>
      <c r="X31" s="523">
        <f t="shared" si="4"/>
      </c>
      <c r="Y31" s="523">
        <f t="shared" si="5"/>
      </c>
      <c r="Z31" s="523">
        <f t="shared" si="6"/>
      </c>
      <c r="AA31" s="524">
        <f t="shared" si="7"/>
        <v>0</v>
      </c>
      <c r="AB31" s="523">
        <f t="shared" si="8"/>
      </c>
      <c r="AC31" s="523">
        <f t="shared" si="9"/>
      </c>
      <c r="AD31" s="523">
        <f t="shared" si="10"/>
      </c>
      <c r="AE31" s="523">
        <f t="shared" si="11"/>
      </c>
    </row>
    <row r="32" spans="1:31" ht="16.5">
      <c r="A32" s="525">
        <v>23</v>
      </c>
      <c r="B32" s="526"/>
      <c r="C32" s="532"/>
      <c r="D32" s="528"/>
      <c r="E32" s="529"/>
      <c r="F32" s="530"/>
      <c r="G32" s="531"/>
      <c r="H32" s="528"/>
      <c r="I32" s="529"/>
      <c r="J32" s="530"/>
      <c r="K32" s="531"/>
      <c r="L32" s="528"/>
      <c r="M32" s="529"/>
      <c r="N32" s="530"/>
      <c r="O32" s="531"/>
      <c r="P32" s="528"/>
      <c r="Q32" s="529"/>
      <c r="R32" s="530"/>
      <c r="S32" s="531"/>
      <c r="T32" s="519">
        <f t="shared" si="0"/>
      </c>
      <c r="U32" s="520">
        <f t="shared" si="1"/>
      </c>
      <c r="V32" s="521">
        <f t="shared" si="2"/>
      </c>
      <c r="W32" s="522">
        <f t="shared" si="3"/>
      </c>
      <c r="X32" s="523">
        <f t="shared" si="4"/>
      </c>
      <c r="Y32" s="523">
        <f t="shared" si="5"/>
      </c>
      <c r="Z32" s="523">
        <f t="shared" si="6"/>
      </c>
      <c r="AA32" s="524">
        <f t="shared" si="7"/>
        <v>0</v>
      </c>
      <c r="AB32" s="523">
        <f t="shared" si="8"/>
      </c>
      <c r="AC32" s="523">
        <f t="shared" si="9"/>
      </c>
      <c r="AD32" s="523">
        <f t="shared" si="10"/>
      </c>
      <c r="AE32" s="523">
        <f t="shared" si="11"/>
      </c>
    </row>
    <row r="33" spans="1:31" ht="16.5">
      <c r="A33" s="525">
        <v>24</v>
      </c>
      <c r="B33" s="526"/>
      <c r="C33" s="532"/>
      <c r="D33" s="528"/>
      <c r="E33" s="529"/>
      <c r="F33" s="530"/>
      <c r="G33" s="531"/>
      <c r="H33" s="528"/>
      <c r="I33" s="529"/>
      <c r="J33" s="530"/>
      <c r="K33" s="531"/>
      <c r="L33" s="528"/>
      <c r="M33" s="529"/>
      <c r="N33" s="530"/>
      <c r="O33" s="531"/>
      <c r="P33" s="528"/>
      <c r="Q33" s="529"/>
      <c r="R33" s="530"/>
      <c r="S33" s="531"/>
      <c r="T33" s="519">
        <f t="shared" si="0"/>
      </c>
      <c r="U33" s="520">
        <f t="shared" si="1"/>
      </c>
      <c r="V33" s="521">
        <f t="shared" si="2"/>
      </c>
      <c r="W33" s="522">
        <f t="shared" si="3"/>
      </c>
      <c r="X33" s="523">
        <f t="shared" si="4"/>
      </c>
      <c r="Y33" s="523">
        <f t="shared" si="5"/>
      </c>
      <c r="Z33" s="523">
        <f t="shared" si="6"/>
      </c>
      <c r="AA33" s="524">
        <f t="shared" si="7"/>
        <v>0</v>
      </c>
      <c r="AB33" s="523">
        <f t="shared" si="8"/>
      </c>
      <c r="AC33" s="523">
        <f t="shared" si="9"/>
      </c>
      <c r="AD33" s="523">
        <f t="shared" si="10"/>
      </c>
      <c r="AE33" s="523">
        <f t="shared" si="11"/>
      </c>
    </row>
    <row r="34" spans="1:31" ht="16.5">
      <c r="A34" s="511">
        <v>25</v>
      </c>
      <c r="B34" s="526"/>
      <c r="C34" s="532"/>
      <c r="D34" s="528"/>
      <c r="E34" s="529"/>
      <c r="F34" s="530"/>
      <c r="G34" s="531"/>
      <c r="H34" s="528"/>
      <c r="I34" s="529"/>
      <c r="J34" s="530"/>
      <c r="K34" s="531"/>
      <c r="L34" s="528"/>
      <c r="M34" s="529"/>
      <c r="N34" s="530"/>
      <c r="O34" s="531"/>
      <c r="P34" s="528"/>
      <c r="Q34" s="529"/>
      <c r="R34" s="530"/>
      <c r="S34" s="531"/>
      <c r="T34" s="519">
        <f t="shared" si="0"/>
      </c>
      <c r="U34" s="520">
        <f t="shared" si="1"/>
      </c>
      <c r="V34" s="521">
        <f t="shared" si="2"/>
      </c>
      <c r="W34" s="522">
        <f t="shared" si="3"/>
      </c>
      <c r="X34" s="523">
        <f t="shared" si="4"/>
      </c>
      <c r="Y34" s="523">
        <f t="shared" si="5"/>
      </c>
      <c r="Z34" s="523">
        <f t="shared" si="6"/>
      </c>
      <c r="AA34" s="524">
        <f t="shared" si="7"/>
        <v>0</v>
      </c>
      <c r="AB34" s="523">
        <f t="shared" si="8"/>
      </c>
      <c r="AC34" s="523">
        <f t="shared" si="9"/>
      </c>
      <c r="AD34" s="523">
        <f t="shared" si="10"/>
      </c>
      <c r="AE34" s="523">
        <f t="shared" si="11"/>
      </c>
    </row>
    <row r="35" spans="1:31" ht="16.5">
      <c r="A35" s="525">
        <v>26</v>
      </c>
      <c r="B35" s="526"/>
      <c r="C35" s="532"/>
      <c r="D35" s="528"/>
      <c r="E35" s="529"/>
      <c r="F35" s="530"/>
      <c r="G35" s="531"/>
      <c r="H35" s="528"/>
      <c r="I35" s="529"/>
      <c r="J35" s="530"/>
      <c r="K35" s="531"/>
      <c r="L35" s="528"/>
      <c r="M35" s="529"/>
      <c r="N35" s="530"/>
      <c r="O35" s="531"/>
      <c r="P35" s="528"/>
      <c r="Q35" s="529"/>
      <c r="R35" s="530"/>
      <c r="S35" s="531"/>
      <c r="T35" s="519">
        <f t="shared" si="0"/>
      </c>
      <c r="U35" s="520">
        <f t="shared" si="1"/>
      </c>
      <c r="V35" s="521">
        <f t="shared" si="2"/>
      </c>
      <c r="W35" s="522">
        <f t="shared" si="3"/>
      </c>
      <c r="X35" s="523">
        <f t="shared" si="4"/>
      </c>
      <c r="Y35" s="523">
        <f t="shared" si="5"/>
      </c>
      <c r="Z35" s="523">
        <f t="shared" si="6"/>
      </c>
      <c r="AA35" s="524">
        <f t="shared" si="7"/>
        <v>0</v>
      </c>
      <c r="AB35" s="523">
        <f t="shared" si="8"/>
      </c>
      <c r="AC35" s="523">
        <f t="shared" si="9"/>
      </c>
      <c r="AD35" s="523">
        <f t="shared" si="10"/>
      </c>
      <c r="AE35" s="523">
        <f t="shared" si="11"/>
      </c>
    </row>
    <row r="36" spans="1:31" ht="16.5">
      <c r="A36" s="525">
        <v>27</v>
      </c>
      <c r="B36" s="526"/>
      <c r="C36" s="532"/>
      <c r="D36" s="528"/>
      <c r="E36" s="529"/>
      <c r="F36" s="530"/>
      <c r="G36" s="531"/>
      <c r="H36" s="528"/>
      <c r="I36" s="529"/>
      <c r="J36" s="530"/>
      <c r="K36" s="531"/>
      <c r="L36" s="528"/>
      <c r="M36" s="529"/>
      <c r="N36" s="530"/>
      <c r="O36" s="531"/>
      <c r="P36" s="528"/>
      <c r="Q36" s="529"/>
      <c r="R36" s="530"/>
      <c r="S36" s="531"/>
      <c r="T36" s="519">
        <f t="shared" si="0"/>
      </c>
      <c r="U36" s="520">
        <f t="shared" si="1"/>
      </c>
      <c r="V36" s="521">
        <f t="shared" si="2"/>
      </c>
      <c r="W36" s="522">
        <f t="shared" si="3"/>
      </c>
      <c r="X36" s="523">
        <f t="shared" si="4"/>
      </c>
      <c r="Y36" s="523">
        <f t="shared" si="5"/>
      </c>
      <c r="Z36" s="523">
        <f t="shared" si="6"/>
      </c>
      <c r="AA36" s="524">
        <f t="shared" si="7"/>
        <v>0</v>
      </c>
      <c r="AB36" s="523">
        <f t="shared" si="8"/>
      </c>
      <c r="AC36" s="523">
        <f t="shared" si="9"/>
      </c>
      <c r="AD36" s="523">
        <f t="shared" si="10"/>
      </c>
      <c r="AE36" s="523">
        <f t="shared" si="11"/>
      </c>
    </row>
    <row r="37" spans="1:31" ht="16.5">
      <c r="A37" s="511">
        <v>28</v>
      </c>
      <c r="B37" s="526"/>
      <c r="C37" s="532"/>
      <c r="D37" s="528"/>
      <c r="E37" s="529"/>
      <c r="F37" s="530"/>
      <c r="G37" s="531"/>
      <c r="H37" s="528"/>
      <c r="I37" s="529"/>
      <c r="J37" s="530"/>
      <c r="K37" s="531"/>
      <c r="L37" s="528"/>
      <c r="M37" s="529"/>
      <c r="N37" s="530"/>
      <c r="O37" s="531"/>
      <c r="P37" s="528"/>
      <c r="Q37" s="529"/>
      <c r="R37" s="530"/>
      <c r="S37" s="531"/>
      <c r="T37" s="519">
        <f t="shared" si="0"/>
      </c>
      <c r="U37" s="520">
        <f t="shared" si="1"/>
      </c>
      <c r="V37" s="521">
        <f t="shared" si="2"/>
      </c>
      <c r="W37" s="522">
        <f t="shared" si="3"/>
      </c>
      <c r="X37" s="523">
        <f t="shared" si="4"/>
      </c>
      <c r="Y37" s="523">
        <f t="shared" si="5"/>
      </c>
      <c r="Z37" s="523">
        <f t="shared" si="6"/>
      </c>
      <c r="AA37" s="524">
        <f t="shared" si="7"/>
        <v>0</v>
      </c>
      <c r="AB37" s="523">
        <f t="shared" si="8"/>
      </c>
      <c r="AC37" s="523">
        <f t="shared" si="9"/>
      </c>
      <c r="AD37" s="523">
        <f t="shared" si="10"/>
      </c>
      <c r="AE37" s="523">
        <f t="shared" si="11"/>
      </c>
    </row>
    <row r="38" spans="1:31" ht="16.5">
      <c r="A38" s="525">
        <v>29</v>
      </c>
      <c r="B38" s="526"/>
      <c r="C38" s="532"/>
      <c r="D38" s="528"/>
      <c r="E38" s="529"/>
      <c r="F38" s="530"/>
      <c r="G38" s="531"/>
      <c r="H38" s="528"/>
      <c r="I38" s="529"/>
      <c r="J38" s="530"/>
      <c r="K38" s="531"/>
      <c r="L38" s="528"/>
      <c r="M38" s="529"/>
      <c r="N38" s="530"/>
      <c r="O38" s="531"/>
      <c r="P38" s="528"/>
      <c r="Q38" s="529"/>
      <c r="R38" s="530"/>
      <c r="S38" s="531"/>
      <c r="T38" s="519">
        <f t="shared" si="0"/>
      </c>
      <c r="U38" s="520">
        <f t="shared" si="1"/>
      </c>
      <c r="V38" s="521">
        <f t="shared" si="2"/>
      </c>
      <c r="W38" s="522">
        <f t="shared" si="3"/>
      </c>
      <c r="X38" s="523">
        <f t="shared" si="4"/>
      </c>
      <c r="Y38" s="523">
        <f t="shared" si="5"/>
      </c>
      <c r="Z38" s="523">
        <f t="shared" si="6"/>
      </c>
      <c r="AA38" s="524">
        <f t="shared" si="7"/>
        <v>0</v>
      </c>
      <c r="AB38" s="523">
        <f t="shared" si="8"/>
      </c>
      <c r="AC38" s="523">
        <f t="shared" si="9"/>
      </c>
      <c r="AD38" s="523">
        <f t="shared" si="10"/>
      </c>
      <c r="AE38" s="523">
        <f t="shared" si="11"/>
      </c>
    </row>
    <row r="39" spans="1:31" ht="16.5">
      <c r="A39" s="525">
        <v>30</v>
      </c>
      <c r="B39" s="526"/>
      <c r="C39" s="532"/>
      <c r="D39" s="528"/>
      <c r="E39" s="529"/>
      <c r="F39" s="530"/>
      <c r="G39" s="531"/>
      <c r="H39" s="528"/>
      <c r="I39" s="529"/>
      <c r="J39" s="530"/>
      <c r="K39" s="531"/>
      <c r="L39" s="528"/>
      <c r="M39" s="529"/>
      <c r="N39" s="530"/>
      <c r="O39" s="531"/>
      <c r="P39" s="528"/>
      <c r="Q39" s="529"/>
      <c r="R39" s="530"/>
      <c r="S39" s="531"/>
      <c r="T39" s="519">
        <f t="shared" si="0"/>
      </c>
      <c r="U39" s="520">
        <f t="shared" si="1"/>
      </c>
      <c r="V39" s="521">
        <f t="shared" si="2"/>
      </c>
      <c r="W39" s="522">
        <f t="shared" si="3"/>
      </c>
      <c r="X39" s="523">
        <f t="shared" si="4"/>
      </c>
      <c r="Y39" s="523">
        <f t="shared" si="5"/>
      </c>
      <c r="Z39" s="523">
        <f t="shared" si="6"/>
      </c>
      <c r="AA39" s="524">
        <f t="shared" si="7"/>
        <v>0</v>
      </c>
      <c r="AB39" s="523">
        <f t="shared" si="8"/>
      </c>
      <c r="AC39" s="523">
        <f t="shared" si="9"/>
      </c>
      <c r="AD39" s="523">
        <f t="shared" si="10"/>
      </c>
      <c r="AE39" s="523">
        <f t="shared" si="11"/>
      </c>
    </row>
    <row r="40" spans="1:31" ht="16.5">
      <c r="A40" s="511">
        <v>31</v>
      </c>
      <c r="B40" s="526"/>
      <c r="C40" s="532"/>
      <c r="D40" s="528"/>
      <c r="E40" s="529"/>
      <c r="F40" s="530"/>
      <c r="G40" s="531"/>
      <c r="H40" s="528"/>
      <c r="I40" s="529"/>
      <c r="J40" s="530"/>
      <c r="K40" s="531"/>
      <c r="L40" s="528"/>
      <c r="M40" s="529"/>
      <c r="N40" s="530"/>
      <c r="O40" s="531"/>
      <c r="P40" s="528"/>
      <c r="Q40" s="529"/>
      <c r="R40" s="530"/>
      <c r="S40" s="531"/>
      <c r="T40" s="519">
        <f t="shared" si="0"/>
      </c>
      <c r="U40" s="520">
        <f t="shared" si="1"/>
      </c>
      <c r="V40" s="521">
        <f t="shared" si="2"/>
      </c>
      <c r="W40" s="522">
        <f t="shared" si="3"/>
      </c>
      <c r="X40" s="523">
        <f t="shared" si="4"/>
      </c>
      <c r="Y40" s="523">
        <f t="shared" si="5"/>
      </c>
      <c r="Z40" s="523">
        <f t="shared" si="6"/>
      </c>
      <c r="AA40" s="524">
        <f t="shared" si="7"/>
        <v>0</v>
      </c>
      <c r="AB40" s="523">
        <f t="shared" si="8"/>
      </c>
      <c r="AC40" s="523">
        <f t="shared" si="9"/>
      </c>
      <c r="AD40" s="523">
        <f t="shared" si="10"/>
      </c>
      <c r="AE40" s="523">
        <f t="shared" si="11"/>
      </c>
    </row>
    <row r="41" spans="1:31" ht="16.5">
      <c r="A41" s="525">
        <v>32</v>
      </c>
      <c r="B41" s="526"/>
      <c r="C41" s="532"/>
      <c r="D41" s="528"/>
      <c r="E41" s="529"/>
      <c r="F41" s="530"/>
      <c r="G41" s="531"/>
      <c r="H41" s="528"/>
      <c r="I41" s="529"/>
      <c r="J41" s="530"/>
      <c r="K41" s="531"/>
      <c r="L41" s="528"/>
      <c r="M41" s="529"/>
      <c r="N41" s="530"/>
      <c r="O41" s="531"/>
      <c r="P41" s="528"/>
      <c r="Q41" s="529"/>
      <c r="R41" s="530"/>
      <c r="S41" s="531"/>
      <c r="T41" s="519">
        <f t="shared" si="0"/>
      </c>
      <c r="U41" s="520">
        <f t="shared" si="1"/>
      </c>
      <c r="V41" s="521">
        <f t="shared" si="2"/>
      </c>
      <c r="W41" s="522">
        <f t="shared" si="3"/>
      </c>
      <c r="X41" s="523">
        <f t="shared" si="4"/>
      </c>
      <c r="Y41" s="523">
        <f t="shared" si="5"/>
      </c>
      <c r="Z41" s="523">
        <f t="shared" si="6"/>
      </c>
      <c r="AA41" s="524">
        <f t="shared" si="7"/>
        <v>0</v>
      </c>
      <c r="AB41" s="523">
        <f t="shared" si="8"/>
      </c>
      <c r="AC41" s="523">
        <f t="shared" si="9"/>
      </c>
      <c r="AD41" s="523">
        <f t="shared" si="10"/>
      </c>
      <c r="AE41" s="523">
        <f t="shared" si="11"/>
      </c>
    </row>
    <row r="42" spans="1:31" ht="16.5">
      <c r="A42" s="525">
        <v>33</v>
      </c>
      <c r="B42" s="526"/>
      <c r="C42" s="532"/>
      <c r="D42" s="528"/>
      <c r="E42" s="529"/>
      <c r="F42" s="530"/>
      <c r="G42" s="531"/>
      <c r="H42" s="528"/>
      <c r="I42" s="529"/>
      <c r="J42" s="530"/>
      <c r="K42" s="531"/>
      <c r="L42" s="528"/>
      <c r="M42" s="529"/>
      <c r="N42" s="530"/>
      <c r="O42" s="531"/>
      <c r="P42" s="528"/>
      <c r="Q42" s="529"/>
      <c r="R42" s="530"/>
      <c r="S42" s="531"/>
      <c r="T42" s="519">
        <f t="shared" si="0"/>
      </c>
      <c r="U42" s="520">
        <f t="shared" si="1"/>
      </c>
      <c r="V42" s="521">
        <f t="shared" si="2"/>
      </c>
      <c r="W42" s="522">
        <f t="shared" si="3"/>
      </c>
      <c r="X42" s="523">
        <f t="shared" si="4"/>
      </c>
      <c r="Y42" s="523">
        <f t="shared" si="5"/>
      </c>
      <c r="Z42" s="523">
        <f t="shared" si="6"/>
      </c>
      <c r="AA42" s="524">
        <f t="shared" si="7"/>
        <v>0</v>
      </c>
      <c r="AB42" s="523">
        <f t="shared" si="8"/>
      </c>
      <c r="AC42" s="523">
        <f t="shared" si="9"/>
      </c>
      <c r="AD42" s="523">
        <f t="shared" si="10"/>
      </c>
      <c r="AE42" s="523">
        <f t="shared" si="11"/>
      </c>
    </row>
    <row r="43" spans="1:31" ht="16.5">
      <c r="A43" s="511">
        <v>34</v>
      </c>
      <c r="B43" s="526"/>
      <c r="C43" s="532"/>
      <c r="D43" s="528"/>
      <c r="E43" s="529"/>
      <c r="F43" s="530"/>
      <c r="G43" s="531"/>
      <c r="H43" s="528"/>
      <c r="I43" s="529"/>
      <c r="J43" s="530"/>
      <c r="K43" s="531"/>
      <c r="L43" s="528"/>
      <c r="M43" s="529"/>
      <c r="N43" s="530"/>
      <c r="O43" s="531"/>
      <c r="P43" s="528"/>
      <c r="Q43" s="529"/>
      <c r="R43" s="530"/>
      <c r="S43" s="531"/>
      <c r="T43" s="519">
        <f t="shared" si="0"/>
      </c>
      <c r="U43" s="520">
        <f t="shared" si="1"/>
      </c>
      <c r="V43" s="521">
        <f t="shared" si="2"/>
      </c>
      <c r="W43" s="522">
        <f t="shared" si="3"/>
      </c>
      <c r="X43" s="523">
        <f t="shared" si="4"/>
      </c>
      <c r="Y43" s="523">
        <f t="shared" si="5"/>
      </c>
      <c r="Z43" s="523">
        <f t="shared" si="6"/>
      </c>
      <c r="AA43" s="524">
        <f t="shared" si="7"/>
        <v>0</v>
      </c>
      <c r="AB43" s="523">
        <f t="shared" si="8"/>
      </c>
      <c r="AC43" s="523">
        <f t="shared" si="9"/>
      </c>
      <c r="AD43" s="523">
        <f t="shared" si="10"/>
      </c>
      <c r="AE43" s="523">
        <f t="shared" si="11"/>
      </c>
    </row>
    <row r="44" spans="1:31" ht="16.5">
      <c r="A44" s="525">
        <v>35</v>
      </c>
      <c r="B44" s="526"/>
      <c r="C44" s="532"/>
      <c r="D44" s="528"/>
      <c r="E44" s="529"/>
      <c r="F44" s="530"/>
      <c r="G44" s="531"/>
      <c r="H44" s="528"/>
      <c r="I44" s="529"/>
      <c r="J44" s="530"/>
      <c r="K44" s="531"/>
      <c r="L44" s="528"/>
      <c r="M44" s="529"/>
      <c r="N44" s="530"/>
      <c r="O44" s="531"/>
      <c r="P44" s="528"/>
      <c r="Q44" s="529"/>
      <c r="R44" s="530"/>
      <c r="S44" s="531"/>
      <c r="T44" s="519">
        <f t="shared" si="0"/>
      </c>
      <c r="U44" s="520">
        <f t="shared" si="1"/>
      </c>
      <c r="V44" s="521">
        <f t="shared" si="2"/>
      </c>
      <c r="W44" s="522">
        <f t="shared" si="3"/>
      </c>
      <c r="X44" s="523">
        <f t="shared" si="4"/>
      </c>
      <c r="Y44" s="523">
        <f t="shared" si="5"/>
      </c>
      <c r="Z44" s="523">
        <f t="shared" si="6"/>
      </c>
      <c r="AA44" s="524">
        <f t="shared" si="7"/>
        <v>0</v>
      </c>
      <c r="AB44" s="523">
        <f t="shared" si="8"/>
      </c>
      <c r="AC44" s="523">
        <f t="shared" si="9"/>
      </c>
      <c r="AD44" s="523">
        <f t="shared" si="10"/>
      </c>
      <c r="AE44" s="523">
        <f t="shared" si="11"/>
      </c>
    </row>
    <row r="45" spans="1:31" ht="16.5">
      <c r="A45" s="525">
        <v>36</v>
      </c>
      <c r="B45" s="526"/>
      <c r="C45" s="532"/>
      <c r="D45" s="528"/>
      <c r="E45" s="529"/>
      <c r="F45" s="530"/>
      <c r="G45" s="531"/>
      <c r="H45" s="528"/>
      <c r="I45" s="529"/>
      <c r="J45" s="530"/>
      <c r="K45" s="531"/>
      <c r="L45" s="528"/>
      <c r="M45" s="529"/>
      <c r="N45" s="530"/>
      <c r="O45" s="531"/>
      <c r="P45" s="528"/>
      <c r="Q45" s="529"/>
      <c r="R45" s="530"/>
      <c r="S45" s="531"/>
      <c r="T45" s="519">
        <f t="shared" si="0"/>
      </c>
      <c r="U45" s="520">
        <f t="shared" si="1"/>
      </c>
      <c r="V45" s="521">
        <f t="shared" si="2"/>
      </c>
      <c r="W45" s="522">
        <f t="shared" si="3"/>
      </c>
      <c r="X45" s="523">
        <f t="shared" si="4"/>
      </c>
      <c r="Y45" s="523">
        <f t="shared" si="5"/>
      </c>
      <c r="Z45" s="523">
        <f t="shared" si="6"/>
      </c>
      <c r="AA45" s="524">
        <f t="shared" si="7"/>
        <v>0</v>
      </c>
      <c r="AB45" s="523">
        <f t="shared" si="8"/>
      </c>
      <c r="AC45" s="523">
        <f t="shared" si="9"/>
      </c>
      <c r="AD45" s="523">
        <f t="shared" si="10"/>
      </c>
      <c r="AE45" s="523">
        <f t="shared" si="11"/>
      </c>
    </row>
    <row r="46" spans="1:31" ht="16.5">
      <c r="A46" s="511">
        <v>37</v>
      </c>
      <c r="B46" s="526"/>
      <c r="C46" s="532"/>
      <c r="D46" s="528"/>
      <c r="E46" s="529"/>
      <c r="F46" s="530"/>
      <c r="G46" s="531"/>
      <c r="H46" s="528"/>
      <c r="I46" s="529"/>
      <c r="J46" s="530"/>
      <c r="K46" s="531"/>
      <c r="L46" s="528"/>
      <c r="M46" s="529"/>
      <c r="N46" s="530"/>
      <c r="O46" s="531"/>
      <c r="P46" s="528"/>
      <c r="Q46" s="529"/>
      <c r="R46" s="530"/>
      <c r="S46" s="531"/>
      <c r="T46" s="519">
        <f t="shared" si="0"/>
      </c>
      <c r="U46" s="520">
        <f t="shared" si="1"/>
      </c>
      <c r="V46" s="521">
        <f t="shared" si="2"/>
      </c>
      <c r="W46" s="522">
        <f t="shared" si="3"/>
      </c>
      <c r="X46" s="523">
        <f t="shared" si="4"/>
      </c>
      <c r="Y46" s="523">
        <f t="shared" si="5"/>
      </c>
      <c r="Z46" s="523">
        <f t="shared" si="6"/>
      </c>
      <c r="AA46" s="524">
        <f t="shared" si="7"/>
        <v>0</v>
      </c>
      <c r="AB46" s="523">
        <f t="shared" si="8"/>
      </c>
      <c r="AC46" s="523">
        <f t="shared" si="9"/>
      </c>
      <c r="AD46" s="523">
        <f t="shared" si="10"/>
      </c>
      <c r="AE46" s="523">
        <f t="shared" si="11"/>
      </c>
    </row>
    <row r="47" spans="1:31" ht="16.5">
      <c r="A47" s="525">
        <v>38</v>
      </c>
      <c r="B47" s="526"/>
      <c r="C47" s="532"/>
      <c r="D47" s="528"/>
      <c r="E47" s="529"/>
      <c r="F47" s="530"/>
      <c r="G47" s="531"/>
      <c r="H47" s="528"/>
      <c r="I47" s="529"/>
      <c r="J47" s="530"/>
      <c r="K47" s="531"/>
      <c r="L47" s="528"/>
      <c r="M47" s="529"/>
      <c r="N47" s="530"/>
      <c r="O47" s="531"/>
      <c r="P47" s="528"/>
      <c r="Q47" s="529"/>
      <c r="R47" s="530"/>
      <c r="S47" s="531"/>
      <c r="T47" s="519">
        <f t="shared" si="0"/>
      </c>
      <c r="U47" s="520">
        <f t="shared" si="1"/>
      </c>
      <c r="V47" s="521">
        <f t="shared" si="2"/>
      </c>
      <c r="W47" s="522">
        <f t="shared" si="3"/>
      </c>
      <c r="X47" s="523">
        <f t="shared" si="4"/>
      </c>
      <c r="Y47" s="523">
        <f t="shared" si="5"/>
      </c>
      <c r="Z47" s="523">
        <f t="shared" si="6"/>
      </c>
      <c r="AA47" s="524">
        <f t="shared" si="7"/>
        <v>0</v>
      </c>
      <c r="AB47" s="523">
        <f t="shared" si="8"/>
      </c>
      <c r="AC47" s="523">
        <f t="shared" si="9"/>
      </c>
      <c r="AD47" s="523">
        <f t="shared" si="10"/>
      </c>
      <c r="AE47" s="523">
        <f t="shared" si="11"/>
      </c>
    </row>
    <row r="48" spans="1:31" ht="16.5">
      <c r="A48" s="525">
        <v>39</v>
      </c>
      <c r="B48" s="526"/>
      <c r="C48" s="532"/>
      <c r="D48" s="528"/>
      <c r="E48" s="529"/>
      <c r="F48" s="530"/>
      <c r="G48" s="531"/>
      <c r="H48" s="528"/>
      <c r="I48" s="529"/>
      <c r="J48" s="530"/>
      <c r="K48" s="531"/>
      <c r="L48" s="528"/>
      <c r="M48" s="529"/>
      <c r="N48" s="530"/>
      <c r="O48" s="531"/>
      <c r="P48" s="528"/>
      <c r="Q48" s="529"/>
      <c r="R48" s="530"/>
      <c r="S48" s="531"/>
      <c r="T48" s="519">
        <f t="shared" si="0"/>
      </c>
      <c r="U48" s="520">
        <f t="shared" si="1"/>
      </c>
      <c r="V48" s="521">
        <f t="shared" si="2"/>
      </c>
      <c r="W48" s="522">
        <f t="shared" si="3"/>
      </c>
      <c r="X48" s="523">
        <f t="shared" si="4"/>
      </c>
      <c r="Y48" s="523">
        <f t="shared" si="5"/>
      </c>
      <c r="Z48" s="523">
        <f t="shared" si="6"/>
      </c>
      <c r="AA48" s="524">
        <f t="shared" si="7"/>
        <v>0</v>
      </c>
      <c r="AB48" s="523">
        <f t="shared" si="8"/>
      </c>
      <c r="AC48" s="523">
        <f t="shared" si="9"/>
      </c>
      <c r="AD48" s="523">
        <f t="shared" si="10"/>
      </c>
      <c r="AE48" s="523">
        <f t="shared" si="11"/>
      </c>
    </row>
    <row r="49" spans="1:31" ht="17.25" thickBot="1">
      <c r="A49" s="533">
        <v>40</v>
      </c>
      <c r="B49" s="534"/>
      <c r="C49" s="535"/>
      <c r="D49" s="536"/>
      <c r="E49" s="537"/>
      <c r="F49" s="538"/>
      <c r="G49" s="539"/>
      <c r="H49" s="536"/>
      <c r="I49" s="537"/>
      <c r="J49" s="538"/>
      <c r="K49" s="539"/>
      <c r="L49" s="536"/>
      <c r="M49" s="537"/>
      <c r="N49" s="538"/>
      <c r="O49" s="539"/>
      <c r="P49" s="536"/>
      <c r="Q49" s="537"/>
      <c r="R49" s="538"/>
      <c r="S49" s="539"/>
      <c r="T49" s="540">
        <f t="shared" si="0"/>
      </c>
      <c r="U49" s="541">
        <f t="shared" si="1"/>
      </c>
      <c r="V49" s="542">
        <f t="shared" si="2"/>
      </c>
      <c r="W49" s="543">
        <f t="shared" si="3"/>
      </c>
      <c r="X49" s="523">
        <f t="shared" si="4"/>
      </c>
      <c r="Y49" s="523">
        <f t="shared" si="5"/>
      </c>
      <c r="Z49" s="523">
        <f t="shared" si="6"/>
      </c>
      <c r="AA49" s="524">
        <f t="shared" si="7"/>
        <v>0</v>
      </c>
      <c r="AB49" s="523">
        <f t="shared" si="8"/>
      </c>
      <c r="AC49" s="523">
        <f t="shared" si="9"/>
      </c>
      <c r="AD49" s="523">
        <f t="shared" si="10"/>
      </c>
      <c r="AE49" s="523">
        <f t="shared" si="11"/>
      </c>
    </row>
    <row r="50" spans="2:23" ht="16.5" thickTop="1">
      <c r="B50" s="544"/>
      <c r="C50" s="545"/>
      <c r="D50" s="546"/>
      <c r="E50" s="547"/>
      <c r="F50" s="546"/>
      <c r="G50" s="547"/>
      <c r="H50" s="546"/>
      <c r="I50" s="547"/>
      <c r="J50" s="546"/>
      <c r="K50" s="547"/>
      <c r="L50" s="546"/>
      <c r="M50" s="547"/>
      <c r="N50" s="546"/>
      <c r="O50" s="547"/>
      <c r="P50" s="546"/>
      <c r="Q50" s="547"/>
      <c r="R50" s="546"/>
      <c r="S50" s="547"/>
      <c r="T50" s="547"/>
      <c r="U50" s="546"/>
      <c r="V50" s="547"/>
      <c r="W50" s="548"/>
    </row>
    <row r="51" spans="2:23" ht="15.75">
      <c r="B51" s="544"/>
      <c r="C51" s="545"/>
      <c r="D51" s="546"/>
      <c r="E51" s="547"/>
      <c r="F51" s="546"/>
      <c r="G51" s="547"/>
      <c r="H51" s="546"/>
      <c r="I51" s="547"/>
      <c r="J51" s="546"/>
      <c r="K51" s="547"/>
      <c r="L51" s="546"/>
      <c r="M51" s="547"/>
      <c r="N51" s="546"/>
      <c r="O51" s="547"/>
      <c r="P51" s="546"/>
      <c r="Q51" s="547"/>
      <c r="R51" s="546"/>
      <c r="S51" s="547"/>
      <c r="T51" s="547"/>
      <c r="U51" s="546"/>
      <c r="V51" s="547"/>
      <c r="W51" s="548"/>
    </row>
    <row r="52" spans="2:23" ht="15.75">
      <c r="B52" s="544"/>
      <c r="C52" s="545"/>
      <c r="D52" s="546"/>
      <c r="E52" s="547"/>
      <c r="F52" s="546"/>
      <c r="G52" s="547"/>
      <c r="H52" s="546"/>
      <c r="I52" s="547"/>
      <c r="J52" s="546"/>
      <c r="K52" s="547"/>
      <c r="L52" s="546"/>
      <c r="M52" s="547"/>
      <c r="N52" s="546"/>
      <c r="O52" s="547"/>
      <c r="P52" s="546"/>
      <c r="Q52" s="547"/>
      <c r="R52" s="546"/>
      <c r="S52" s="547"/>
      <c r="T52" s="547"/>
      <c r="U52" s="546"/>
      <c r="V52" s="547"/>
      <c r="W52" s="548"/>
    </row>
    <row r="53" spans="2:23" ht="15.75">
      <c r="B53" s="544"/>
      <c r="C53" s="545"/>
      <c r="D53" s="546"/>
      <c r="E53" s="547"/>
      <c r="F53" s="546"/>
      <c r="G53" s="547"/>
      <c r="H53" s="546"/>
      <c r="I53" s="547"/>
      <c r="J53" s="546"/>
      <c r="K53" s="547"/>
      <c r="L53" s="546"/>
      <c r="M53" s="547"/>
      <c r="N53" s="546"/>
      <c r="O53" s="547"/>
      <c r="P53" s="546"/>
      <c r="Q53" s="547"/>
      <c r="R53" s="546"/>
      <c r="S53" s="547"/>
      <c r="T53" s="547"/>
      <c r="U53" s="546"/>
      <c r="V53" s="547"/>
      <c r="W53" s="548"/>
    </row>
  </sheetData>
  <sheetProtection/>
  <mergeCells count="22">
    <mergeCell ref="U5:W6"/>
    <mergeCell ref="D6:E6"/>
    <mergeCell ref="F6:G6"/>
    <mergeCell ref="H6:I6"/>
    <mergeCell ref="J6:K6"/>
    <mergeCell ref="L6:M6"/>
    <mergeCell ref="N6:O6"/>
    <mergeCell ref="P6:Q6"/>
    <mergeCell ref="R6:S6"/>
    <mergeCell ref="L5:M5"/>
    <mergeCell ref="P5:Q5"/>
    <mergeCell ref="R5:S5"/>
    <mergeCell ref="D5:E5"/>
    <mergeCell ref="F5:G5"/>
    <mergeCell ref="H5:I5"/>
    <mergeCell ref="J5:K5"/>
    <mergeCell ref="B1:C1"/>
    <mergeCell ref="B2:C2"/>
    <mergeCell ref="A5:A7"/>
    <mergeCell ref="B5:B7"/>
    <mergeCell ref="C5:C7"/>
    <mergeCell ref="N5:O5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U10:U49">
      <formula1>IF(ISNUMBER(D10)=TRUE,SUM(D10,F10,H10,J10,L10,N10,P10,R10),"")</formula1>
    </dataValidation>
  </dataValidations>
  <printOptions horizontalCentered="1"/>
  <pageMargins left="0.7874015748031497" right="0.7874015748031497" top="0.6692913385826772" bottom="0.3937007874015748" header="2.9133858267716537" footer="0.2362204724409449"/>
  <pageSetup fitToWidth="0" fitToHeight="1" horizontalDpi="600" verticalDpi="600" orientation="landscape" paperSize="9" scale="65" r:id="rId4"/>
  <headerFooter alignWithMargins="0">
    <oddFooter>&amp;L&amp;"Arial,Kurziv"&amp;YPojedinačni plasman lige&amp;R&amp;"Arial,Kurziv"&amp;YStranica &amp;P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showRowColHeaders="0" zoomScale="72" zoomScaleNormal="72" zoomScalePageLayoutView="0" workbookViewId="0" topLeftCell="A1">
      <selection activeCell="D5" sqref="D5:S5"/>
    </sheetView>
  </sheetViews>
  <sheetFormatPr defaultColWidth="9.140625" defaultRowHeight="12.75"/>
  <cols>
    <col min="1" max="1" width="5.140625" style="465" customWidth="1"/>
    <col min="2" max="2" width="21.8515625" style="470" bestFit="1" customWidth="1"/>
    <col min="3" max="3" width="19.8515625" style="466" customWidth="1"/>
    <col min="4" max="4" width="4.7109375" style="466" customWidth="1"/>
    <col min="5" max="5" width="7.8515625" style="467" customWidth="1"/>
    <col min="6" max="6" width="4.7109375" style="466" customWidth="1"/>
    <col min="7" max="7" width="9.28125" style="467" customWidth="1"/>
    <col min="8" max="8" width="4.7109375" style="466" customWidth="1"/>
    <col min="9" max="9" width="9.28125" style="467" customWidth="1"/>
    <col min="10" max="10" width="4.7109375" style="466" customWidth="1"/>
    <col min="11" max="11" width="9.28125" style="467" customWidth="1"/>
    <col min="12" max="12" width="4.7109375" style="466" customWidth="1"/>
    <col min="13" max="13" width="9.28125" style="467" customWidth="1"/>
    <col min="14" max="14" width="4.7109375" style="466" customWidth="1"/>
    <col min="15" max="15" width="9.28125" style="467" customWidth="1"/>
    <col min="16" max="16" width="4.7109375" style="466" customWidth="1"/>
    <col min="17" max="17" width="9.28125" style="467" customWidth="1"/>
    <col min="18" max="18" width="4.7109375" style="466" customWidth="1"/>
    <col min="19" max="19" width="9.28125" style="467" customWidth="1"/>
    <col min="20" max="20" width="10.8515625" style="467" customWidth="1"/>
    <col min="21" max="21" width="6.7109375" style="466" customWidth="1"/>
    <col min="22" max="22" width="10.00390625" style="467" customWidth="1"/>
    <col min="23" max="23" width="10.57421875" style="466" customWidth="1"/>
    <col min="24" max="26" width="9.140625" style="466" hidden="1" customWidth="1"/>
    <col min="27" max="27" width="10.8515625" style="466" hidden="1" customWidth="1"/>
    <col min="28" max="28" width="15.57421875" style="466" hidden="1" customWidth="1"/>
    <col min="29" max="29" width="14.57421875" style="466" hidden="1" customWidth="1"/>
    <col min="30" max="31" width="9.140625" style="466" hidden="1" customWidth="1"/>
    <col min="32" max="16384" width="9.140625" style="466" customWidth="1"/>
  </cols>
  <sheetData>
    <row r="1" spans="2:17" ht="23.25">
      <c r="B1" s="1731" t="s">
        <v>0</v>
      </c>
      <c r="C1" s="1731"/>
      <c r="K1" s="468" t="s">
        <v>1</v>
      </c>
      <c r="Q1" s="466"/>
    </row>
    <row r="2" spans="2:26" ht="23.25">
      <c r="B2" s="1732" t="s">
        <v>2</v>
      </c>
      <c r="C2" s="1732"/>
      <c r="K2" s="468" t="s">
        <v>609</v>
      </c>
      <c r="Z2" s="469"/>
    </row>
    <row r="3" spans="11:27" ht="23.25">
      <c r="K3" s="468" t="s">
        <v>4</v>
      </c>
      <c r="AA3" s="471"/>
    </row>
    <row r="4" spans="2:17" ht="15.75" thickBot="1">
      <c r="B4" s="472"/>
      <c r="D4" s="473"/>
      <c r="E4" s="474"/>
      <c r="H4" s="473"/>
      <c r="I4" s="474"/>
      <c r="L4" s="473"/>
      <c r="M4" s="474"/>
      <c r="P4" s="473"/>
      <c r="Q4" s="474"/>
    </row>
    <row r="5" spans="1:23" s="476" customFormat="1" ht="27.75" customHeight="1" thickTop="1">
      <c r="A5" s="1733" t="s">
        <v>5</v>
      </c>
      <c r="B5" s="1735" t="s">
        <v>6</v>
      </c>
      <c r="C5" s="1737" t="s">
        <v>7</v>
      </c>
      <c r="D5" s="1683" t="s">
        <v>868</v>
      </c>
      <c r="E5" s="1683"/>
      <c r="F5" s="1684" t="s">
        <v>869</v>
      </c>
      <c r="G5" s="1684"/>
      <c r="H5" s="1683" t="s">
        <v>870</v>
      </c>
      <c r="I5" s="1683"/>
      <c r="J5" s="1689" t="s">
        <v>871</v>
      </c>
      <c r="K5" s="1689"/>
      <c r="L5" s="1689" t="s">
        <v>872</v>
      </c>
      <c r="M5" s="1689"/>
      <c r="N5" s="1684" t="s">
        <v>873</v>
      </c>
      <c r="O5" s="1684"/>
      <c r="P5" s="1739" t="s">
        <v>937</v>
      </c>
      <c r="Q5" s="1740"/>
      <c r="R5" s="1741" t="s">
        <v>938</v>
      </c>
      <c r="S5" s="1742"/>
      <c r="T5" s="475" t="s">
        <v>457</v>
      </c>
      <c r="U5" s="1743" t="s">
        <v>16</v>
      </c>
      <c r="V5" s="1744"/>
      <c r="W5" s="1745"/>
    </row>
    <row r="6" spans="1:23" s="476" customFormat="1" ht="27.75" customHeight="1">
      <c r="A6" s="1734"/>
      <c r="B6" s="1736"/>
      <c r="C6" s="1738"/>
      <c r="D6" s="1749" t="s">
        <v>589</v>
      </c>
      <c r="E6" s="1750"/>
      <c r="F6" s="1751" t="s">
        <v>590</v>
      </c>
      <c r="G6" s="1752"/>
      <c r="H6" s="1749" t="s">
        <v>591</v>
      </c>
      <c r="I6" s="1750"/>
      <c r="J6" s="1749" t="s">
        <v>592</v>
      </c>
      <c r="K6" s="1750"/>
      <c r="L6" s="1749" t="s">
        <v>593</v>
      </c>
      <c r="M6" s="1750"/>
      <c r="N6" s="1749" t="s">
        <v>594</v>
      </c>
      <c r="O6" s="1750"/>
      <c r="P6" s="1751" t="s">
        <v>595</v>
      </c>
      <c r="Q6" s="1750"/>
      <c r="R6" s="1751" t="s">
        <v>596</v>
      </c>
      <c r="S6" s="1750"/>
      <c r="T6" s="477">
        <v>-0.5</v>
      </c>
      <c r="U6" s="1746"/>
      <c r="V6" s="1747"/>
      <c r="W6" s="1748"/>
    </row>
    <row r="7" spans="1:28" s="476" customFormat="1" ht="12.75" customHeight="1">
      <c r="A7" s="1734"/>
      <c r="B7" s="1736"/>
      <c r="C7" s="1738"/>
      <c r="D7" s="478"/>
      <c r="E7" s="479"/>
      <c r="F7" s="478"/>
      <c r="G7" s="480"/>
      <c r="H7" s="481"/>
      <c r="I7" s="479"/>
      <c r="J7" s="478"/>
      <c r="K7" s="480"/>
      <c r="L7" s="481"/>
      <c r="M7" s="479"/>
      <c r="N7" s="478"/>
      <c r="O7" s="482"/>
      <c r="P7" s="481"/>
      <c r="Q7" s="482"/>
      <c r="R7" s="481"/>
      <c r="S7" s="480"/>
      <c r="T7" s="483"/>
      <c r="U7" s="481"/>
      <c r="V7" s="484"/>
      <c r="W7" s="485"/>
      <c r="X7" s="486"/>
      <c r="Y7" s="471"/>
      <c r="Z7" s="471"/>
      <c r="AA7" s="471"/>
      <c r="AB7" s="471"/>
    </row>
    <row r="8" spans="1:28" s="476" customFormat="1" ht="12.75" customHeight="1">
      <c r="A8" s="487"/>
      <c r="B8" s="488"/>
      <c r="C8" s="489"/>
      <c r="D8" s="490" t="s">
        <v>17</v>
      </c>
      <c r="E8" s="491" t="s">
        <v>18</v>
      </c>
      <c r="F8" s="490" t="s">
        <v>17</v>
      </c>
      <c r="G8" s="492" t="s">
        <v>18</v>
      </c>
      <c r="H8" s="493" t="s">
        <v>17</v>
      </c>
      <c r="I8" s="491" t="s">
        <v>18</v>
      </c>
      <c r="J8" s="490" t="s">
        <v>17</v>
      </c>
      <c r="K8" s="492" t="s">
        <v>18</v>
      </c>
      <c r="L8" s="493" t="s">
        <v>17</v>
      </c>
      <c r="M8" s="491" t="s">
        <v>18</v>
      </c>
      <c r="N8" s="490" t="s">
        <v>17</v>
      </c>
      <c r="O8" s="494" t="s">
        <v>18</v>
      </c>
      <c r="P8" s="493" t="s">
        <v>17</v>
      </c>
      <c r="Q8" s="491" t="s">
        <v>18</v>
      </c>
      <c r="R8" s="490" t="s">
        <v>17</v>
      </c>
      <c r="S8" s="492" t="s">
        <v>18</v>
      </c>
      <c r="T8" s="495"/>
      <c r="U8" s="493" t="s">
        <v>17</v>
      </c>
      <c r="V8" s="496" t="s">
        <v>19</v>
      </c>
      <c r="W8" s="497" t="s">
        <v>20</v>
      </c>
      <c r="X8" s="498"/>
      <c r="Y8" s="471"/>
      <c r="Z8" s="471"/>
      <c r="AA8" s="471"/>
      <c r="AB8" s="471"/>
    </row>
    <row r="9" spans="1:31" s="476" customFormat="1" ht="12.75" customHeight="1" thickBot="1">
      <c r="A9" s="499"/>
      <c r="B9" s="500"/>
      <c r="C9" s="501"/>
      <c r="D9" s="502"/>
      <c r="E9" s="503"/>
      <c r="F9" s="502"/>
      <c r="G9" s="504"/>
      <c r="H9" s="502"/>
      <c r="I9" s="503"/>
      <c r="J9" s="502"/>
      <c r="K9" s="504"/>
      <c r="L9" s="502"/>
      <c r="M9" s="503"/>
      <c r="N9" s="502"/>
      <c r="O9" s="504"/>
      <c r="P9" s="502"/>
      <c r="Q9" s="503"/>
      <c r="R9" s="502"/>
      <c r="S9" s="504"/>
      <c r="T9" s="505"/>
      <c r="U9" s="506"/>
      <c r="V9" s="507"/>
      <c r="W9" s="508"/>
      <c r="X9" s="498"/>
      <c r="Y9" s="471"/>
      <c r="Z9" s="471"/>
      <c r="AA9" s="471"/>
      <c r="AB9" s="471"/>
      <c r="AD9" s="509" t="s">
        <v>597</v>
      </c>
      <c r="AE9" s="510">
        <v>0.5</v>
      </c>
    </row>
    <row r="10" spans="1:31" s="523" customFormat="1" ht="15" customHeight="1" thickTop="1">
      <c r="A10" s="511">
        <v>1</v>
      </c>
      <c r="B10" s="512" t="s">
        <v>610</v>
      </c>
      <c r="C10" s="549" t="s">
        <v>251</v>
      </c>
      <c r="D10" s="514">
        <v>1</v>
      </c>
      <c r="E10" s="515">
        <v>7610</v>
      </c>
      <c r="F10" s="516">
        <v>1</v>
      </c>
      <c r="G10" s="517">
        <v>4840</v>
      </c>
      <c r="H10" s="514"/>
      <c r="I10" s="515"/>
      <c r="J10" s="516"/>
      <c r="K10" s="518"/>
      <c r="L10" s="514"/>
      <c r="M10" s="515"/>
      <c r="N10" s="516"/>
      <c r="O10" s="518"/>
      <c r="P10" s="514"/>
      <c r="Q10" s="515"/>
      <c r="R10" s="516"/>
      <c r="S10" s="518"/>
      <c r="T10" s="519">
        <f aca="true" t="shared" si="0" ref="T10:T49">IF(ISNUMBER(AE10)=TRUE,AE10,"")</f>
        <v>0.5</v>
      </c>
      <c r="U10" s="520">
        <f aca="true" t="shared" si="1" ref="U10:U49">IF(ISNUMBER(D10)=TRUE,SUM(D10,F10,H10,J10,L10,N10,P10,R10)-T10,"")</f>
        <v>1.5</v>
      </c>
      <c r="V10" s="521">
        <f aca="true" t="shared" si="2" ref="V10:V49">IF(ISNUMBER(E10)=TRUE,SUM(E10,G10,I10,K10,M10,O10,Q10,S10),"")</f>
        <v>12450</v>
      </c>
      <c r="W10" s="522">
        <f aca="true" t="shared" si="3" ref="W10:W49">IF(ISNUMBER(AC10)=TRUE,AC10,"")</f>
        <v>1</v>
      </c>
      <c r="X10" s="523">
        <f aca="true" t="shared" si="4" ref="X10:X49">IF(ISNUMBER(W10)=TRUE,1,"")</f>
        <v>1</v>
      </c>
      <c r="Y10" s="523">
        <f aca="true" t="shared" si="5" ref="Y10:Y49">IF(ISNUMBER(U10)=TRUE,U10,"")</f>
        <v>1.5</v>
      </c>
      <c r="Z10" s="523">
        <f aca="true" t="shared" si="6" ref="Z10:Z49">IF(ISNUMBER(V10)=TRUE,V10,"")</f>
        <v>12450</v>
      </c>
      <c r="AA10" s="524">
        <f aca="true" t="shared" si="7" ref="AA10:AA49">MAX(E10,G10,I10,K10,M10,O10,Q10,S10)</f>
        <v>7610</v>
      </c>
      <c r="AB10" s="523">
        <f aca="true" t="shared" si="8" ref="AB10:AB49">IF(ISNUMBER(Y10)=TRUE,Y10-Z10/100000-AA10/1000000000,"")</f>
        <v>1.37549239</v>
      </c>
      <c r="AC10" s="523">
        <f aca="true" t="shared" si="9" ref="AC10:AC49">IF(ISNUMBER(AB10)=TRUE,RANK(AB10,$AB$10:$AB$49,1),"")</f>
        <v>1</v>
      </c>
      <c r="AD10" s="523">
        <f aca="true" t="shared" si="10" ref="AD10:AD49">IF(OR(ISNUMBER(D10)=TRUE,ISNUMBER(F10)=TRUE,ISNUMBER(H10)=TRUE,ISNUMBER(J10)=TRUE,ISNUMBER(L10)=TRUE,ISNUMBER(N10)=TRUE,ISNUMBER(P10)=TRUE,ISNUMBER(R10)=TRUE),MAX(D10,F10,H10,J10,L10,N10,P10,R10),"")</f>
        <v>1</v>
      </c>
      <c r="AE10" s="523">
        <f aca="true" t="shared" si="11" ref="AE10:AE49">IF(ISNUMBER(AD10),AD10*50%,"")</f>
        <v>0.5</v>
      </c>
    </row>
    <row r="11" spans="1:31" s="523" customFormat="1" ht="15" customHeight="1">
      <c r="A11" s="525">
        <v>2</v>
      </c>
      <c r="B11" s="526" t="s">
        <v>611</v>
      </c>
      <c r="C11" s="527" t="s">
        <v>140</v>
      </c>
      <c r="D11" s="528">
        <v>1</v>
      </c>
      <c r="E11" s="529">
        <v>7560</v>
      </c>
      <c r="F11" s="530">
        <v>2</v>
      </c>
      <c r="G11" s="531">
        <v>5010</v>
      </c>
      <c r="H11" s="528"/>
      <c r="I11" s="529"/>
      <c r="J11" s="530"/>
      <c r="K11" s="531"/>
      <c r="L11" s="528"/>
      <c r="M11" s="529"/>
      <c r="N11" s="530"/>
      <c r="O11" s="531"/>
      <c r="P11" s="528"/>
      <c r="Q11" s="529"/>
      <c r="R11" s="530"/>
      <c r="S11" s="531"/>
      <c r="T11" s="519">
        <f t="shared" si="0"/>
        <v>1</v>
      </c>
      <c r="U11" s="520">
        <f t="shared" si="1"/>
        <v>2</v>
      </c>
      <c r="V11" s="521">
        <f t="shared" si="2"/>
        <v>12570</v>
      </c>
      <c r="W11" s="522">
        <f t="shared" si="3"/>
        <v>2</v>
      </c>
      <c r="X11" s="523">
        <f t="shared" si="4"/>
        <v>1</v>
      </c>
      <c r="Y11" s="523">
        <f t="shared" si="5"/>
        <v>2</v>
      </c>
      <c r="Z11" s="523">
        <f t="shared" si="6"/>
        <v>12570</v>
      </c>
      <c r="AA11" s="524">
        <f t="shared" si="7"/>
        <v>7560</v>
      </c>
      <c r="AB11" s="523">
        <f t="shared" si="8"/>
        <v>1.87429244</v>
      </c>
      <c r="AC11" s="523">
        <f t="shared" si="9"/>
        <v>2</v>
      </c>
      <c r="AD11" s="523">
        <f t="shared" si="10"/>
        <v>2</v>
      </c>
      <c r="AE11" s="523">
        <f t="shared" si="11"/>
        <v>1</v>
      </c>
    </row>
    <row r="12" spans="1:31" s="523" customFormat="1" ht="15" customHeight="1">
      <c r="A12" s="525">
        <v>3</v>
      </c>
      <c r="B12" s="526" t="s">
        <v>163</v>
      </c>
      <c r="C12" s="527" t="s">
        <v>164</v>
      </c>
      <c r="D12" s="528">
        <v>3</v>
      </c>
      <c r="E12" s="529">
        <v>6750</v>
      </c>
      <c r="F12" s="530">
        <v>1</v>
      </c>
      <c r="G12" s="531">
        <v>6700</v>
      </c>
      <c r="H12" s="528"/>
      <c r="I12" s="529"/>
      <c r="J12" s="530"/>
      <c r="K12" s="531"/>
      <c r="L12" s="528"/>
      <c r="M12" s="529"/>
      <c r="N12" s="530"/>
      <c r="O12" s="531"/>
      <c r="P12" s="528"/>
      <c r="Q12" s="529"/>
      <c r="R12" s="530"/>
      <c r="S12" s="531"/>
      <c r="T12" s="519">
        <f t="shared" si="0"/>
        <v>1.5</v>
      </c>
      <c r="U12" s="520">
        <f t="shared" si="1"/>
        <v>2.5</v>
      </c>
      <c r="V12" s="521">
        <f t="shared" si="2"/>
        <v>13450</v>
      </c>
      <c r="W12" s="522">
        <f t="shared" si="3"/>
        <v>3</v>
      </c>
      <c r="X12" s="523">
        <f t="shared" si="4"/>
        <v>1</v>
      </c>
      <c r="Y12" s="523">
        <f t="shared" si="5"/>
        <v>2.5</v>
      </c>
      <c r="Z12" s="523">
        <f t="shared" si="6"/>
        <v>13450</v>
      </c>
      <c r="AA12" s="524">
        <f t="shared" si="7"/>
        <v>6750</v>
      </c>
      <c r="AB12" s="523">
        <f t="shared" si="8"/>
        <v>2.36549325</v>
      </c>
      <c r="AC12" s="523">
        <f t="shared" si="9"/>
        <v>3</v>
      </c>
      <c r="AD12" s="523">
        <f t="shared" si="10"/>
        <v>3</v>
      </c>
      <c r="AE12" s="523">
        <f t="shared" si="11"/>
        <v>1.5</v>
      </c>
    </row>
    <row r="13" spans="1:31" s="523" customFormat="1" ht="15" customHeight="1">
      <c r="A13" s="511">
        <v>4</v>
      </c>
      <c r="B13" s="526" t="s">
        <v>612</v>
      </c>
      <c r="C13" s="527" t="s">
        <v>26</v>
      </c>
      <c r="D13" s="528">
        <v>2</v>
      </c>
      <c r="E13" s="529">
        <v>7220</v>
      </c>
      <c r="F13" s="530">
        <v>5</v>
      </c>
      <c r="G13" s="531">
        <v>3120</v>
      </c>
      <c r="H13" s="528"/>
      <c r="I13" s="529"/>
      <c r="J13" s="530"/>
      <c r="K13" s="531"/>
      <c r="L13" s="528"/>
      <c r="M13" s="529"/>
      <c r="N13" s="530"/>
      <c r="O13" s="531"/>
      <c r="P13" s="528"/>
      <c r="Q13" s="529"/>
      <c r="R13" s="530"/>
      <c r="S13" s="531"/>
      <c r="T13" s="519">
        <f t="shared" si="0"/>
        <v>2.5</v>
      </c>
      <c r="U13" s="520">
        <f t="shared" si="1"/>
        <v>4.5</v>
      </c>
      <c r="V13" s="521">
        <f t="shared" si="2"/>
        <v>10340</v>
      </c>
      <c r="W13" s="522">
        <f t="shared" si="3"/>
        <v>4</v>
      </c>
      <c r="X13" s="523">
        <f t="shared" si="4"/>
        <v>1</v>
      </c>
      <c r="Y13" s="523">
        <f t="shared" si="5"/>
        <v>4.5</v>
      </c>
      <c r="Z13" s="523">
        <f t="shared" si="6"/>
        <v>10340</v>
      </c>
      <c r="AA13" s="524">
        <f t="shared" si="7"/>
        <v>7220</v>
      </c>
      <c r="AB13" s="523">
        <f t="shared" si="8"/>
        <v>4.396592780000001</v>
      </c>
      <c r="AC13" s="523">
        <f t="shared" si="9"/>
        <v>4</v>
      </c>
      <c r="AD13" s="523">
        <f t="shared" si="10"/>
        <v>5</v>
      </c>
      <c r="AE13" s="523">
        <f t="shared" si="11"/>
        <v>2.5</v>
      </c>
    </row>
    <row r="14" spans="1:31" s="523" customFormat="1" ht="15" customHeight="1">
      <c r="A14" s="525">
        <v>5</v>
      </c>
      <c r="B14" s="526" t="s">
        <v>613</v>
      </c>
      <c r="C14" s="532" t="s">
        <v>489</v>
      </c>
      <c r="D14" s="528">
        <v>2</v>
      </c>
      <c r="E14" s="529">
        <v>5710</v>
      </c>
      <c r="F14" s="530">
        <v>6</v>
      </c>
      <c r="G14" s="531">
        <v>4060</v>
      </c>
      <c r="H14" s="528"/>
      <c r="I14" s="529"/>
      <c r="J14" s="530"/>
      <c r="K14" s="531"/>
      <c r="L14" s="528"/>
      <c r="M14" s="529"/>
      <c r="N14" s="530"/>
      <c r="O14" s="531"/>
      <c r="P14" s="528"/>
      <c r="Q14" s="529"/>
      <c r="R14" s="530"/>
      <c r="S14" s="531"/>
      <c r="T14" s="519">
        <f t="shared" si="0"/>
        <v>3</v>
      </c>
      <c r="U14" s="520">
        <f t="shared" si="1"/>
        <v>5</v>
      </c>
      <c r="V14" s="521">
        <f t="shared" si="2"/>
        <v>9770</v>
      </c>
      <c r="W14" s="522">
        <f t="shared" si="3"/>
        <v>5</v>
      </c>
      <c r="X14" s="523">
        <f t="shared" si="4"/>
        <v>1</v>
      </c>
      <c r="Y14" s="523">
        <f t="shared" si="5"/>
        <v>5</v>
      </c>
      <c r="Z14" s="523">
        <f t="shared" si="6"/>
        <v>9770</v>
      </c>
      <c r="AA14" s="524">
        <f t="shared" si="7"/>
        <v>5710</v>
      </c>
      <c r="AB14" s="523">
        <f t="shared" si="8"/>
        <v>4.90229429</v>
      </c>
      <c r="AC14" s="523">
        <f t="shared" si="9"/>
        <v>5</v>
      </c>
      <c r="AD14" s="523">
        <f t="shared" si="10"/>
        <v>6</v>
      </c>
      <c r="AE14" s="523">
        <f t="shared" si="11"/>
        <v>3</v>
      </c>
    </row>
    <row r="15" spans="1:31" s="523" customFormat="1" ht="15" customHeight="1">
      <c r="A15" s="525">
        <v>6</v>
      </c>
      <c r="B15" s="526" t="s">
        <v>614</v>
      </c>
      <c r="C15" s="532" t="s">
        <v>375</v>
      </c>
      <c r="D15" s="528">
        <v>4.5</v>
      </c>
      <c r="E15" s="529">
        <v>6120</v>
      </c>
      <c r="F15" s="530">
        <v>3</v>
      </c>
      <c r="G15" s="531">
        <v>4100</v>
      </c>
      <c r="H15" s="528"/>
      <c r="I15" s="529"/>
      <c r="J15" s="530"/>
      <c r="K15" s="531"/>
      <c r="L15" s="528"/>
      <c r="M15" s="529"/>
      <c r="N15" s="530"/>
      <c r="O15" s="531"/>
      <c r="P15" s="528"/>
      <c r="Q15" s="529"/>
      <c r="R15" s="530"/>
      <c r="S15" s="531"/>
      <c r="T15" s="519">
        <f t="shared" si="0"/>
        <v>2.25</v>
      </c>
      <c r="U15" s="520">
        <f t="shared" si="1"/>
        <v>5.25</v>
      </c>
      <c r="V15" s="521">
        <f t="shared" si="2"/>
        <v>10220</v>
      </c>
      <c r="W15" s="522">
        <f t="shared" si="3"/>
        <v>6</v>
      </c>
      <c r="X15" s="523">
        <f t="shared" si="4"/>
        <v>1</v>
      </c>
      <c r="Y15" s="523">
        <f t="shared" si="5"/>
        <v>5.25</v>
      </c>
      <c r="Z15" s="523">
        <f t="shared" si="6"/>
        <v>10220</v>
      </c>
      <c r="AA15" s="524">
        <f t="shared" si="7"/>
        <v>6120</v>
      </c>
      <c r="AB15" s="523">
        <f t="shared" si="8"/>
        <v>5.14779388</v>
      </c>
      <c r="AC15" s="523">
        <f t="shared" si="9"/>
        <v>6</v>
      </c>
      <c r="AD15" s="523">
        <f t="shared" si="10"/>
        <v>4.5</v>
      </c>
      <c r="AE15" s="523">
        <f t="shared" si="11"/>
        <v>2.25</v>
      </c>
    </row>
    <row r="16" spans="1:31" s="523" customFormat="1" ht="15" customHeight="1">
      <c r="A16" s="511">
        <v>7</v>
      </c>
      <c r="B16" s="526" t="s">
        <v>615</v>
      </c>
      <c r="C16" s="532" t="s">
        <v>616</v>
      </c>
      <c r="D16" s="528">
        <v>3</v>
      </c>
      <c r="E16" s="529">
        <v>5390</v>
      </c>
      <c r="F16" s="530">
        <v>5</v>
      </c>
      <c r="G16" s="531">
        <v>4230</v>
      </c>
      <c r="H16" s="528"/>
      <c r="I16" s="529"/>
      <c r="J16" s="530"/>
      <c r="K16" s="531"/>
      <c r="L16" s="528"/>
      <c r="M16" s="529"/>
      <c r="N16" s="530"/>
      <c r="O16" s="531"/>
      <c r="P16" s="528"/>
      <c r="Q16" s="529"/>
      <c r="R16" s="530"/>
      <c r="S16" s="531"/>
      <c r="T16" s="519">
        <f t="shared" si="0"/>
        <v>2.5</v>
      </c>
      <c r="U16" s="520">
        <f t="shared" si="1"/>
        <v>5.5</v>
      </c>
      <c r="V16" s="521">
        <f t="shared" si="2"/>
        <v>9620</v>
      </c>
      <c r="W16" s="522">
        <f t="shared" si="3"/>
        <v>7</v>
      </c>
      <c r="X16" s="523">
        <f t="shared" si="4"/>
        <v>1</v>
      </c>
      <c r="Y16" s="523">
        <f t="shared" si="5"/>
        <v>5.5</v>
      </c>
      <c r="Z16" s="523">
        <f t="shared" si="6"/>
        <v>9620</v>
      </c>
      <c r="AA16" s="524">
        <f t="shared" si="7"/>
        <v>5390</v>
      </c>
      <c r="AB16" s="523">
        <f t="shared" si="8"/>
        <v>5.40379461</v>
      </c>
      <c r="AC16" s="523">
        <f t="shared" si="9"/>
        <v>7</v>
      </c>
      <c r="AD16" s="523">
        <f t="shared" si="10"/>
        <v>5</v>
      </c>
      <c r="AE16" s="523">
        <f t="shared" si="11"/>
        <v>2.5</v>
      </c>
    </row>
    <row r="17" spans="1:31" s="523" customFormat="1" ht="15" customHeight="1">
      <c r="A17" s="525">
        <v>8</v>
      </c>
      <c r="B17" s="526" t="s">
        <v>617</v>
      </c>
      <c r="C17" s="527" t="s">
        <v>487</v>
      </c>
      <c r="D17" s="528">
        <v>4.5</v>
      </c>
      <c r="E17" s="529">
        <v>6120</v>
      </c>
      <c r="F17" s="530">
        <v>4</v>
      </c>
      <c r="G17" s="531">
        <v>3800</v>
      </c>
      <c r="H17" s="528"/>
      <c r="I17" s="529"/>
      <c r="J17" s="530"/>
      <c r="K17" s="531"/>
      <c r="L17" s="528"/>
      <c r="M17" s="529"/>
      <c r="N17" s="530"/>
      <c r="O17" s="531"/>
      <c r="P17" s="528"/>
      <c r="Q17" s="529"/>
      <c r="R17" s="530"/>
      <c r="S17" s="531"/>
      <c r="T17" s="519">
        <f t="shared" si="0"/>
        <v>2.25</v>
      </c>
      <c r="U17" s="520">
        <f t="shared" si="1"/>
        <v>6.25</v>
      </c>
      <c r="V17" s="521">
        <f t="shared" si="2"/>
        <v>9920</v>
      </c>
      <c r="W17" s="522">
        <f t="shared" si="3"/>
        <v>8</v>
      </c>
      <c r="X17" s="523">
        <f t="shared" si="4"/>
        <v>1</v>
      </c>
      <c r="Y17" s="523">
        <f t="shared" si="5"/>
        <v>6.25</v>
      </c>
      <c r="Z17" s="523">
        <f t="shared" si="6"/>
        <v>9920</v>
      </c>
      <c r="AA17" s="524">
        <f t="shared" si="7"/>
        <v>6120</v>
      </c>
      <c r="AB17" s="523">
        <f t="shared" si="8"/>
        <v>6.15079388</v>
      </c>
      <c r="AC17" s="523">
        <f t="shared" si="9"/>
        <v>8</v>
      </c>
      <c r="AD17" s="523">
        <f t="shared" si="10"/>
        <v>4.5</v>
      </c>
      <c r="AE17" s="523">
        <f t="shared" si="11"/>
        <v>2.25</v>
      </c>
    </row>
    <row r="18" spans="1:31" s="523" customFormat="1" ht="15" customHeight="1">
      <c r="A18" s="525">
        <v>9</v>
      </c>
      <c r="B18" s="526" t="s">
        <v>618</v>
      </c>
      <c r="C18" s="532" t="s">
        <v>49</v>
      </c>
      <c r="D18" s="528">
        <v>5</v>
      </c>
      <c r="E18" s="529">
        <v>4540</v>
      </c>
      <c r="F18" s="530">
        <v>4</v>
      </c>
      <c r="G18" s="531">
        <v>4280</v>
      </c>
      <c r="H18" s="528"/>
      <c r="I18" s="529"/>
      <c r="J18" s="530"/>
      <c r="K18" s="531"/>
      <c r="L18" s="528"/>
      <c r="M18" s="529"/>
      <c r="N18" s="530"/>
      <c r="O18" s="531"/>
      <c r="P18" s="528"/>
      <c r="Q18" s="529"/>
      <c r="R18" s="530"/>
      <c r="S18" s="531"/>
      <c r="T18" s="519">
        <f t="shared" si="0"/>
        <v>2.5</v>
      </c>
      <c r="U18" s="520">
        <f t="shared" si="1"/>
        <v>6.5</v>
      </c>
      <c r="V18" s="521">
        <f t="shared" si="2"/>
        <v>8820</v>
      </c>
      <c r="W18" s="522">
        <f t="shared" si="3"/>
        <v>9</v>
      </c>
      <c r="X18" s="523">
        <f t="shared" si="4"/>
        <v>1</v>
      </c>
      <c r="Y18" s="523">
        <f t="shared" si="5"/>
        <v>6.5</v>
      </c>
      <c r="Z18" s="523">
        <f t="shared" si="6"/>
        <v>8820</v>
      </c>
      <c r="AA18" s="524">
        <f t="shared" si="7"/>
        <v>4540</v>
      </c>
      <c r="AB18" s="523">
        <f t="shared" si="8"/>
        <v>6.4117954600000004</v>
      </c>
      <c r="AC18" s="523">
        <f t="shared" si="9"/>
        <v>9</v>
      </c>
      <c r="AD18" s="523">
        <f t="shared" si="10"/>
        <v>5</v>
      </c>
      <c r="AE18" s="523">
        <f t="shared" si="11"/>
        <v>2.5</v>
      </c>
    </row>
    <row r="19" spans="1:31" s="523" customFormat="1" ht="15" customHeight="1">
      <c r="A19" s="511">
        <v>10</v>
      </c>
      <c r="B19" s="526" t="s">
        <v>619</v>
      </c>
      <c r="C19" s="532" t="s">
        <v>486</v>
      </c>
      <c r="D19" s="528">
        <v>9</v>
      </c>
      <c r="E19" s="529">
        <v>2760</v>
      </c>
      <c r="F19" s="530">
        <v>2</v>
      </c>
      <c r="G19" s="531">
        <v>4760</v>
      </c>
      <c r="H19" s="528"/>
      <c r="I19" s="529"/>
      <c r="J19" s="530"/>
      <c r="K19" s="531"/>
      <c r="L19" s="528"/>
      <c r="M19" s="529"/>
      <c r="N19" s="530"/>
      <c r="O19" s="531"/>
      <c r="P19" s="528"/>
      <c r="Q19" s="529"/>
      <c r="R19" s="530"/>
      <c r="S19" s="531"/>
      <c r="T19" s="519">
        <f t="shared" si="0"/>
        <v>4.5</v>
      </c>
      <c r="U19" s="520">
        <f t="shared" si="1"/>
        <v>6.5</v>
      </c>
      <c r="V19" s="521">
        <f t="shared" si="2"/>
        <v>7520</v>
      </c>
      <c r="W19" s="522">
        <f t="shared" si="3"/>
        <v>10</v>
      </c>
      <c r="X19" s="523">
        <f t="shared" si="4"/>
        <v>1</v>
      </c>
      <c r="Y19" s="523">
        <f t="shared" si="5"/>
        <v>6.5</v>
      </c>
      <c r="Z19" s="523">
        <f t="shared" si="6"/>
        <v>7520</v>
      </c>
      <c r="AA19" s="524">
        <f t="shared" si="7"/>
        <v>4760</v>
      </c>
      <c r="AB19" s="523">
        <f t="shared" si="8"/>
        <v>6.42479524</v>
      </c>
      <c r="AC19" s="523">
        <f t="shared" si="9"/>
        <v>10</v>
      </c>
      <c r="AD19" s="523">
        <f t="shared" si="10"/>
        <v>9</v>
      </c>
      <c r="AE19" s="523">
        <f t="shared" si="11"/>
        <v>4.5</v>
      </c>
    </row>
    <row r="20" spans="1:31" s="523" customFormat="1" ht="15" customHeight="1">
      <c r="A20" s="525">
        <v>11</v>
      </c>
      <c r="B20" s="526" t="s">
        <v>620</v>
      </c>
      <c r="C20" s="532" t="s">
        <v>105</v>
      </c>
      <c r="D20" s="528">
        <v>8</v>
      </c>
      <c r="E20" s="529">
        <v>2820</v>
      </c>
      <c r="F20" s="530">
        <v>3</v>
      </c>
      <c r="G20" s="531">
        <v>4680</v>
      </c>
      <c r="H20" s="528"/>
      <c r="I20" s="529"/>
      <c r="J20" s="530"/>
      <c r="K20" s="531"/>
      <c r="L20" s="528"/>
      <c r="M20" s="529"/>
      <c r="N20" s="530"/>
      <c r="O20" s="531"/>
      <c r="P20" s="528"/>
      <c r="Q20" s="529"/>
      <c r="R20" s="530"/>
      <c r="S20" s="531"/>
      <c r="T20" s="519">
        <f t="shared" si="0"/>
        <v>4</v>
      </c>
      <c r="U20" s="520">
        <f t="shared" si="1"/>
        <v>7</v>
      </c>
      <c r="V20" s="521">
        <f t="shared" si="2"/>
        <v>7500</v>
      </c>
      <c r="W20" s="522">
        <f t="shared" si="3"/>
        <v>11</v>
      </c>
      <c r="X20" s="523">
        <f t="shared" si="4"/>
        <v>1</v>
      </c>
      <c r="Y20" s="523">
        <f t="shared" si="5"/>
        <v>7</v>
      </c>
      <c r="Z20" s="523">
        <f t="shared" si="6"/>
        <v>7500</v>
      </c>
      <c r="AA20" s="524">
        <f t="shared" si="7"/>
        <v>4680</v>
      </c>
      <c r="AB20" s="523">
        <f t="shared" si="8"/>
        <v>6.92499532</v>
      </c>
      <c r="AC20" s="523">
        <f t="shared" si="9"/>
        <v>11</v>
      </c>
      <c r="AD20" s="523">
        <f t="shared" si="10"/>
        <v>8</v>
      </c>
      <c r="AE20" s="523">
        <f t="shared" si="11"/>
        <v>4</v>
      </c>
    </row>
    <row r="21" spans="1:31" s="523" customFormat="1" ht="15" customHeight="1">
      <c r="A21" s="525">
        <v>12</v>
      </c>
      <c r="B21" s="526" t="s">
        <v>621</v>
      </c>
      <c r="C21" s="532" t="s">
        <v>616</v>
      </c>
      <c r="D21" s="528">
        <v>4</v>
      </c>
      <c r="E21" s="529">
        <v>4920</v>
      </c>
      <c r="F21" s="530">
        <v>7</v>
      </c>
      <c r="G21" s="531">
        <v>3930</v>
      </c>
      <c r="H21" s="528"/>
      <c r="I21" s="529"/>
      <c r="J21" s="530"/>
      <c r="K21" s="531"/>
      <c r="L21" s="528"/>
      <c r="M21" s="529"/>
      <c r="N21" s="530"/>
      <c r="O21" s="531"/>
      <c r="P21" s="528"/>
      <c r="Q21" s="529"/>
      <c r="R21" s="530"/>
      <c r="S21" s="531"/>
      <c r="T21" s="519">
        <f t="shared" si="0"/>
        <v>3.5</v>
      </c>
      <c r="U21" s="520">
        <f t="shared" si="1"/>
        <v>7.5</v>
      </c>
      <c r="V21" s="521">
        <f t="shared" si="2"/>
        <v>8850</v>
      </c>
      <c r="W21" s="522">
        <f t="shared" si="3"/>
        <v>12</v>
      </c>
      <c r="X21" s="523">
        <f t="shared" si="4"/>
        <v>1</v>
      </c>
      <c r="Y21" s="523">
        <f t="shared" si="5"/>
        <v>7.5</v>
      </c>
      <c r="Z21" s="523">
        <f t="shared" si="6"/>
        <v>8850</v>
      </c>
      <c r="AA21" s="524">
        <f t="shared" si="7"/>
        <v>4920</v>
      </c>
      <c r="AB21" s="523">
        <f t="shared" si="8"/>
        <v>7.41149508</v>
      </c>
      <c r="AC21" s="523">
        <f t="shared" si="9"/>
        <v>12</v>
      </c>
      <c r="AD21" s="523">
        <f t="shared" si="10"/>
        <v>7</v>
      </c>
      <c r="AE21" s="523">
        <f t="shared" si="11"/>
        <v>3.5</v>
      </c>
    </row>
    <row r="22" spans="1:31" ht="15" customHeight="1">
      <c r="A22" s="511">
        <v>13</v>
      </c>
      <c r="B22" s="526" t="s">
        <v>622</v>
      </c>
      <c r="C22" s="532" t="s">
        <v>466</v>
      </c>
      <c r="D22" s="528">
        <v>6</v>
      </c>
      <c r="E22" s="529">
        <v>5010</v>
      </c>
      <c r="F22" s="530">
        <v>6</v>
      </c>
      <c r="G22" s="531">
        <v>3090</v>
      </c>
      <c r="H22" s="528"/>
      <c r="I22" s="529"/>
      <c r="J22" s="530"/>
      <c r="K22" s="531"/>
      <c r="L22" s="528"/>
      <c r="M22" s="529"/>
      <c r="N22" s="530"/>
      <c r="O22" s="531"/>
      <c r="P22" s="528"/>
      <c r="Q22" s="529"/>
      <c r="R22" s="530"/>
      <c r="S22" s="531"/>
      <c r="T22" s="519">
        <f t="shared" si="0"/>
        <v>3</v>
      </c>
      <c r="U22" s="520">
        <f t="shared" si="1"/>
        <v>9</v>
      </c>
      <c r="V22" s="521">
        <f t="shared" si="2"/>
        <v>8100</v>
      </c>
      <c r="W22" s="522">
        <f t="shared" si="3"/>
        <v>13</v>
      </c>
      <c r="X22" s="523">
        <f t="shared" si="4"/>
        <v>1</v>
      </c>
      <c r="Y22" s="523">
        <f t="shared" si="5"/>
        <v>9</v>
      </c>
      <c r="Z22" s="523">
        <f t="shared" si="6"/>
        <v>8100</v>
      </c>
      <c r="AA22" s="524">
        <f t="shared" si="7"/>
        <v>5010</v>
      </c>
      <c r="AB22" s="523">
        <f t="shared" si="8"/>
        <v>8.91899499</v>
      </c>
      <c r="AC22" s="523">
        <f t="shared" si="9"/>
        <v>13</v>
      </c>
      <c r="AD22" s="523">
        <f t="shared" si="10"/>
        <v>6</v>
      </c>
      <c r="AE22" s="523">
        <f t="shared" si="11"/>
        <v>3</v>
      </c>
    </row>
    <row r="23" spans="1:31" ht="15.75" customHeight="1">
      <c r="A23" s="525">
        <v>14</v>
      </c>
      <c r="B23" s="526" t="s">
        <v>623</v>
      </c>
      <c r="C23" s="532" t="s">
        <v>486</v>
      </c>
      <c r="D23" s="528">
        <v>6</v>
      </c>
      <c r="E23" s="529">
        <v>4250</v>
      </c>
      <c r="F23" s="530">
        <v>8</v>
      </c>
      <c r="G23" s="531">
        <v>3670</v>
      </c>
      <c r="H23" s="528"/>
      <c r="I23" s="529"/>
      <c r="J23" s="530"/>
      <c r="K23" s="531"/>
      <c r="L23" s="528"/>
      <c r="M23" s="529"/>
      <c r="N23" s="530"/>
      <c r="O23" s="531"/>
      <c r="P23" s="528"/>
      <c r="Q23" s="529"/>
      <c r="R23" s="530"/>
      <c r="S23" s="531"/>
      <c r="T23" s="519">
        <f t="shared" si="0"/>
        <v>4</v>
      </c>
      <c r="U23" s="520">
        <f t="shared" si="1"/>
        <v>10</v>
      </c>
      <c r="V23" s="521">
        <f t="shared" si="2"/>
        <v>7920</v>
      </c>
      <c r="W23" s="522">
        <f t="shared" si="3"/>
        <v>14</v>
      </c>
      <c r="X23" s="523">
        <f t="shared" si="4"/>
        <v>1</v>
      </c>
      <c r="Y23" s="523">
        <f t="shared" si="5"/>
        <v>10</v>
      </c>
      <c r="Z23" s="523">
        <f t="shared" si="6"/>
        <v>7920</v>
      </c>
      <c r="AA23" s="524">
        <f t="shared" si="7"/>
        <v>4250</v>
      </c>
      <c r="AB23" s="523">
        <f t="shared" si="8"/>
        <v>9.92079575</v>
      </c>
      <c r="AC23" s="523">
        <f t="shared" si="9"/>
        <v>14</v>
      </c>
      <c r="AD23" s="523">
        <f t="shared" si="10"/>
        <v>8</v>
      </c>
      <c r="AE23" s="523">
        <f t="shared" si="11"/>
        <v>4</v>
      </c>
    </row>
    <row r="24" spans="1:31" ht="16.5">
      <c r="A24" s="525">
        <v>15</v>
      </c>
      <c r="B24" s="526" t="s">
        <v>624</v>
      </c>
      <c r="C24" s="532" t="s">
        <v>150</v>
      </c>
      <c r="D24" s="528">
        <v>7</v>
      </c>
      <c r="E24" s="529">
        <v>3000</v>
      </c>
      <c r="F24" s="530">
        <v>7</v>
      </c>
      <c r="G24" s="531">
        <v>1780</v>
      </c>
      <c r="H24" s="528"/>
      <c r="I24" s="529"/>
      <c r="J24" s="530"/>
      <c r="K24" s="531"/>
      <c r="L24" s="528"/>
      <c r="M24" s="529"/>
      <c r="N24" s="530"/>
      <c r="O24" s="531"/>
      <c r="P24" s="528"/>
      <c r="Q24" s="529"/>
      <c r="R24" s="530"/>
      <c r="S24" s="531"/>
      <c r="T24" s="519">
        <f t="shared" si="0"/>
        <v>3.5</v>
      </c>
      <c r="U24" s="520">
        <f t="shared" si="1"/>
        <v>10.5</v>
      </c>
      <c r="V24" s="521">
        <f t="shared" si="2"/>
        <v>4780</v>
      </c>
      <c r="W24" s="522">
        <f t="shared" si="3"/>
        <v>15</v>
      </c>
      <c r="X24" s="523">
        <f t="shared" si="4"/>
        <v>1</v>
      </c>
      <c r="Y24" s="523">
        <f t="shared" si="5"/>
        <v>10.5</v>
      </c>
      <c r="Z24" s="523">
        <f t="shared" si="6"/>
        <v>4780</v>
      </c>
      <c r="AA24" s="524">
        <f t="shared" si="7"/>
        <v>3000</v>
      </c>
      <c r="AB24" s="523">
        <f t="shared" si="8"/>
        <v>10.452197</v>
      </c>
      <c r="AC24" s="523">
        <f t="shared" si="9"/>
        <v>15</v>
      </c>
      <c r="AD24" s="523">
        <f t="shared" si="10"/>
        <v>7</v>
      </c>
      <c r="AE24" s="523">
        <f t="shared" si="11"/>
        <v>3.5</v>
      </c>
    </row>
    <row r="25" spans="1:31" ht="16.5">
      <c r="A25" s="511">
        <v>16</v>
      </c>
      <c r="B25" s="526" t="s">
        <v>625</v>
      </c>
      <c r="C25" s="532" t="s">
        <v>616</v>
      </c>
      <c r="D25" s="528">
        <v>7</v>
      </c>
      <c r="E25" s="529">
        <v>3890</v>
      </c>
      <c r="F25" s="530">
        <v>10</v>
      </c>
      <c r="G25" s="531">
        <v>2160</v>
      </c>
      <c r="H25" s="528"/>
      <c r="I25" s="529"/>
      <c r="J25" s="530"/>
      <c r="K25" s="531"/>
      <c r="L25" s="528"/>
      <c r="M25" s="529"/>
      <c r="N25" s="530"/>
      <c r="O25" s="531"/>
      <c r="P25" s="528"/>
      <c r="Q25" s="529"/>
      <c r="R25" s="530"/>
      <c r="S25" s="531"/>
      <c r="T25" s="519">
        <f t="shared" si="0"/>
        <v>5</v>
      </c>
      <c r="U25" s="520">
        <f t="shared" si="1"/>
        <v>12</v>
      </c>
      <c r="V25" s="521">
        <f t="shared" si="2"/>
        <v>6050</v>
      </c>
      <c r="W25" s="522">
        <f t="shared" si="3"/>
        <v>16</v>
      </c>
      <c r="X25" s="523">
        <f t="shared" si="4"/>
        <v>1</v>
      </c>
      <c r="Y25" s="523">
        <f t="shared" si="5"/>
        <v>12</v>
      </c>
      <c r="Z25" s="523">
        <f t="shared" si="6"/>
        <v>6050</v>
      </c>
      <c r="AA25" s="524">
        <f t="shared" si="7"/>
        <v>3890</v>
      </c>
      <c r="AB25" s="523">
        <f t="shared" si="8"/>
        <v>11.93949611</v>
      </c>
      <c r="AC25" s="523">
        <f t="shared" si="9"/>
        <v>16</v>
      </c>
      <c r="AD25" s="523">
        <f t="shared" si="10"/>
        <v>10</v>
      </c>
      <c r="AE25" s="523">
        <f t="shared" si="11"/>
        <v>5</v>
      </c>
    </row>
    <row r="26" spans="1:31" ht="16.5">
      <c r="A26" s="525">
        <v>17</v>
      </c>
      <c r="B26" s="526" t="s">
        <v>626</v>
      </c>
      <c r="C26" s="532" t="s">
        <v>466</v>
      </c>
      <c r="D26" s="528">
        <v>8</v>
      </c>
      <c r="E26" s="529">
        <v>2200</v>
      </c>
      <c r="F26" s="530">
        <v>9</v>
      </c>
      <c r="G26" s="531">
        <v>1130</v>
      </c>
      <c r="H26" s="528"/>
      <c r="I26" s="529"/>
      <c r="J26" s="530"/>
      <c r="K26" s="531"/>
      <c r="L26" s="528"/>
      <c r="M26" s="529"/>
      <c r="N26" s="530"/>
      <c r="O26" s="531"/>
      <c r="P26" s="528"/>
      <c r="Q26" s="529"/>
      <c r="R26" s="530"/>
      <c r="S26" s="531"/>
      <c r="T26" s="519">
        <f t="shared" si="0"/>
        <v>4.5</v>
      </c>
      <c r="U26" s="520">
        <f t="shared" si="1"/>
        <v>12.5</v>
      </c>
      <c r="V26" s="521">
        <f t="shared" si="2"/>
        <v>3330</v>
      </c>
      <c r="W26" s="522">
        <f t="shared" si="3"/>
        <v>17</v>
      </c>
      <c r="X26" s="523">
        <f t="shared" si="4"/>
        <v>1</v>
      </c>
      <c r="Y26" s="523">
        <f t="shared" si="5"/>
        <v>12.5</v>
      </c>
      <c r="Z26" s="523">
        <f t="shared" si="6"/>
        <v>3330</v>
      </c>
      <c r="AA26" s="524">
        <f t="shared" si="7"/>
        <v>2200</v>
      </c>
      <c r="AB26" s="523">
        <f t="shared" si="8"/>
        <v>12.466697799999999</v>
      </c>
      <c r="AC26" s="523">
        <f t="shared" si="9"/>
        <v>17</v>
      </c>
      <c r="AD26" s="523">
        <f t="shared" si="10"/>
        <v>9</v>
      </c>
      <c r="AE26" s="523">
        <f t="shared" si="11"/>
        <v>4.5</v>
      </c>
    </row>
    <row r="27" spans="1:31" ht="16.5">
      <c r="A27" s="525">
        <v>18</v>
      </c>
      <c r="B27" s="526" t="s">
        <v>627</v>
      </c>
      <c r="C27" s="532" t="s">
        <v>628</v>
      </c>
      <c r="D27" s="528">
        <v>9</v>
      </c>
      <c r="E27" s="529">
        <v>1430</v>
      </c>
      <c r="F27" s="530">
        <v>8</v>
      </c>
      <c r="G27" s="531">
        <v>1150</v>
      </c>
      <c r="H27" s="528"/>
      <c r="I27" s="529"/>
      <c r="J27" s="530"/>
      <c r="K27" s="531"/>
      <c r="L27" s="528"/>
      <c r="M27" s="529"/>
      <c r="N27" s="530"/>
      <c r="O27" s="531"/>
      <c r="P27" s="528"/>
      <c r="Q27" s="529"/>
      <c r="R27" s="530"/>
      <c r="S27" s="531"/>
      <c r="T27" s="519">
        <f t="shared" si="0"/>
        <v>4.5</v>
      </c>
      <c r="U27" s="520">
        <f t="shared" si="1"/>
        <v>12.5</v>
      </c>
      <c r="V27" s="521">
        <f t="shared" si="2"/>
        <v>2580</v>
      </c>
      <c r="W27" s="522">
        <f t="shared" si="3"/>
        <v>18</v>
      </c>
      <c r="X27" s="523">
        <f t="shared" si="4"/>
        <v>1</v>
      </c>
      <c r="Y27" s="523">
        <f t="shared" si="5"/>
        <v>12.5</v>
      </c>
      <c r="Z27" s="523">
        <f t="shared" si="6"/>
        <v>2580</v>
      </c>
      <c r="AA27" s="524">
        <f t="shared" si="7"/>
        <v>1430</v>
      </c>
      <c r="AB27" s="523">
        <f t="shared" si="8"/>
        <v>12.47419857</v>
      </c>
      <c r="AC27" s="523">
        <f t="shared" si="9"/>
        <v>18</v>
      </c>
      <c r="AD27" s="523">
        <f t="shared" si="10"/>
        <v>9</v>
      </c>
      <c r="AE27" s="523">
        <f t="shared" si="11"/>
        <v>4.5</v>
      </c>
    </row>
    <row r="28" spans="1:31" ht="16.5">
      <c r="A28" s="511">
        <v>19</v>
      </c>
      <c r="B28" s="526" t="s">
        <v>629</v>
      </c>
      <c r="C28" s="532" t="s">
        <v>470</v>
      </c>
      <c r="D28" s="528">
        <v>10</v>
      </c>
      <c r="E28" s="529">
        <v>2710</v>
      </c>
      <c r="F28" s="530">
        <v>9</v>
      </c>
      <c r="G28" s="531">
        <v>2480</v>
      </c>
      <c r="H28" s="528"/>
      <c r="I28" s="529"/>
      <c r="J28" s="530"/>
      <c r="K28" s="531"/>
      <c r="L28" s="528"/>
      <c r="M28" s="529"/>
      <c r="N28" s="530"/>
      <c r="O28" s="531"/>
      <c r="P28" s="528"/>
      <c r="Q28" s="529"/>
      <c r="R28" s="530"/>
      <c r="S28" s="531"/>
      <c r="T28" s="519">
        <f t="shared" si="0"/>
        <v>5</v>
      </c>
      <c r="U28" s="520">
        <f t="shared" si="1"/>
        <v>14</v>
      </c>
      <c r="V28" s="521">
        <f t="shared" si="2"/>
        <v>5190</v>
      </c>
      <c r="W28" s="522">
        <f t="shared" si="3"/>
        <v>19</v>
      </c>
      <c r="X28" s="523">
        <f t="shared" si="4"/>
        <v>1</v>
      </c>
      <c r="Y28" s="523">
        <f t="shared" si="5"/>
        <v>14</v>
      </c>
      <c r="Z28" s="523">
        <f t="shared" si="6"/>
        <v>5190</v>
      </c>
      <c r="AA28" s="524">
        <f t="shared" si="7"/>
        <v>2710</v>
      </c>
      <c r="AB28" s="523">
        <f t="shared" si="8"/>
        <v>13.94809729</v>
      </c>
      <c r="AC28" s="523">
        <f t="shared" si="9"/>
        <v>19</v>
      </c>
      <c r="AD28" s="523">
        <f t="shared" si="10"/>
        <v>10</v>
      </c>
      <c r="AE28" s="523">
        <f t="shared" si="11"/>
        <v>5</v>
      </c>
    </row>
    <row r="29" spans="1:31" ht="16.5">
      <c r="A29" s="525">
        <v>20</v>
      </c>
      <c r="B29" s="526"/>
      <c r="C29" s="532"/>
      <c r="D29" s="528"/>
      <c r="E29" s="529"/>
      <c r="F29" s="530"/>
      <c r="G29" s="531"/>
      <c r="H29" s="528"/>
      <c r="I29" s="529"/>
      <c r="J29" s="530"/>
      <c r="K29" s="531"/>
      <c r="L29" s="528"/>
      <c r="M29" s="529"/>
      <c r="N29" s="530"/>
      <c r="O29" s="531"/>
      <c r="P29" s="528"/>
      <c r="Q29" s="529"/>
      <c r="R29" s="530"/>
      <c r="S29" s="531"/>
      <c r="T29" s="519">
        <f t="shared" si="0"/>
      </c>
      <c r="U29" s="520">
        <f t="shared" si="1"/>
      </c>
      <c r="V29" s="521">
        <f t="shared" si="2"/>
      </c>
      <c r="W29" s="522">
        <f t="shared" si="3"/>
      </c>
      <c r="X29" s="523">
        <f t="shared" si="4"/>
      </c>
      <c r="Y29" s="523">
        <f t="shared" si="5"/>
      </c>
      <c r="Z29" s="523">
        <f t="shared" si="6"/>
      </c>
      <c r="AA29" s="524">
        <f t="shared" si="7"/>
        <v>0</v>
      </c>
      <c r="AB29" s="523">
        <f t="shared" si="8"/>
      </c>
      <c r="AC29" s="523">
        <f t="shared" si="9"/>
      </c>
      <c r="AD29" s="523">
        <f t="shared" si="10"/>
      </c>
      <c r="AE29" s="523">
        <f t="shared" si="11"/>
      </c>
    </row>
    <row r="30" spans="1:31" ht="16.5">
      <c r="A30" s="525">
        <v>21</v>
      </c>
      <c r="B30" s="526"/>
      <c r="C30" s="532"/>
      <c r="D30" s="528"/>
      <c r="E30" s="529"/>
      <c r="F30" s="530"/>
      <c r="G30" s="531"/>
      <c r="H30" s="528"/>
      <c r="I30" s="529"/>
      <c r="J30" s="530"/>
      <c r="K30" s="531"/>
      <c r="L30" s="528"/>
      <c r="M30" s="529"/>
      <c r="N30" s="530"/>
      <c r="O30" s="531"/>
      <c r="P30" s="528"/>
      <c r="Q30" s="529"/>
      <c r="R30" s="530"/>
      <c r="S30" s="531"/>
      <c r="T30" s="519">
        <f t="shared" si="0"/>
      </c>
      <c r="U30" s="520">
        <f t="shared" si="1"/>
      </c>
      <c r="V30" s="521">
        <f t="shared" si="2"/>
      </c>
      <c r="W30" s="522">
        <f t="shared" si="3"/>
      </c>
      <c r="X30" s="523">
        <f t="shared" si="4"/>
      </c>
      <c r="Y30" s="523">
        <f t="shared" si="5"/>
      </c>
      <c r="Z30" s="523">
        <f t="shared" si="6"/>
      </c>
      <c r="AA30" s="524">
        <f t="shared" si="7"/>
        <v>0</v>
      </c>
      <c r="AB30" s="523">
        <f t="shared" si="8"/>
      </c>
      <c r="AC30" s="523">
        <f t="shared" si="9"/>
      </c>
      <c r="AD30" s="523">
        <f t="shared" si="10"/>
      </c>
      <c r="AE30" s="523">
        <f t="shared" si="11"/>
      </c>
    </row>
    <row r="31" spans="1:31" ht="16.5">
      <c r="A31" s="511">
        <v>22</v>
      </c>
      <c r="B31" s="526"/>
      <c r="C31" s="532"/>
      <c r="D31" s="528"/>
      <c r="E31" s="529"/>
      <c r="F31" s="530"/>
      <c r="G31" s="531"/>
      <c r="H31" s="528"/>
      <c r="I31" s="529"/>
      <c r="J31" s="530"/>
      <c r="K31" s="531"/>
      <c r="L31" s="528"/>
      <c r="M31" s="529"/>
      <c r="N31" s="530"/>
      <c r="O31" s="531"/>
      <c r="P31" s="528"/>
      <c r="Q31" s="529"/>
      <c r="R31" s="530"/>
      <c r="S31" s="531"/>
      <c r="T31" s="519">
        <f t="shared" si="0"/>
      </c>
      <c r="U31" s="520">
        <f t="shared" si="1"/>
      </c>
      <c r="V31" s="521">
        <f t="shared" si="2"/>
      </c>
      <c r="W31" s="522">
        <f t="shared" si="3"/>
      </c>
      <c r="X31" s="523">
        <f t="shared" si="4"/>
      </c>
      <c r="Y31" s="523">
        <f t="shared" si="5"/>
      </c>
      <c r="Z31" s="523">
        <f t="shared" si="6"/>
      </c>
      <c r="AA31" s="524">
        <f t="shared" si="7"/>
        <v>0</v>
      </c>
      <c r="AB31" s="523">
        <f t="shared" si="8"/>
      </c>
      <c r="AC31" s="523">
        <f t="shared" si="9"/>
      </c>
      <c r="AD31" s="523">
        <f t="shared" si="10"/>
      </c>
      <c r="AE31" s="523">
        <f t="shared" si="11"/>
      </c>
    </row>
    <row r="32" spans="1:31" ht="16.5">
      <c r="A32" s="525">
        <v>23</v>
      </c>
      <c r="B32" s="526"/>
      <c r="C32" s="532"/>
      <c r="D32" s="528"/>
      <c r="E32" s="529"/>
      <c r="F32" s="530"/>
      <c r="G32" s="531"/>
      <c r="H32" s="528"/>
      <c r="I32" s="529"/>
      <c r="J32" s="530"/>
      <c r="K32" s="531"/>
      <c r="L32" s="528"/>
      <c r="M32" s="529"/>
      <c r="N32" s="530"/>
      <c r="O32" s="531"/>
      <c r="P32" s="528"/>
      <c r="Q32" s="529"/>
      <c r="R32" s="530"/>
      <c r="S32" s="531"/>
      <c r="T32" s="519">
        <f t="shared" si="0"/>
      </c>
      <c r="U32" s="520">
        <f t="shared" si="1"/>
      </c>
      <c r="V32" s="521">
        <f t="shared" si="2"/>
      </c>
      <c r="W32" s="522">
        <f t="shared" si="3"/>
      </c>
      <c r="X32" s="523">
        <f t="shared" si="4"/>
      </c>
      <c r="Y32" s="523">
        <f t="shared" si="5"/>
      </c>
      <c r="Z32" s="523">
        <f t="shared" si="6"/>
      </c>
      <c r="AA32" s="524">
        <f t="shared" si="7"/>
        <v>0</v>
      </c>
      <c r="AB32" s="523">
        <f t="shared" si="8"/>
      </c>
      <c r="AC32" s="523">
        <f t="shared" si="9"/>
      </c>
      <c r="AD32" s="523">
        <f t="shared" si="10"/>
      </c>
      <c r="AE32" s="523">
        <f t="shared" si="11"/>
      </c>
    </row>
    <row r="33" spans="1:31" ht="16.5">
      <c r="A33" s="525">
        <v>24</v>
      </c>
      <c r="B33" s="526"/>
      <c r="C33" s="532"/>
      <c r="D33" s="528"/>
      <c r="E33" s="529"/>
      <c r="F33" s="530"/>
      <c r="G33" s="531"/>
      <c r="H33" s="528"/>
      <c r="I33" s="529"/>
      <c r="J33" s="530"/>
      <c r="K33" s="531"/>
      <c r="L33" s="528"/>
      <c r="M33" s="529"/>
      <c r="N33" s="530"/>
      <c r="O33" s="531"/>
      <c r="P33" s="528"/>
      <c r="Q33" s="529"/>
      <c r="R33" s="530"/>
      <c r="S33" s="531"/>
      <c r="T33" s="519">
        <f t="shared" si="0"/>
      </c>
      <c r="U33" s="520">
        <f t="shared" si="1"/>
      </c>
      <c r="V33" s="521">
        <f t="shared" si="2"/>
      </c>
      <c r="W33" s="522">
        <f t="shared" si="3"/>
      </c>
      <c r="X33" s="523">
        <f t="shared" si="4"/>
      </c>
      <c r="Y33" s="523">
        <f t="shared" si="5"/>
      </c>
      <c r="Z33" s="523">
        <f t="shared" si="6"/>
      </c>
      <c r="AA33" s="524">
        <f t="shared" si="7"/>
        <v>0</v>
      </c>
      <c r="AB33" s="523">
        <f t="shared" si="8"/>
      </c>
      <c r="AC33" s="523">
        <f t="shared" si="9"/>
      </c>
      <c r="AD33" s="523">
        <f t="shared" si="10"/>
      </c>
      <c r="AE33" s="523">
        <f t="shared" si="11"/>
      </c>
    </row>
    <row r="34" spans="1:31" ht="16.5">
      <c r="A34" s="511">
        <v>25</v>
      </c>
      <c r="B34" s="526"/>
      <c r="C34" s="532"/>
      <c r="D34" s="528"/>
      <c r="E34" s="529"/>
      <c r="F34" s="530"/>
      <c r="G34" s="531"/>
      <c r="H34" s="528"/>
      <c r="I34" s="529"/>
      <c r="J34" s="530"/>
      <c r="K34" s="531"/>
      <c r="L34" s="528"/>
      <c r="M34" s="529"/>
      <c r="N34" s="530"/>
      <c r="O34" s="531"/>
      <c r="P34" s="528"/>
      <c r="Q34" s="529"/>
      <c r="R34" s="530"/>
      <c r="S34" s="531"/>
      <c r="T34" s="519">
        <f t="shared" si="0"/>
      </c>
      <c r="U34" s="520">
        <f t="shared" si="1"/>
      </c>
      <c r="V34" s="521">
        <f t="shared" si="2"/>
      </c>
      <c r="W34" s="522">
        <f t="shared" si="3"/>
      </c>
      <c r="X34" s="523">
        <f t="shared" si="4"/>
      </c>
      <c r="Y34" s="523">
        <f t="shared" si="5"/>
      </c>
      <c r="Z34" s="523">
        <f t="shared" si="6"/>
      </c>
      <c r="AA34" s="524">
        <f t="shared" si="7"/>
        <v>0</v>
      </c>
      <c r="AB34" s="523">
        <f t="shared" si="8"/>
      </c>
      <c r="AC34" s="523">
        <f t="shared" si="9"/>
      </c>
      <c r="AD34" s="523">
        <f t="shared" si="10"/>
      </c>
      <c r="AE34" s="523">
        <f t="shared" si="11"/>
      </c>
    </row>
    <row r="35" spans="1:31" ht="16.5">
      <c r="A35" s="525">
        <v>26</v>
      </c>
      <c r="B35" s="526"/>
      <c r="C35" s="532"/>
      <c r="D35" s="528"/>
      <c r="E35" s="529"/>
      <c r="F35" s="530"/>
      <c r="G35" s="531"/>
      <c r="H35" s="528"/>
      <c r="I35" s="529"/>
      <c r="J35" s="530"/>
      <c r="K35" s="531"/>
      <c r="L35" s="528"/>
      <c r="M35" s="529"/>
      <c r="N35" s="530"/>
      <c r="O35" s="531"/>
      <c r="P35" s="528"/>
      <c r="Q35" s="529"/>
      <c r="R35" s="530"/>
      <c r="S35" s="531"/>
      <c r="T35" s="519">
        <f t="shared" si="0"/>
      </c>
      <c r="U35" s="520">
        <f t="shared" si="1"/>
      </c>
      <c r="V35" s="521">
        <f t="shared" si="2"/>
      </c>
      <c r="W35" s="522">
        <f t="shared" si="3"/>
      </c>
      <c r="X35" s="523">
        <f t="shared" si="4"/>
      </c>
      <c r="Y35" s="523">
        <f t="shared" si="5"/>
      </c>
      <c r="Z35" s="523">
        <f t="shared" si="6"/>
      </c>
      <c r="AA35" s="524">
        <f t="shared" si="7"/>
        <v>0</v>
      </c>
      <c r="AB35" s="523">
        <f t="shared" si="8"/>
      </c>
      <c r="AC35" s="523">
        <f t="shared" si="9"/>
      </c>
      <c r="AD35" s="523">
        <f t="shared" si="10"/>
      </c>
      <c r="AE35" s="523">
        <f t="shared" si="11"/>
      </c>
    </row>
    <row r="36" spans="1:31" ht="16.5">
      <c r="A36" s="525">
        <v>27</v>
      </c>
      <c r="B36" s="526"/>
      <c r="C36" s="532"/>
      <c r="D36" s="528"/>
      <c r="E36" s="529"/>
      <c r="F36" s="530"/>
      <c r="G36" s="531"/>
      <c r="H36" s="528"/>
      <c r="I36" s="529"/>
      <c r="J36" s="530"/>
      <c r="K36" s="531"/>
      <c r="L36" s="528"/>
      <c r="M36" s="529"/>
      <c r="N36" s="530"/>
      <c r="O36" s="531"/>
      <c r="P36" s="528"/>
      <c r="Q36" s="529"/>
      <c r="R36" s="530"/>
      <c r="S36" s="531"/>
      <c r="T36" s="519">
        <f t="shared" si="0"/>
      </c>
      <c r="U36" s="520">
        <f t="shared" si="1"/>
      </c>
      <c r="V36" s="521">
        <f t="shared" si="2"/>
      </c>
      <c r="W36" s="522">
        <f t="shared" si="3"/>
      </c>
      <c r="X36" s="523">
        <f t="shared" si="4"/>
      </c>
      <c r="Y36" s="523">
        <f t="shared" si="5"/>
      </c>
      <c r="Z36" s="523">
        <f t="shared" si="6"/>
      </c>
      <c r="AA36" s="524">
        <f t="shared" si="7"/>
        <v>0</v>
      </c>
      <c r="AB36" s="523">
        <f t="shared" si="8"/>
      </c>
      <c r="AC36" s="523">
        <f t="shared" si="9"/>
      </c>
      <c r="AD36" s="523">
        <f t="shared" si="10"/>
      </c>
      <c r="AE36" s="523">
        <f t="shared" si="11"/>
      </c>
    </row>
    <row r="37" spans="1:31" ht="16.5">
      <c r="A37" s="511">
        <v>28</v>
      </c>
      <c r="B37" s="526"/>
      <c r="C37" s="532"/>
      <c r="D37" s="528"/>
      <c r="E37" s="529"/>
      <c r="F37" s="530"/>
      <c r="G37" s="531"/>
      <c r="H37" s="528"/>
      <c r="I37" s="529"/>
      <c r="J37" s="530"/>
      <c r="K37" s="531"/>
      <c r="L37" s="528"/>
      <c r="M37" s="529"/>
      <c r="N37" s="530"/>
      <c r="O37" s="531"/>
      <c r="P37" s="528"/>
      <c r="Q37" s="529"/>
      <c r="R37" s="530"/>
      <c r="S37" s="531"/>
      <c r="T37" s="519">
        <f t="shared" si="0"/>
      </c>
      <c r="U37" s="520">
        <f t="shared" si="1"/>
      </c>
      <c r="V37" s="521">
        <f t="shared" si="2"/>
      </c>
      <c r="W37" s="522">
        <f t="shared" si="3"/>
      </c>
      <c r="X37" s="523">
        <f t="shared" si="4"/>
      </c>
      <c r="Y37" s="523">
        <f t="shared" si="5"/>
      </c>
      <c r="Z37" s="523">
        <f t="shared" si="6"/>
      </c>
      <c r="AA37" s="524">
        <f t="shared" si="7"/>
        <v>0</v>
      </c>
      <c r="AB37" s="523">
        <f t="shared" si="8"/>
      </c>
      <c r="AC37" s="523">
        <f t="shared" si="9"/>
      </c>
      <c r="AD37" s="523">
        <f t="shared" si="10"/>
      </c>
      <c r="AE37" s="523">
        <f t="shared" si="11"/>
      </c>
    </row>
    <row r="38" spans="1:31" ht="16.5">
      <c r="A38" s="525">
        <v>29</v>
      </c>
      <c r="B38" s="526"/>
      <c r="C38" s="532"/>
      <c r="D38" s="528"/>
      <c r="E38" s="529"/>
      <c r="F38" s="530"/>
      <c r="G38" s="531"/>
      <c r="H38" s="528"/>
      <c r="I38" s="529"/>
      <c r="J38" s="530"/>
      <c r="K38" s="531"/>
      <c r="L38" s="528"/>
      <c r="M38" s="529"/>
      <c r="N38" s="530"/>
      <c r="O38" s="531"/>
      <c r="P38" s="528"/>
      <c r="Q38" s="529"/>
      <c r="R38" s="530"/>
      <c r="S38" s="531"/>
      <c r="T38" s="519">
        <f t="shared" si="0"/>
      </c>
      <c r="U38" s="520">
        <f t="shared" si="1"/>
      </c>
      <c r="V38" s="521">
        <f t="shared" si="2"/>
      </c>
      <c r="W38" s="522">
        <f t="shared" si="3"/>
      </c>
      <c r="X38" s="523">
        <f t="shared" si="4"/>
      </c>
      <c r="Y38" s="523">
        <f t="shared" si="5"/>
      </c>
      <c r="Z38" s="523">
        <f t="shared" si="6"/>
      </c>
      <c r="AA38" s="524">
        <f t="shared" si="7"/>
        <v>0</v>
      </c>
      <c r="AB38" s="523">
        <f t="shared" si="8"/>
      </c>
      <c r="AC38" s="523">
        <f t="shared" si="9"/>
      </c>
      <c r="AD38" s="523">
        <f t="shared" si="10"/>
      </c>
      <c r="AE38" s="523">
        <f t="shared" si="11"/>
      </c>
    </row>
    <row r="39" spans="1:31" ht="16.5">
      <c r="A39" s="525">
        <v>30</v>
      </c>
      <c r="B39" s="526"/>
      <c r="C39" s="532"/>
      <c r="D39" s="528"/>
      <c r="E39" s="529"/>
      <c r="F39" s="530"/>
      <c r="G39" s="531"/>
      <c r="H39" s="528"/>
      <c r="I39" s="529"/>
      <c r="J39" s="530"/>
      <c r="K39" s="531"/>
      <c r="L39" s="528"/>
      <c r="M39" s="529"/>
      <c r="N39" s="530"/>
      <c r="O39" s="531"/>
      <c r="P39" s="528"/>
      <c r="Q39" s="529"/>
      <c r="R39" s="530"/>
      <c r="S39" s="531"/>
      <c r="T39" s="519">
        <f t="shared" si="0"/>
      </c>
      <c r="U39" s="520">
        <f t="shared" si="1"/>
      </c>
      <c r="V39" s="521">
        <f t="shared" si="2"/>
      </c>
      <c r="W39" s="522">
        <f t="shared" si="3"/>
      </c>
      <c r="X39" s="523">
        <f t="shared" si="4"/>
      </c>
      <c r="Y39" s="523">
        <f t="shared" si="5"/>
      </c>
      <c r="Z39" s="523">
        <f t="shared" si="6"/>
      </c>
      <c r="AA39" s="524">
        <f t="shared" si="7"/>
        <v>0</v>
      </c>
      <c r="AB39" s="523">
        <f t="shared" si="8"/>
      </c>
      <c r="AC39" s="523">
        <f t="shared" si="9"/>
      </c>
      <c r="AD39" s="523">
        <f t="shared" si="10"/>
      </c>
      <c r="AE39" s="523">
        <f t="shared" si="11"/>
      </c>
    </row>
    <row r="40" spans="1:31" ht="16.5">
      <c r="A40" s="511">
        <v>31</v>
      </c>
      <c r="B40" s="526"/>
      <c r="C40" s="532"/>
      <c r="D40" s="528"/>
      <c r="E40" s="529"/>
      <c r="F40" s="530"/>
      <c r="G40" s="531"/>
      <c r="H40" s="528"/>
      <c r="I40" s="529"/>
      <c r="J40" s="530"/>
      <c r="K40" s="531"/>
      <c r="L40" s="528"/>
      <c r="M40" s="529"/>
      <c r="N40" s="530"/>
      <c r="O40" s="531"/>
      <c r="P40" s="528"/>
      <c r="Q40" s="529"/>
      <c r="R40" s="530"/>
      <c r="S40" s="531"/>
      <c r="T40" s="519">
        <f t="shared" si="0"/>
      </c>
      <c r="U40" s="520">
        <f t="shared" si="1"/>
      </c>
      <c r="V40" s="521">
        <f t="shared" si="2"/>
      </c>
      <c r="W40" s="522">
        <f t="shared" si="3"/>
      </c>
      <c r="X40" s="523">
        <f t="shared" si="4"/>
      </c>
      <c r="Y40" s="523">
        <f t="shared" si="5"/>
      </c>
      <c r="Z40" s="523">
        <f t="shared" si="6"/>
      </c>
      <c r="AA40" s="524">
        <f t="shared" si="7"/>
        <v>0</v>
      </c>
      <c r="AB40" s="523">
        <f t="shared" si="8"/>
      </c>
      <c r="AC40" s="523">
        <f t="shared" si="9"/>
      </c>
      <c r="AD40" s="523">
        <f t="shared" si="10"/>
      </c>
      <c r="AE40" s="523">
        <f t="shared" si="11"/>
      </c>
    </row>
    <row r="41" spans="1:31" ht="16.5">
      <c r="A41" s="525">
        <v>32</v>
      </c>
      <c r="B41" s="526"/>
      <c r="C41" s="532"/>
      <c r="D41" s="528"/>
      <c r="E41" s="529"/>
      <c r="F41" s="530"/>
      <c r="G41" s="531"/>
      <c r="H41" s="528"/>
      <c r="I41" s="529"/>
      <c r="J41" s="530"/>
      <c r="K41" s="531"/>
      <c r="L41" s="528"/>
      <c r="M41" s="529"/>
      <c r="N41" s="530"/>
      <c r="O41" s="531"/>
      <c r="P41" s="528"/>
      <c r="Q41" s="529"/>
      <c r="R41" s="530"/>
      <c r="S41" s="531"/>
      <c r="T41" s="519">
        <f t="shared" si="0"/>
      </c>
      <c r="U41" s="520">
        <f t="shared" si="1"/>
      </c>
      <c r="V41" s="521">
        <f t="shared" si="2"/>
      </c>
      <c r="W41" s="522">
        <f t="shared" si="3"/>
      </c>
      <c r="X41" s="523">
        <f t="shared" si="4"/>
      </c>
      <c r="Y41" s="523">
        <f t="shared" si="5"/>
      </c>
      <c r="Z41" s="523">
        <f t="shared" si="6"/>
      </c>
      <c r="AA41" s="524">
        <f t="shared" si="7"/>
        <v>0</v>
      </c>
      <c r="AB41" s="523">
        <f t="shared" si="8"/>
      </c>
      <c r="AC41" s="523">
        <f t="shared" si="9"/>
      </c>
      <c r="AD41" s="523">
        <f t="shared" si="10"/>
      </c>
      <c r="AE41" s="523">
        <f t="shared" si="11"/>
      </c>
    </row>
    <row r="42" spans="1:31" ht="16.5">
      <c r="A42" s="525">
        <v>33</v>
      </c>
      <c r="B42" s="526"/>
      <c r="C42" s="532"/>
      <c r="D42" s="528"/>
      <c r="E42" s="529"/>
      <c r="F42" s="530"/>
      <c r="G42" s="531"/>
      <c r="H42" s="528"/>
      <c r="I42" s="529"/>
      <c r="J42" s="530"/>
      <c r="K42" s="531"/>
      <c r="L42" s="528"/>
      <c r="M42" s="529"/>
      <c r="N42" s="530"/>
      <c r="O42" s="531"/>
      <c r="P42" s="528"/>
      <c r="Q42" s="529"/>
      <c r="R42" s="530"/>
      <c r="S42" s="531"/>
      <c r="T42" s="519">
        <f t="shared" si="0"/>
      </c>
      <c r="U42" s="520">
        <f t="shared" si="1"/>
      </c>
      <c r="V42" s="521">
        <f t="shared" si="2"/>
      </c>
      <c r="W42" s="522">
        <f t="shared" si="3"/>
      </c>
      <c r="X42" s="523">
        <f t="shared" si="4"/>
      </c>
      <c r="Y42" s="523">
        <f t="shared" si="5"/>
      </c>
      <c r="Z42" s="523">
        <f t="shared" si="6"/>
      </c>
      <c r="AA42" s="524">
        <f t="shared" si="7"/>
        <v>0</v>
      </c>
      <c r="AB42" s="523">
        <f t="shared" si="8"/>
      </c>
      <c r="AC42" s="523">
        <f t="shared" si="9"/>
      </c>
      <c r="AD42" s="523">
        <f t="shared" si="10"/>
      </c>
      <c r="AE42" s="523">
        <f t="shared" si="11"/>
      </c>
    </row>
    <row r="43" spans="1:31" ht="16.5">
      <c r="A43" s="511">
        <v>34</v>
      </c>
      <c r="B43" s="526"/>
      <c r="C43" s="532"/>
      <c r="D43" s="528"/>
      <c r="E43" s="529"/>
      <c r="F43" s="530"/>
      <c r="G43" s="531"/>
      <c r="H43" s="528"/>
      <c r="I43" s="529"/>
      <c r="J43" s="530"/>
      <c r="K43" s="531"/>
      <c r="L43" s="528"/>
      <c r="M43" s="529"/>
      <c r="N43" s="530"/>
      <c r="O43" s="531"/>
      <c r="P43" s="528"/>
      <c r="Q43" s="529"/>
      <c r="R43" s="530"/>
      <c r="S43" s="531"/>
      <c r="T43" s="519">
        <f t="shared" si="0"/>
      </c>
      <c r="U43" s="520">
        <f t="shared" si="1"/>
      </c>
      <c r="V43" s="521">
        <f t="shared" si="2"/>
      </c>
      <c r="W43" s="522">
        <f t="shared" si="3"/>
      </c>
      <c r="X43" s="523">
        <f t="shared" si="4"/>
      </c>
      <c r="Y43" s="523">
        <f t="shared" si="5"/>
      </c>
      <c r="Z43" s="523">
        <f t="shared" si="6"/>
      </c>
      <c r="AA43" s="524">
        <f t="shared" si="7"/>
        <v>0</v>
      </c>
      <c r="AB43" s="523">
        <f t="shared" si="8"/>
      </c>
      <c r="AC43" s="523">
        <f t="shared" si="9"/>
      </c>
      <c r="AD43" s="523">
        <f t="shared" si="10"/>
      </c>
      <c r="AE43" s="523">
        <f t="shared" si="11"/>
      </c>
    </row>
    <row r="44" spans="1:31" ht="16.5">
      <c r="A44" s="525">
        <v>35</v>
      </c>
      <c r="B44" s="526"/>
      <c r="C44" s="532"/>
      <c r="D44" s="528"/>
      <c r="E44" s="529"/>
      <c r="F44" s="530"/>
      <c r="G44" s="531"/>
      <c r="H44" s="528"/>
      <c r="I44" s="529"/>
      <c r="J44" s="530"/>
      <c r="K44" s="531"/>
      <c r="L44" s="528"/>
      <c r="M44" s="529"/>
      <c r="N44" s="530"/>
      <c r="O44" s="531"/>
      <c r="P44" s="528"/>
      <c r="Q44" s="529"/>
      <c r="R44" s="530"/>
      <c r="S44" s="531"/>
      <c r="T44" s="519">
        <f t="shared" si="0"/>
      </c>
      <c r="U44" s="520">
        <f t="shared" si="1"/>
      </c>
      <c r="V44" s="521">
        <f t="shared" si="2"/>
      </c>
      <c r="W44" s="522">
        <f t="shared" si="3"/>
      </c>
      <c r="X44" s="523">
        <f t="shared" si="4"/>
      </c>
      <c r="Y44" s="523">
        <f t="shared" si="5"/>
      </c>
      <c r="Z44" s="523">
        <f t="shared" si="6"/>
      </c>
      <c r="AA44" s="524">
        <f t="shared" si="7"/>
        <v>0</v>
      </c>
      <c r="AB44" s="523">
        <f t="shared" si="8"/>
      </c>
      <c r="AC44" s="523">
        <f t="shared" si="9"/>
      </c>
      <c r="AD44" s="523">
        <f t="shared" si="10"/>
      </c>
      <c r="AE44" s="523">
        <f t="shared" si="11"/>
      </c>
    </row>
    <row r="45" spans="1:31" ht="16.5">
      <c r="A45" s="525">
        <v>36</v>
      </c>
      <c r="B45" s="526"/>
      <c r="C45" s="532"/>
      <c r="D45" s="528"/>
      <c r="E45" s="529"/>
      <c r="F45" s="530"/>
      <c r="G45" s="531"/>
      <c r="H45" s="528"/>
      <c r="I45" s="529"/>
      <c r="J45" s="530"/>
      <c r="K45" s="531"/>
      <c r="L45" s="528"/>
      <c r="M45" s="529"/>
      <c r="N45" s="530"/>
      <c r="O45" s="531"/>
      <c r="P45" s="528"/>
      <c r="Q45" s="529"/>
      <c r="R45" s="530"/>
      <c r="S45" s="531"/>
      <c r="T45" s="519">
        <f t="shared" si="0"/>
      </c>
      <c r="U45" s="520">
        <f t="shared" si="1"/>
      </c>
      <c r="V45" s="521">
        <f t="shared" si="2"/>
      </c>
      <c r="W45" s="522">
        <f t="shared" si="3"/>
      </c>
      <c r="X45" s="523">
        <f t="shared" si="4"/>
      </c>
      <c r="Y45" s="523">
        <f t="shared" si="5"/>
      </c>
      <c r="Z45" s="523">
        <f t="shared" si="6"/>
      </c>
      <c r="AA45" s="524">
        <f t="shared" si="7"/>
        <v>0</v>
      </c>
      <c r="AB45" s="523">
        <f t="shared" si="8"/>
      </c>
      <c r="AC45" s="523">
        <f t="shared" si="9"/>
      </c>
      <c r="AD45" s="523">
        <f t="shared" si="10"/>
      </c>
      <c r="AE45" s="523">
        <f t="shared" si="11"/>
      </c>
    </row>
    <row r="46" spans="1:31" ht="16.5">
      <c r="A46" s="511">
        <v>37</v>
      </c>
      <c r="B46" s="526"/>
      <c r="C46" s="532"/>
      <c r="D46" s="528"/>
      <c r="E46" s="529"/>
      <c r="F46" s="530"/>
      <c r="G46" s="531"/>
      <c r="H46" s="528"/>
      <c r="I46" s="529"/>
      <c r="J46" s="530"/>
      <c r="K46" s="531"/>
      <c r="L46" s="528"/>
      <c r="M46" s="529"/>
      <c r="N46" s="530"/>
      <c r="O46" s="531"/>
      <c r="P46" s="528"/>
      <c r="Q46" s="529"/>
      <c r="R46" s="530"/>
      <c r="S46" s="531"/>
      <c r="T46" s="519">
        <f t="shared" si="0"/>
      </c>
      <c r="U46" s="520">
        <f t="shared" si="1"/>
      </c>
      <c r="V46" s="521">
        <f t="shared" si="2"/>
      </c>
      <c r="W46" s="522">
        <f t="shared" si="3"/>
      </c>
      <c r="X46" s="523">
        <f t="shared" si="4"/>
      </c>
      <c r="Y46" s="523">
        <f t="shared" si="5"/>
      </c>
      <c r="Z46" s="523">
        <f t="shared" si="6"/>
      </c>
      <c r="AA46" s="524">
        <f t="shared" si="7"/>
        <v>0</v>
      </c>
      <c r="AB46" s="523">
        <f t="shared" si="8"/>
      </c>
      <c r="AC46" s="523">
        <f t="shared" si="9"/>
      </c>
      <c r="AD46" s="523">
        <f t="shared" si="10"/>
      </c>
      <c r="AE46" s="523">
        <f t="shared" si="11"/>
      </c>
    </row>
    <row r="47" spans="1:31" ht="16.5">
      <c r="A47" s="525">
        <v>38</v>
      </c>
      <c r="B47" s="526"/>
      <c r="C47" s="532"/>
      <c r="D47" s="528"/>
      <c r="E47" s="529"/>
      <c r="F47" s="530"/>
      <c r="G47" s="531"/>
      <c r="H47" s="528"/>
      <c r="I47" s="529"/>
      <c r="J47" s="530"/>
      <c r="K47" s="531"/>
      <c r="L47" s="528"/>
      <c r="M47" s="529"/>
      <c r="N47" s="530"/>
      <c r="O47" s="531"/>
      <c r="P47" s="528"/>
      <c r="Q47" s="529"/>
      <c r="R47" s="530"/>
      <c r="S47" s="531"/>
      <c r="T47" s="519">
        <f t="shared" si="0"/>
      </c>
      <c r="U47" s="520">
        <f t="shared" si="1"/>
      </c>
      <c r="V47" s="521">
        <f t="shared" si="2"/>
      </c>
      <c r="W47" s="522">
        <f t="shared" si="3"/>
      </c>
      <c r="X47" s="523">
        <f t="shared" si="4"/>
      </c>
      <c r="Y47" s="523">
        <f t="shared" si="5"/>
      </c>
      <c r="Z47" s="523">
        <f t="shared" si="6"/>
      </c>
      <c r="AA47" s="524">
        <f t="shared" si="7"/>
        <v>0</v>
      </c>
      <c r="AB47" s="523">
        <f t="shared" si="8"/>
      </c>
      <c r="AC47" s="523">
        <f t="shared" si="9"/>
      </c>
      <c r="AD47" s="523">
        <f t="shared" si="10"/>
      </c>
      <c r="AE47" s="523">
        <f t="shared" si="11"/>
      </c>
    </row>
    <row r="48" spans="1:31" ht="16.5">
      <c r="A48" s="525">
        <v>39</v>
      </c>
      <c r="B48" s="526"/>
      <c r="C48" s="532"/>
      <c r="D48" s="528"/>
      <c r="E48" s="529"/>
      <c r="F48" s="530"/>
      <c r="G48" s="531"/>
      <c r="H48" s="528"/>
      <c r="I48" s="529"/>
      <c r="J48" s="530"/>
      <c r="K48" s="531"/>
      <c r="L48" s="528"/>
      <c r="M48" s="529"/>
      <c r="N48" s="530"/>
      <c r="O48" s="531"/>
      <c r="P48" s="528"/>
      <c r="Q48" s="529"/>
      <c r="R48" s="530"/>
      <c r="S48" s="531"/>
      <c r="T48" s="519">
        <f t="shared" si="0"/>
      </c>
      <c r="U48" s="520">
        <f t="shared" si="1"/>
      </c>
      <c r="V48" s="521">
        <f t="shared" si="2"/>
      </c>
      <c r="W48" s="522">
        <f t="shared" si="3"/>
      </c>
      <c r="X48" s="523">
        <f t="shared" si="4"/>
      </c>
      <c r="Y48" s="523">
        <f t="shared" si="5"/>
      </c>
      <c r="Z48" s="523">
        <f t="shared" si="6"/>
      </c>
      <c r="AA48" s="524">
        <f t="shared" si="7"/>
        <v>0</v>
      </c>
      <c r="AB48" s="523">
        <f t="shared" si="8"/>
      </c>
      <c r="AC48" s="523">
        <f t="shared" si="9"/>
      </c>
      <c r="AD48" s="523">
        <f t="shared" si="10"/>
      </c>
      <c r="AE48" s="523">
        <f t="shared" si="11"/>
      </c>
    </row>
    <row r="49" spans="1:31" ht="17.25" thickBot="1">
      <c r="A49" s="533">
        <v>40</v>
      </c>
      <c r="B49" s="534"/>
      <c r="C49" s="535"/>
      <c r="D49" s="536"/>
      <c r="E49" s="537"/>
      <c r="F49" s="538"/>
      <c r="G49" s="539"/>
      <c r="H49" s="536"/>
      <c r="I49" s="537"/>
      <c r="J49" s="538"/>
      <c r="K49" s="539"/>
      <c r="L49" s="536"/>
      <c r="M49" s="537"/>
      <c r="N49" s="538"/>
      <c r="O49" s="539"/>
      <c r="P49" s="536"/>
      <c r="Q49" s="537"/>
      <c r="R49" s="538"/>
      <c r="S49" s="539"/>
      <c r="T49" s="540">
        <f t="shared" si="0"/>
      </c>
      <c r="U49" s="541">
        <f t="shared" si="1"/>
      </c>
      <c r="V49" s="542">
        <f t="shared" si="2"/>
      </c>
      <c r="W49" s="543">
        <f t="shared" si="3"/>
      </c>
      <c r="X49" s="523">
        <f t="shared" si="4"/>
      </c>
      <c r="Y49" s="523">
        <f t="shared" si="5"/>
      </c>
      <c r="Z49" s="523">
        <f t="shared" si="6"/>
      </c>
      <c r="AA49" s="524">
        <f t="shared" si="7"/>
        <v>0</v>
      </c>
      <c r="AB49" s="523">
        <f t="shared" si="8"/>
      </c>
      <c r="AC49" s="523">
        <f t="shared" si="9"/>
      </c>
      <c r="AD49" s="523">
        <f t="shared" si="10"/>
      </c>
      <c r="AE49" s="523">
        <f t="shared" si="11"/>
      </c>
    </row>
    <row r="50" spans="2:23" ht="16.5" thickTop="1">
      <c r="B50" s="544"/>
      <c r="C50" s="545"/>
      <c r="D50" s="546"/>
      <c r="E50" s="547"/>
      <c r="F50" s="546"/>
      <c r="G50" s="547"/>
      <c r="H50" s="546"/>
      <c r="I50" s="547"/>
      <c r="J50" s="546"/>
      <c r="K50" s="547"/>
      <c r="L50" s="546"/>
      <c r="M50" s="547"/>
      <c r="N50" s="546"/>
      <c r="O50" s="547"/>
      <c r="P50" s="546"/>
      <c r="Q50" s="547"/>
      <c r="R50" s="546"/>
      <c r="S50" s="547"/>
      <c r="T50" s="547"/>
      <c r="U50" s="546"/>
      <c r="V50" s="547"/>
      <c r="W50" s="548"/>
    </row>
    <row r="51" spans="2:23" ht="15.75">
      <c r="B51" s="544"/>
      <c r="C51" s="545"/>
      <c r="D51" s="546"/>
      <c r="E51" s="547"/>
      <c r="F51" s="546"/>
      <c r="G51" s="547"/>
      <c r="H51" s="546"/>
      <c r="I51" s="547"/>
      <c r="J51" s="546"/>
      <c r="K51" s="547"/>
      <c r="L51" s="546"/>
      <c r="M51" s="547"/>
      <c r="N51" s="546"/>
      <c r="O51" s="547"/>
      <c r="P51" s="546"/>
      <c r="Q51" s="547"/>
      <c r="R51" s="546"/>
      <c r="S51" s="547"/>
      <c r="T51" s="547"/>
      <c r="U51" s="546"/>
      <c r="V51" s="547"/>
      <c r="W51" s="548"/>
    </row>
    <row r="52" spans="2:23" ht="15.75">
      <c r="B52" s="544"/>
      <c r="C52" s="545"/>
      <c r="D52" s="546"/>
      <c r="E52" s="547"/>
      <c r="F52" s="546"/>
      <c r="G52" s="547"/>
      <c r="H52" s="546"/>
      <c r="I52" s="547"/>
      <c r="J52" s="546"/>
      <c r="K52" s="547"/>
      <c r="L52" s="546"/>
      <c r="M52" s="547"/>
      <c r="N52" s="546"/>
      <c r="O52" s="547"/>
      <c r="P52" s="546"/>
      <c r="Q52" s="547"/>
      <c r="R52" s="546"/>
      <c r="S52" s="547"/>
      <c r="T52" s="547"/>
      <c r="U52" s="546"/>
      <c r="V52" s="547"/>
      <c r="W52" s="548"/>
    </row>
    <row r="53" spans="2:23" ht="15.75">
      <c r="B53" s="544"/>
      <c r="C53" s="545"/>
      <c r="D53" s="546"/>
      <c r="E53" s="547"/>
      <c r="F53" s="546"/>
      <c r="G53" s="547"/>
      <c r="H53" s="546"/>
      <c r="I53" s="547"/>
      <c r="J53" s="546"/>
      <c r="K53" s="547"/>
      <c r="L53" s="546"/>
      <c r="M53" s="547"/>
      <c r="N53" s="546"/>
      <c r="O53" s="547"/>
      <c r="P53" s="546"/>
      <c r="Q53" s="547"/>
      <c r="R53" s="546"/>
      <c r="S53" s="547"/>
      <c r="T53" s="547"/>
      <c r="U53" s="546"/>
      <c r="V53" s="547"/>
      <c r="W53" s="548"/>
    </row>
  </sheetData>
  <sheetProtection/>
  <mergeCells count="22">
    <mergeCell ref="A5:A7"/>
    <mergeCell ref="B5:B7"/>
    <mergeCell ref="C5:C7"/>
    <mergeCell ref="D5:E5"/>
    <mergeCell ref="N5:O5"/>
    <mergeCell ref="P5:Q5"/>
    <mergeCell ref="B1:C1"/>
    <mergeCell ref="B2:C2"/>
    <mergeCell ref="F5:G5"/>
    <mergeCell ref="H5:I5"/>
    <mergeCell ref="J5:K5"/>
    <mergeCell ref="L5:M5"/>
    <mergeCell ref="R5:S5"/>
    <mergeCell ref="U5:W6"/>
    <mergeCell ref="D6:E6"/>
    <mergeCell ref="F6:G6"/>
    <mergeCell ref="H6:I6"/>
    <mergeCell ref="J6:K6"/>
    <mergeCell ref="L6:M6"/>
    <mergeCell ref="N6:O6"/>
    <mergeCell ref="P6:Q6"/>
    <mergeCell ref="R6:S6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U10:U49">
      <formula1>IF(ISNUMBER(D10)=TRUE,SUM(D10,F10,H10,J10,L10,N10,P10,R10),"")</formula1>
    </dataValidation>
  </dataValidations>
  <printOptions horizontalCentered="1"/>
  <pageMargins left="0.7874015748031497" right="0.7874015748031497" top="0.6692913385826772" bottom="0.3937007874015748" header="2.9133858267716537" footer="0.2362204724409449"/>
  <pageSetup fitToWidth="0" fitToHeight="1" horizontalDpi="600" verticalDpi="600" orientation="landscape" paperSize="9" scale="65" r:id="rId4"/>
  <headerFooter alignWithMargins="0">
    <oddFooter>&amp;L&amp;"Arial,Kurziv"&amp;YPojedinačni plasman lige&amp;R&amp;"Arial,Kurziv"&amp;YStranica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X22"/>
  <sheetViews>
    <sheetView zoomScale="75" zoomScaleNormal="75" zoomScalePageLayoutView="0" workbookViewId="0" topLeftCell="A1">
      <selection activeCell="C11" sqref="C11:T22"/>
    </sheetView>
  </sheetViews>
  <sheetFormatPr defaultColWidth="9.140625" defaultRowHeight="12.75"/>
  <cols>
    <col min="1" max="1" width="4.57421875" style="438" customWidth="1"/>
    <col min="2" max="2" width="17.140625" style="387" customWidth="1"/>
    <col min="3" max="3" width="5.7109375" style="387" customWidth="1"/>
    <col min="4" max="4" width="9.421875" style="387" customWidth="1"/>
    <col min="5" max="5" width="5.7109375" style="387" customWidth="1"/>
    <col min="6" max="6" width="9.421875" style="387" customWidth="1"/>
    <col min="7" max="7" width="5.7109375" style="387" customWidth="1"/>
    <col min="8" max="8" width="9.421875" style="387" customWidth="1"/>
    <col min="9" max="9" width="5.7109375" style="387" customWidth="1"/>
    <col min="10" max="10" width="9.421875" style="387" customWidth="1"/>
    <col min="11" max="11" width="5.7109375" style="387" customWidth="1"/>
    <col min="12" max="12" width="9.421875" style="387" customWidth="1"/>
    <col min="13" max="13" width="5.8515625" style="387" customWidth="1"/>
    <col min="14" max="14" width="9.421875" style="387" customWidth="1"/>
    <col min="15" max="15" width="5.7109375" style="387" customWidth="1"/>
    <col min="16" max="16" width="9.421875" style="387" customWidth="1"/>
    <col min="17" max="17" width="5.7109375" style="387" customWidth="1"/>
    <col min="18" max="18" width="9.421875" style="387" customWidth="1"/>
    <col min="19" max="19" width="6.28125" style="387" customWidth="1"/>
    <col min="20" max="20" width="11.00390625" style="387" customWidth="1"/>
    <col min="21" max="21" width="10.00390625" style="387" bestFit="1" customWidth="1"/>
    <col min="22" max="24" width="9.140625" style="387" customWidth="1"/>
    <col min="25" max="25" width="15.57421875" style="387" customWidth="1"/>
    <col min="26" max="26" width="11.00390625" style="387" customWidth="1"/>
    <col min="27" max="16384" width="9.140625" style="387" customWidth="1"/>
  </cols>
  <sheetData>
    <row r="4" spans="3:11" ht="23.25">
      <c r="C4" s="386" t="s">
        <v>0</v>
      </c>
      <c r="D4" s="439"/>
      <c r="K4" s="440" t="s">
        <v>1</v>
      </c>
    </row>
    <row r="5" spans="3:11" ht="23.25">
      <c r="C5" s="390" t="s">
        <v>2</v>
      </c>
      <c r="K5" s="391" t="s">
        <v>3</v>
      </c>
    </row>
    <row r="6" ht="23.25">
      <c r="K6" s="441" t="s">
        <v>88</v>
      </c>
    </row>
    <row r="7" ht="13.5" thickBot="1"/>
    <row r="8" spans="1:21" s="396" customFormat="1" ht="20.25" customHeight="1" thickTop="1">
      <c r="A8" s="1450" t="s">
        <v>5</v>
      </c>
      <c r="B8" s="1453" t="s">
        <v>7</v>
      </c>
      <c r="C8" s="1435" t="s">
        <v>868</v>
      </c>
      <c r="D8" s="1436"/>
      <c r="E8" s="1433" t="s">
        <v>869</v>
      </c>
      <c r="F8" s="1434"/>
      <c r="G8" s="1435" t="s">
        <v>870</v>
      </c>
      <c r="H8" s="1436"/>
      <c r="I8" s="1433" t="s">
        <v>871</v>
      </c>
      <c r="J8" s="1434"/>
      <c r="K8" s="1435" t="s">
        <v>872</v>
      </c>
      <c r="L8" s="1436"/>
      <c r="M8" s="1433" t="s">
        <v>873</v>
      </c>
      <c r="N8" s="1434"/>
      <c r="O8" s="1435" t="s">
        <v>874</v>
      </c>
      <c r="P8" s="1436"/>
      <c r="Q8" s="1433" t="s">
        <v>875</v>
      </c>
      <c r="R8" s="1434"/>
      <c r="S8" s="1425" t="s">
        <v>16</v>
      </c>
      <c r="T8" s="1426"/>
      <c r="U8" s="1427"/>
    </row>
    <row r="9" spans="1:21" s="396" customFormat="1" ht="27.75" customHeight="1">
      <c r="A9" s="1451"/>
      <c r="B9" s="1454"/>
      <c r="C9" s="1448" t="s">
        <v>876</v>
      </c>
      <c r="D9" s="1449"/>
      <c r="E9" s="1448" t="s">
        <v>877</v>
      </c>
      <c r="F9" s="1449"/>
      <c r="G9" s="1448" t="s">
        <v>878</v>
      </c>
      <c r="H9" s="1449"/>
      <c r="I9" s="1448" t="s">
        <v>879</v>
      </c>
      <c r="J9" s="1449"/>
      <c r="K9" s="1448" t="s">
        <v>880</v>
      </c>
      <c r="L9" s="1449"/>
      <c r="M9" s="1448" t="s">
        <v>881</v>
      </c>
      <c r="N9" s="1449"/>
      <c r="O9" s="1448" t="s">
        <v>882</v>
      </c>
      <c r="P9" s="1449"/>
      <c r="Q9" s="1448" t="s">
        <v>883</v>
      </c>
      <c r="R9" s="1449"/>
      <c r="S9" s="1428"/>
      <c r="T9" s="1429"/>
      <c r="U9" s="1430"/>
    </row>
    <row r="10" spans="1:21" s="396" customFormat="1" ht="15" thickBot="1">
      <c r="A10" s="1452"/>
      <c r="B10" s="1455"/>
      <c r="C10" s="909" t="s">
        <v>17</v>
      </c>
      <c r="D10" s="910" t="s">
        <v>18</v>
      </c>
      <c r="E10" s="911" t="s">
        <v>17</v>
      </c>
      <c r="F10" s="912" t="s">
        <v>18</v>
      </c>
      <c r="G10" s="913" t="s">
        <v>17</v>
      </c>
      <c r="H10" s="914" t="s">
        <v>18</v>
      </c>
      <c r="I10" s="911" t="s">
        <v>17</v>
      </c>
      <c r="J10" s="912" t="s">
        <v>18</v>
      </c>
      <c r="K10" s="913" t="s">
        <v>17</v>
      </c>
      <c r="L10" s="914" t="s">
        <v>18</v>
      </c>
      <c r="M10" s="911" t="s">
        <v>17</v>
      </c>
      <c r="N10" s="912" t="s">
        <v>18</v>
      </c>
      <c r="O10" s="913" t="s">
        <v>17</v>
      </c>
      <c r="P10" s="914" t="s">
        <v>18</v>
      </c>
      <c r="Q10" s="911" t="s">
        <v>17</v>
      </c>
      <c r="R10" s="914" t="s">
        <v>18</v>
      </c>
      <c r="S10" s="442" t="s">
        <v>17</v>
      </c>
      <c r="T10" s="443" t="s">
        <v>19</v>
      </c>
      <c r="U10" s="444" t="s">
        <v>20</v>
      </c>
    </row>
    <row r="11" spans="1:21" s="415" customFormat="1" ht="42.75" customHeight="1" thickTop="1">
      <c r="A11" s="445">
        <v>1</v>
      </c>
      <c r="B11" s="446" t="s">
        <v>803</v>
      </c>
      <c r="C11" s="447">
        <v>3</v>
      </c>
      <c r="D11" s="448">
        <v>21940</v>
      </c>
      <c r="E11" s="447">
        <v>5</v>
      </c>
      <c r="F11" s="448">
        <v>19140</v>
      </c>
      <c r="G11" s="447">
        <v>6</v>
      </c>
      <c r="H11" s="448">
        <v>23370</v>
      </c>
      <c r="I11" s="447">
        <v>7</v>
      </c>
      <c r="J11" s="448">
        <v>26610</v>
      </c>
      <c r="K11" s="447">
        <v>3</v>
      </c>
      <c r="L11" s="448">
        <v>18810</v>
      </c>
      <c r="M11" s="447">
        <v>2</v>
      </c>
      <c r="N11" s="448">
        <v>24470</v>
      </c>
      <c r="O11" s="447">
        <v>2</v>
      </c>
      <c r="P11" s="448">
        <v>15380</v>
      </c>
      <c r="Q11" s="447">
        <v>2</v>
      </c>
      <c r="R11" s="448">
        <v>25800</v>
      </c>
      <c r="S11" s="449">
        <v>30</v>
      </c>
      <c r="T11" s="450">
        <v>175520</v>
      </c>
      <c r="U11" s="451">
        <v>1</v>
      </c>
    </row>
    <row r="12" spans="1:21" s="415" customFormat="1" ht="42.75" customHeight="1">
      <c r="A12" s="452">
        <v>2</v>
      </c>
      <c r="B12" s="446" t="s">
        <v>804</v>
      </c>
      <c r="C12" s="453">
        <v>2</v>
      </c>
      <c r="D12" s="454">
        <v>25240</v>
      </c>
      <c r="E12" s="453">
        <v>1</v>
      </c>
      <c r="F12" s="454">
        <v>18200</v>
      </c>
      <c r="G12" s="453">
        <v>4</v>
      </c>
      <c r="H12" s="454">
        <v>25450</v>
      </c>
      <c r="I12" s="453">
        <v>5</v>
      </c>
      <c r="J12" s="454">
        <v>30730</v>
      </c>
      <c r="K12" s="453">
        <v>8</v>
      </c>
      <c r="L12" s="454">
        <v>8177</v>
      </c>
      <c r="M12" s="453">
        <v>6</v>
      </c>
      <c r="N12" s="454">
        <v>18030</v>
      </c>
      <c r="O12" s="453">
        <v>3</v>
      </c>
      <c r="P12" s="454">
        <v>13630</v>
      </c>
      <c r="Q12" s="453">
        <v>1</v>
      </c>
      <c r="R12" s="454">
        <v>26830</v>
      </c>
      <c r="S12" s="455">
        <v>30</v>
      </c>
      <c r="T12" s="456">
        <v>166287</v>
      </c>
      <c r="U12" s="457">
        <v>2</v>
      </c>
    </row>
    <row r="13" spans="1:21" s="415" customFormat="1" ht="42.75" customHeight="1">
      <c r="A13" s="458">
        <v>3</v>
      </c>
      <c r="B13" s="446" t="s">
        <v>805</v>
      </c>
      <c r="C13" s="453">
        <v>6</v>
      </c>
      <c r="D13" s="454">
        <v>14600</v>
      </c>
      <c r="E13" s="453">
        <v>2</v>
      </c>
      <c r="F13" s="454">
        <v>18660</v>
      </c>
      <c r="G13" s="453">
        <v>2</v>
      </c>
      <c r="H13" s="454">
        <v>29900</v>
      </c>
      <c r="I13" s="453">
        <v>2</v>
      </c>
      <c r="J13" s="454">
        <v>31450</v>
      </c>
      <c r="K13" s="453">
        <v>9</v>
      </c>
      <c r="L13" s="454">
        <v>10386</v>
      </c>
      <c r="M13" s="453">
        <v>3</v>
      </c>
      <c r="N13" s="454">
        <v>17620</v>
      </c>
      <c r="O13" s="453">
        <v>7</v>
      </c>
      <c r="P13" s="454">
        <v>14820</v>
      </c>
      <c r="Q13" s="453">
        <v>7</v>
      </c>
      <c r="R13" s="454">
        <v>15850</v>
      </c>
      <c r="S13" s="455">
        <v>38</v>
      </c>
      <c r="T13" s="456">
        <v>153286</v>
      </c>
      <c r="U13" s="457">
        <v>3</v>
      </c>
    </row>
    <row r="14" spans="1:21" s="415" customFormat="1" ht="42.75" customHeight="1">
      <c r="A14" s="458">
        <v>4</v>
      </c>
      <c r="B14" s="446" t="s">
        <v>806</v>
      </c>
      <c r="C14" s="453">
        <v>11</v>
      </c>
      <c r="D14" s="454">
        <v>10040</v>
      </c>
      <c r="E14" s="453">
        <v>9</v>
      </c>
      <c r="F14" s="454">
        <v>11580</v>
      </c>
      <c r="G14" s="453">
        <v>3</v>
      </c>
      <c r="H14" s="454">
        <v>27010</v>
      </c>
      <c r="I14" s="453">
        <v>4</v>
      </c>
      <c r="J14" s="454">
        <v>28260</v>
      </c>
      <c r="K14" s="453">
        <v>1</v>
      </c>
      <c r="L14" s="454">
        <v>38034</v>
      </c>
      <c r="M14" s="453">
        <v>1</v>
      </c>
      <c r="N14" s="454">
        <v>28410</v>
      </c>
      <c r="O14" s="453">
        <v>6</v>
      </c>
      <c r="P14" s="454">
        <v>12150</v>
      </c>
      <c r="Q14" s="453">
        <v>12</v>
      </c>
      <c r="R14" s="454">
        <v>12220</v>
      </c>
      <c r="S14" s="455">
        <v>47</v>
      </c>
      <c r="T14" s="456">
        <v>167704</v>
      </c>
      <c r="U14" s="457">
        <v>4</v>
      </c>
    </row>
    <row r="15" spans="1:21" s="415" customFormat="1" ht="42.75" customHeight="1">
      <c r="A15" s="458">
        <v>5</v>
      </c>
      <c r="B15" s="446" t="s">
        <v>807</v>
      </c>
      <c r="C15" s="453">
        <v>5</v>
      </c>
      <c r="D15" s="454">
        <v>18680</v>
      </c>
      <c r="E15" s="453">
        <v>3</v>
      </c>
      <c r="F15" s="454">
        <v>20420</v>
      </c>
      <c r="G15" s="453">
        <v>7</v>
      </c>
      <c r="H15" s="454">
        <v>28560</v>
      </c>
      <c r="I15" s="453">
        <v>1</v>
      </c>
      <c r="J15" s="454">
        <v>36220</v>
      </c>
      <c r="K15" s="453">
        <v>4</v>
      </c>
      <c r="L15" s="454">
        <v>24397</v>
      </c>
      <c r="M15" s="453">
        <v>12</v>
      </c>
      <c r="N15" s="454">
        <v>13030</v>
      </c>
      <c r="O15" s="453">
        <v>12</v>
      </c>
      <c r="P15" s="454">
        <v>9860</v>
      </c>
      <c r="Q15" s="453">
        <v>4</v>
      </c>
      <c r="R15" s="454">
        <v>22180</v>
      </c>
      <c r="S15" s="455">
        <v>48</v>
      </c>
      <c r="T15" s="456">
        <v>173347</v>
      </c>
      <c r="U15" s="457">
        <v>5</v>
      </c>
    </row>
    <row r="16" spans="1:21" s="415" customFormat="1" ht="42.75" customHeight="1">
      <c r="A16" s="458">
        <v>6</v>
      </c>
      <c r="B16" s="446" t="s">
        <v>808</v>
      </c>
      <c r="C16" s="453">
        <v>4</v>
      </c>
      <c r="D16" s="454">
        <v>18360</v>
      </c>
      <c r="E16" s="453">
        <v>10</v>
      </c>
      <c r="F16" s="454">
        <v>10140</v>
      </c>
      <c r="G16" s="453">
        <v>10</v>
      </c>
      <c r="H16" s="454">
        <v>21500</v>
      </c>
      <c r="I16" s="453">
        <v>3</v>
      </c>
      <c r="J16" s="454">
        <v>28480</v>
      </c>
      <c r="K16" s="453">
        <v>7</v>
      </c>
      <c r="L16" s="454">
        <v>9993</v>
      </c>
      <c r="M16" s="453">
        <v>10</v>
      </c>
      <c r="N16" s="454">
        <v>12590</v>
      </c>
      <c r="O16" s="453">
        <v>1</v>
      </c>
      <c r="P16" s="454">
        <v>17030</v>
      </c>
      <c r="Q16" s="453">
        <v>3</v>
      </c>
      <c r="R16" s="454">
        <v>22710</v>
      </c>
      <c r="S16" s="455">
        <v>48</v>
      </c>
      <c r="T16" s="456">
        <v>140803</v>
      </c>
      <c r="U16" s="457">
        <v>6</v>
      </c>
    </row>
    <row r="17" spans="1:21" s="415" customFormat="1" ht="42.75" customHeight="1">
      <c r="A17" s="458">
        <v>7</v>
      </c>
      <c r="B17" s="446" t="s">
        <v>809</v>
      </c>
      <c r="C17" s="453">
        <v>7</v>
      </c>
      <c r="D17" s="454">
        <v>11480</v>
      </c>
      <c r="E17" s="453">
        <v>4</v>
      </c>
      <c r="F17" s="454">
        <v>16520</v>
      </c>
      <c r="G17" s="453">
        <v>5</v>
      </c>
      <c r="H17" s="454">
        <v>23530</v>
      </c>
      <c r="I17" s="453">
        <v>9</v>
      </c>
      <c r="J17" s="454">
        <v>23430</v>
      </c>
      <c r="K17" s="453">
        <v>2</v>
      </c>
      <c r="L17" s="454">
        <v>30748</v>
      </c>
      <c r="M17" s="453">
        <v>5</v>
      </c>
      <c r="N17" s="454">
        <v>15950</v>
      </c>
      <c r="O17" s="453">
        <v>8</v>
      </c>
      <c r="P17" s="454">
        <v>12191</v>
      </c>
      <c r="Q17" s="453">
        <v>9</v>
      </c>
      <c r="R17" s="454">
        <v>12610</v>
      </c>
      <c r="S17" s="455">
        <v>49</v>
      </c>
      <c r="T17" s="456">
        <v>146459</v>
      </c>
      <c r="U17" s="457">
        <v>7</v>
      </c>
    </row>
    <row r="18" spans="1:24" s="415" customFormat="1" ht="42.75" customHeight="1">
      <c r="A18" s="458">
        <v>8</v>
      </c>
      <c r="B18" s="446" t="s">
        <v>810</v>
      </c>
      <c r="C18" s="453">
        <v>9</v>
      </c>
      <c r="D18" s="454">
        <v>8240</v>
      </c>
      <c r="E18" s="453">
        <v>12</v>
      </c>
      <c r="F18" s="454">
        <v>9980</v>
      </c>
      <c r="G18" s="453">
        <v>1</v>
      </c>
      <c r="H18" s="454">
        <v>25530</v>
      </c>
      <c r="I18" s="453">
        <v>6</v>
      </c>
      <c r="J18" s="454">
        <v>29010</v>
      </c>
      <c r="K18" s="453">
        <v>6</v>
      </c>
      <c r="L18" s="454">
        <v>18891</v>
      </c>
      <c r="M18" s="453">
        <v>8</v>
      </c>
      <c r="N18" s="454">
        <v>14230</v>
      </c>
      <c r="O18" s="453">
        <v>5</v>
      </c>
      <c r="P18" s="454">
        <v>13040</v>
      </c>
      <c r="Q18" s="453">
        <v>5</v>
      </c>
      <c r="R18" s="454">
        <v>17000</v>
      </c>
      <c r="S18" s="455">
        <v>52</v>
      </c>
      <c r="T18" s="456">
        <v>135921</v>
      </c>
      <c r="U18" s="457">
        <v>8</v>
      </c>
      <c r="X18" s="435"/>
    </row>
    <row r="19" spans="1:21" s="415" customFormat="1" ht="42.75" customHeight="1">
      <c r="A19" s="416">
        <v>9</v>
      </c>
      <c r="B19" s="446" t="s">
        <v>811</v>
      </c>
      <c r="C19" s="453">
        <v>1</v>
      </c>
      <c r="D19" s="454">
        <v>18660</v>
      </c>
      <c r="E19" s="453">
        <v>7</v>
      </c>
      <c r="F19" s="454">
        <v>16400</v>
      </c>
      <c r="G19" s="453">
        <v>12</v>
      </c>
      <c r="H19" s="454">
        <v>16180</v>
      </c>
      <c r="I19" s="453">
        <v>11</v>
      </c>
      <c r="J19" s="454">
        <v>23600</v>
      </c>
      <c r="K19" s="453">
        <v>10</v>
      </c>
      <c r="L19" s="454">
        <v>9204</v>
      </c>
      <c r="M19" s="453">
        <v>4</v>
      </c>
      <c r="N19" s="454">
        <v>18080</v>
      </c>
      <c r="O19" s="453">
        <v>4</v>
      </c>
      <c r="P19" s="454">
        <v>14520</v>
      </c>
      <c r="Q19" s="453">
        <v>8</v>
      </c>
      <c r="R19" s="454">
        <v>14940</v>
      </c>
      <c r="S19" s="455">
        <v>57</v>
      </c>
      <c r="T19" s="456">
        <v>131584</v>
      </c>
      <c r="U19" s="457">
        <v>9</v>
      </c>
    </row>
    <row r="20" spans="1:21" s="415" customFormat="1" ht="42.75" customHeight="1">
      <c r="A20" s="452">
        <v>10</v>
      </c>
      <c r="B20" s="446" t="s">
        <v>812</v>
      </c>
      <c r="C20" s="453">
        <v>12</v>
      </c>
      <c r="D20" s="454">
        <v>8980</v>
      </c>
      <c r="E20" s="453">
        <v>11</v>
      </c>
      <c r="F20" s="454">
        <v>9800</v>
      </c>
      <c r="G20" s="453">
        <v>9</v>
      </c>
      <c r="H20" s="454">
        <v>22240</v>
      </c>
      <c r="I20" s="453">
        <v>8</v>
      </c>
      <c r="J20" s="454">
        <v>25720</v>
      </c>
      <c r="K20" s="453">
        <v>5</v>
      </c>
      <c r="L20" s="454">
        <v>12983</v>
      </c>
      <c r="M20" s="453">
        <v>7</v>
      </c>
      <c r="N20" s="454">
        <v>16800</v>
      </c>
      <c r="O20" s="453">
        <v>10</v>
      </c>
      <c r="P20" s="454">
        <v>10610</v>
      </c>
      <c r="Q20" s="453">
        <v>6</v>
      </c>
      <c r="R20" s="454">
        <v>16580</v>
      </c>
      <c r="S20" s="455">
        <v>68</v>
      </c>
      <c r="T20" s="456">
        <v>123713</v>
      </c>
      <c r="U20" s="457">
        <v>10</v>
      </c>
    </row>
    <row r="21" spans="1:21" s="415" customFormat="1" ht="42.75" customHeight="1">
      <c r="A21" s="416">
        <v>11</v>
      </c>
      <c r="B21" s="446" t="s">
        <v>813</v>
      </c>
      <c r="C21" s="453">
        <v>8</v>
      </c>
      <c r="D21" s="454">
        <v>10120</v>
      </c>
      <c r="E21" s="453">
        <v>6</v>
      </c>
      <c r="F21" s="454">
        <v>15320</v>
      </c>
      <c r="G21" s="453">
        <v>8</v>
      </c>
      <c r="H21" s="454">
        <v>21400</v>
      </c>
      <c r="I21" s="453">
        <v>10</v>
      </c>
      <c r="J21" s="454">
        <v>24690</v>
      </c>
      <c r="K21" s="453">
        <v>12</v>
      </c>
      <c r="L21" s="454">
        <v>7432</v>
      </c>
      <c r="M21" s="453">
        <v>11</v>
      </c>
      <c r="N21" s="454">
        <v>16630</v>
      </c>
      <c r="O21" s="453">
        <v>9</v>
      </c>
      <c r="P21" s="454">
        <v>10920</v>
      </c>
      <c r="Q21" s="453">
        <v>10</v>
      </c>
      <c r="R21" s="454">
        <v>17540</v>
      </c>
      <c r="S21" s="455">
        <v>74</v>
      </c>
      <c r="T21" s="456">
        <v>124052</v>
      </c>
      <c r="U21" s="457">
        <v>11</v>
      </c>
    </row>
    <row r="22" spans="1:21" s="415" customFormat="1" ht="42.75" customHeight="1" thickBot="1">
      <c r="A22" s="419">
        <v>12</v>
      </c>
      <c r="B22" s="459" t="s">
        <v>814</v>
      </c>
      <c r="C22" s="460">
        <v>10</v>
      </c>
      <c r="D22" s="461">
        <v>10260</v>
      </c>
      <c r="E22" s="460">
        <v>8</v>
      </c>
      <c r="F22" s="461">
        <v>13780</v>
      </c>
      <c r="G22" s="460">
        <v>11</v>
      </c>
      <c r="H22" s="461">
        <v>24020</v>
      </c>
      <c r="I22" s="460">
        <v>12</v>
      </c>
      <c r="J22" s="461">
        <v>22000</v>
      </c>
      <c r="K22" s="460">
        <v>11</v>
      </c>
      <c r="L22" s="461">
        <v>11520</v>
      </c>
      <c r="M22" s="460">
        <v>9</v>
      </c>
      <c r="N22" s="461">
        <v>13150</v>
      </c>
      <c r="O22" s="460">
        <v>11</v>
      </c>
      <c r="P22" s="461">
        <v>9370</v>
      </c>
      <c r="Q22" s="460">
        <v>11</v>
      </c>
      <c r="R22" s="461">
        <v>10270</v>
      </c>
      <c r="S22" s="462">
        <v>83</v>
      </c>
      <c r="T22" s="463">
        <v>114370</v>
      </c>
      <c r="U22" s="464">
        <v>12</v>
      </c>
    </row>
    <row r="23" ht="13.5" thickTop="1"/>
  </sheetData>
  <sheetProtection/>
  <mergeCells count="19">
    <mergeCell ref="A8:A10"/>
    <mergeCell ref="B8:B10"/>
    <mergeCell ref="C8:D8"/>
    <mergeCell ref="E8:F8"/>
    <mergeCell ref="S8:U9"/>
    <mergeCell ref="C9:D9"/>
    <mergeCell ref="E9:F9"/>
    <mergeCell ref="G9:H9"/>
    <mergeCell ref="I9:J9"/>
    <mergeCell ref="K9:L9"/>
    <mergeCell ref="G8:H8"/>
    <mergeCell ref="I8:J8"/>
    <mergeCell ref="M9:N9"/>
    <mergeCell ref="O9:P9"/>
    <mergeCell ref="Q9:R9"/>
    <mergeCell ref="K8:L8"/>
    <mergeCell ref="M8:N8"/>
    <mergeCell ref="O8:P8"/>
    <mergeCell ref="Q8:R8"/>
  </mergeCells>
  <printOptions/>
  <pageMargins left="0.7874015748031497" right="0.7874015748031497" top="0.2755905511811024" bottom="0.5905511811023623" header="2.97" footer="0.5118110236220472"/>
  <pageSetup horizontalDpi="600" verticalDpi="600" orientation="landscape" paperSize="9" scale="75" r:id="rId2"/>
  <headerFooter alignWithMargins="0">
    <oddFooter>&amp;C&amp;"Arial,Kurziv"&amp;14&amp;XProgram za izračun rezultata i provođenje natjecanja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showRowColHeaders="0" zoomScale="72" zoomScaleNormal="72" zoomScalePageLayoutView="0" workbookViewId="0" topLeftCell="A1">
      <selection activeCell="C13" sqref="C13"/>
    </sheetView>
  </sheetViews>
  <sheetFormatPr defaultColWidth="9.140625" defaultRowHeight="12.75"/>
  <cols>
    <col min="1" max="1" width="5.140625" style="465" customWidth="1"/>
    <col min="2" max="2" width="21.8515625" style="470" bestFit="1" customWidth="1"/>
    <col min="3" max="3" width="19.8515625" style="466" customWidth="1"/>
    <col min="4" max="4" width="4.7109375" style="466" customWidth="1"/>
    <col min="5" max="5" width="7.8515625" style="467" customWidth="1"/>
    <col min="6" max="6" width="4.7109375" style="466" customWidth="1"/>
    <col min="7" max="7" width="9.28125" style="467" customWidth="1"/>
    <col min="8" max="8" width="4.7109375" style="466" customWidth="1"/>
    <col min="9" max="9" width="9.28125" style="467" customWidth="1"/>
    <col min="10" max="10" width="4.7109375" style="466" customWidth="1"/>
    <col min="11" max="11" width="9.28125" style="467" customWidth="1"/>
    <col min="12" max="12" width="4.7109375" style="466" customWidth="1"/>
    <col min="13" max="13" width="9.28125" style="467" customWidth="1"/>
    <col min="14" max="14" width="4.7109375" style="466" customWidth="1"/>
    <col min="15" max="15" width="9.28125" style="467" customWidth="1"/>
    <col min="16" max="16" width="4.7109375" style="466" customWidth="1"/>
    <col min="17" max="17" width="9.28125" style="467" customWidth="1"/>
    <col min="18" max="18" width="4.7109375" style="466" customWidth="1"/>
    <col min="19" max="19" width="9.28125" style="467" customWidth="1"/>
    <col min="20" max="20" width="10.8515625" style="467" customWidth="1"/>
    <col min="21" max="21" width="6.7109375" style="466" customWidth="1"/>
    <col min="22" max="22" width="10.00390625" style="467" customWidth="1"/>
    <col min="23" max="23" width="10.57421875" style="466" customWidth="1"/>
    <col min="24" max="26" width="9.140625" style="466" hidden="1" customWidth="1"/>
    <col min="27" max="27" width="10.8515625" style="466" hidden="1" customWidth="1"/>
    <col min="28" max="28" width="15.57421875" style="466" hidden="1" customWidth="1"/>
    <col min="29" max="29" width="14.57421875" style="466" hidden="1" customWidth="1"/>
    <col min="30" max="31" width="9.140625" style="466" hidden="1" customWidth="1"/>
    <col min="32" max="16384" width="9.140625" style="466" customWidth="1"/>
  </cols>
  <sheetData>
    <row r="1" spans="2:17" ht="23.25">
      <c r="B1" s="1731" t="s">
        <v>0</v>
      </c>
      <c r="C1" s="1731"/>
      <c r="K1" s="468" t="s">
        <v>1</v>
      </c>
      <c r="Q1" s="466"/>
    </row>
    <row r="2" spans="2:26" ht="23.25">
      <c r="B2" s="1732" t="s">
        <v>2</v>
      </c>
      <c r="C2" s="1732"/>
      <c r="K2" s="468" t="s">
        <v>630</v>
      </c>
      <c r="Z2" s="469"/>
    </row>
    <row r="3" spans="11:27" ht="23.25">
      <c r="K3" s="468" t="s">
        <v>4</v>
      </c>
      <c r="AA3" s="471"/>
    </row>
    <row r="4" spans="2:17" ht="15.75" thickBot="1">
      <c r="B4" s="472"/>
      <c r="D4" s="473"/>
      <c r="E4" s="474"/>
      <c r="H4" s="473"/>
      <c r="I4" s="474"/>
      <c r="L4" s="473"/>
      <c r="M4" s="474"/>
      <c r="P4" s="473"/>
      <c r="Q4" s="474"/>
    </row>
    <row r="5" spans="1:23" s="476" customFormat="1" ht="27.75" customHeight="1" thickTop="1">
      <c r="A5" s="1733" t="s">
        <v>5</v>
      </c>
      <c r="B5" s="1735" t="s">
        <v>6</v>
      </c>
      <c r="C5" s="1737" t="s">
        <v>7</v>
      </c>
      <c r="D5" s="1683" t="s">
        <v>868</v>
      </c>
      <c r="E5" s="1683"/>
      <c r="F5" s="1684" t="s">
        <v>869</v>
      </c>
      <c r="G5" s="1684"/>
      <c r="H5" s="1683" t="s">
        <v>870</v>
      </c>
      <c r="I5" s="1683"/>
      <c r="J5" s="1689" t="s">
        <v>871</v>
      </c>
      <c r="K5" s="1689"/>
      <c r="L5" s="1689" t="s">
        <v>872</v>
      </c>
      <c r="M5" s="1689"/>
      <c r="N5" s="1684" t="s">
        <v>873</v>
      </c>
      <c r="O5" s="1684"/>
      <c r="P5" s="1739" t="s">
        <v>937</v>
      </c>
      <c r="Q5" s="1740"/>
      <c r="R5" s="1741" t="s">
        <v>938</v>
      </c>
      <c r="S5" s="1742"/>
      <c r="T5" s="475" t="s">
        <v>457</v>
      </c>
      <c r="U5" s="1743" t="s">
        <v>16</v>
      </c>
      <c r="V5" s="1744"/>
      <c r="W5" s="1745"/>
    </row>
    <row r="6" spans="1:23" s="476" customFormat="1" ht="27.75" customHeight="1">
      <c r="A6" s="1734"/>
      <c r="B6" s="1736"/>
      <c r="C6" s="1738"/>
      <c r="D6" s="1749" t="s">
        <v>589</v>
      </c>
      <c r="E6" s="1750"/>
      <c r="F6" s="1751" t="s">
        <v>590</v>
      </c>
      <c r="G6" s="1752"/>
      <c r="H6" s="1749" t="s">
        <v>591</v>
      </c>
      <c r="I6" s="1750"/>
      <c r="J6" s="1749" t="s">
        <v>592</v>
      </c>
      <c r="K6" s="1750"/>
      <c r="L6" s="1749" t="s">
        <v>593</v>
      </c>
      <c r="M6" s="1750"/>
      <c r="N6" s="1749" t="s">
        <v>594</v>
      </c>
      <c r="O6" s="1750"/>
      <c r="P6" s="1751" t="s">
        <v>595</v>
      </c>
      <c r="Q6" s="1750"/>
      <c r="R6" s="1751" t="s">
        <v>596</v>
      </c>
      <c r="S6" s="1750"/>
      <c r="T6" s="477">
        <v>-0.5</v>
      </c>
      <c r="U6" s="1746"/>
      <c r="V6" s="1747"/>
      <c r="W6" s="1748"/>
    </row>
    <row r="7" spans="1:28" s="476" customFormat="1" ht="12.75" customHeight="1">
      <c r="A7" s="1734"/>
      <c r="B7" s="1736"/>
      <c r="C7" s="1738"/>
      <c r="D7" s="478"/>
      <c r="E7" s="479"/>
      <c r="F7" s="478"/>
      <c r="G7" s="480"/>
      <c r="H7" s="481"/>
      <c r="I7" s="479"/>
      <c r="J7" s="478"/>
      <c r="K7" s="480"/>
      <c r="L7" s="481"/>
      <c r="M7" s="479"/>
      <c r="N7" s="478"/>
      <c r="O7" s="482"/>
      <c r="P7" s="481"/>
      <c r="Q7" s="482"/>
      <c r="R7" s="481"/>
      <c r="S7" s="480"/>
      <c r="T7" s="483"/>
      <c r="U7" s="481"/>
      <c r="V7" s="484"/>
      <c r="W7" s="485"/>
      <c r="X7" s="486"/>
      <c r="Y7" s="471"/>
      <c r="Z7" s="471"/>
      <c r="AA7" s="471"/>
      <c r="AB7" s="471"/>
    </row>
    <row r="8" spans="1:28" s="476" customFormat="1" ht="12.75" customHeight="1">
      <c r="A8" s="487"/>
      <c r="B8" s="488"/>
      <c r="C8" s="489"/>
      <c r="D8" s="490" t="s">
        <v>17</v>
      </c>
      <c r="E8" s="491" t="s">
        <v>18</v>
      </c>
      <c r="F8" s="490" t="s">
        <v>17</v>
      </c>
      <c r="G8" s="492" t="s">
        <v>18</v>
      </c>
      <c r="H8" s="493" t="s">
        <v>17</v>
      </c>
      <c r="I8" s="491" t="s">
        <v>18</v>
      </c>
      <c r="J8" s="490" t="s">
        <v>17</v>
      </c>
      <c r="K8" s="492" t="s">
        <v>18</v>
      </c>
      <c r="L8" s="493" t="s">
        <v>17</v>
      </c>
      <c r="M8" s="491" t="s">
        <v>18</v>
      </c>
      <c r="N8" s="490" t="s">
        <v>17</v>
      </c>
      <c r="O8" s="494" t="s">
        <v>18</v>
      </c>
      <c r="P8" s="493" t="s">
        <v>17</v>
      </c>
      <c r="Q8" s="491" t="s">
        <v>18</v>
      </c>
      <c r="R8" s="490" t="s">
        <v>17</v>
      </c>
      <c r="S8" s="492" t="s">
        <v>18</v>
      </c>
      <c r="T8" s="495"/>
      <c r="U8" s="493" t="s">
        <v>17</v>
      </c>
      <c r="V8" s="496" t="s">
        <v>19</v>
      </c>
      <c r="W8" s="497" t="s">
        <v>20</v>
      </c>
      <c r="X8" s="498"/>
      <c r="Y8" s="471"/>
      <c r="Z8" s="471"/>
      <c r="AA8" s="471"/>
      <c r="AB8" s="471"/>
    </row>
    <row r="9" spans="1:31" s="476" customFormat="1" ht="12.75" customHeight="1" thickBot="1">
      <c r="A9" s="499"/>
      <c r="B9" s="500"/>
      <c r="C9" s="501"/>
      <c r="D9" s="502"/>
      <c r="E9" s="503"/>
      <c r="F9" s="502"/>
      <c r="G9" s="504"/>
      <c r="H9" s="502"/>
      <c r="I9" s="503"/>
      <c r="J9" s="502"/>
      <c r="K9" s="504"/>
      <c r="L9" s="502"/>
      <c r="M9" s="503"/>
      <c r="N9" s="502"/>
      <c r="O9" s="504"/>
      <c r="P9" s="502"/>
      <c r="Q9" s="503"/>
      <c r="R9" s="502"/>
      <c r="S9" s="504"/>
      <c r="T9" s="505"/>
      <c r="U9" s="506"/>
      <c r="V9" s="507"/>
      <c r="W9" s="508"/>
      <c r="X9" s="498"/>
      <c r="Y9" s="471"/>
      <c r="Z9" s="471"/>
      <c r="AA9" s="471"/>
      <c r="AB9" s="471"/>
      <c r="AD9" s="509" t="s">
        <v>597</v>
      </c>
      <c r="AE9" s="510">
        <v>0.5</v>
      </c>
    </row>
    <row r="10" spans="1:31" s="523" customFormat="1" ht="15" customHeight="1" thickTop="1">
      <c r="A10" s="511">
        <v>1</v>
      </c>
      <c r="B10" s="512" t="s">
        <v>175</v>
      </c>
      <c r="C10" s="549" t="s">
        <v>164</v>
      </c>
      <c r="D10" s="514">
        <v>1</v>
      </c>
      <c r="E10" s="515">
        <v>7090</v>
      </c>
      <c r="F10" s="516">
        <v>1</v>
      </c>
      <c r="G10" s="517">
        <v>7260</v>
      </c>
      <c r="H10" s="514"/>
      <c r="I10" s="515"/>
      <c r="J10" s="516"/>
      <c r="K10" s="518"/>
      <c r="L10" s="514"/>
      <c r="M10" s="515"/>
      <c r="N10" s="516"/>
      <c r="O10" s="518"/>
      <c r="P10" s="514"/>
      <c r="Q10" s="515"/>
      <c r="R10" s="516"/>
      <c r="S10" s="518"/>
      <c r="T10" s="519">
        <f aca="true" t="shared" si="0" ref="T10:T49">IF(ISNUMBER(AE10)=TRUE,AE10,"")</f>
        <v>0.5</v>
      </c>
      <c r="U10" s="520">
        <f aca="true" t="shared" si="1" ref="U10:U49">IF(ISNUMBER(D10)=TRUE,SUM(D10,F10,H10,J10,L10,N10,P10,R10)-T10,"")</f>
        <v>1.5</v>
      </c>
      <c r="V10" s="521">
        <f aca="true" t="shared" si="2" ref="V10:V49">IF(ISNUMBER(E10)=TRUE,SUM(E10,G10,I10,K10,M10,O10,Q10,S10),"")</f>
        <v>14350</v>
      </c>
      <c r="W10" s="522">
        <f aca="true" t="shared" si="3" ref="W10:W49">IF(ISNUMBER(AC10)=TRUE,AC10,"")</f>
        <v>1</v>
      </c>
      <c r="X10" s="523">
        <f aca="true" t="shared" si="4" ref="X10:X49">IF(ISNUMBER(W10)=TRUE,1,"")</f>
        <v>1</v>
      </c>
      <c r="Y10" s="523">
        <f aca="true" t="shared" si="5" ref="Y10:Y49">IF(ISNUMBER(U10)=TRUE,U10,"")</f>
        <v>1.5</v>
      </c>
      <c r="Z10" s="523">
        <f aca="true" t="shared" si="6" ref="Z10:Z49">IF(ISNUMBER(V10)=TRUE,V10,"")</f>
        <v>14350</v>
      </c>
      <c r="AA10" s="524">
        <f aca="true" t="shared" si="7" ref="AA10:AA49">MAX(E10,G10,I10,K10,M10,O10,Q10,S10)</f>
        <v>7260</v>
      </c>
      <c r="AB10" s="523">
        <f aca="true" t="shared" si="8" ref="AB10:AB49">IF(ISNUMBER(Y10)=TRUE,Y10-Z10/100000-AA10/1000000000,"")</f>
        <v>1.35649274</v>
      </c>
      <c r="AC10" s="523">
        <f aca="true" t="shared" si="9" ref="AC10:AC49">IF(ISNUMBER(AB10)=TRUE,RANK(AB10,$AB$10:$AB$49,1),"")</f>
        <v>1</v>
      </c>
      <c r="AD10" s="523">
        <f aca="true" t="shared" si="10" ref="AD10:AD49">IF(OR(ISNUMBER(D10)=TRUE,ISNUMBER(F10)=TRUE,ISNUMBER(H10)=TRUE,ISNUMBER(J10)=TRUE,ISNUMBER(L10)=TRUE,ISNUMBER(N10)=TRUE,ISNUMBER(P10)=TRUE,ISNUMBER(R10)=TRUE),MAX(D10,F10,H10,J10,L10,N10,P10,R10),"")</f>
        <v>1</v>
      </c>
      <c r="AE10" s="523">
        <f aca="true" t="shared" si="11" ref="AE10:AE49">IF(ISNUMBER(AD10),AD10*50%,"")</f>
        <v>0.5</v>
      </c>
    </row>
    <row r="11" spans="1:31" s="523" customFormat="1" ht="15" customHeight="1">
      <c r="A11" s="525">
        <v>2</v>
      </c>
      <c r="B11" s="526" t="s">
        <v>497</v>
      </c>
      <c r="C11" s="527" t="s">
        <v>498</v>
      </c>
      <c r="D11" s="528">
        <v>3</v>
      </c>
      <c r="E11" s="529">
        <v>5540</v>
      </c>
      <c r="F11" s="530">
        <v>3</v>
      </c>
      <c r="G11" s="531">
        <v>5520</v>
      </c>
      <c r="H11" s="528"/>
      <c r="I11" s="529"/>
      <c r="J11" s="530"/>
      <c r="K11" s="531"/>
      <c r="L11" s="528"/>
      <c r="M11" s="529"/>
      <c r="N11" s="530"/>
      <c r="O11" s="531"/>
      <c r="P11" s="528"/>
      <c r="Q11" s="529"/>
      <c r="R11" s="530"/>
      <c r="S11" s="531"/>
      <c r="T11" s="519">
        <f t="shared" si="0"/>
        <v>1.5</v>
      </c>
      <c r="U11" s="520">
        <f t="shared" si="1"/>
        <v>4.5</v>
      </c>
      <c r="V11" s="521">
        <f t="shared" si="2"/>
        <v>11060</v>
      </c>
      <c r="W11" s="522">
        <f t="shared" si="3"/>
        <v>2</v>
      </c>
      <c r="X11" s="523">
        <f t="shared" si="4"/>
        <v>1</v>
      </c>
      <c r="Y11" s="523">
        <f t="shared" si="5"/>
        <v>4.5</v>
      </c>
      <c r="Z11" s="523">
        <f t="shared" si="6"/>
        <v>11060</v>
      </c>
      <c r="AA11" s="524">
        <f t="shared" si="7"/>
        <v>5540</v>
      </c>
      <c r="AB11" s="523">
        <f t="shared" si="8"/>
        <v>4.38939446</v>
      </c>
      <c r="AC11" s="523">
        <f t="shared" si="9"/>
        <v>2</v>
      </c>
      <c r="AD11" s="523">
        <f t="shared" si="10"/>
        <v>3</v>
      </c>
      <c r="AE11" s="523">
        <f t="shared" si="11"/>
        <v>1.5</v>
      </c>
    </row>
    <row r="12" spans="1:31" s="523" customFormat="1" ht="15" customHeight="1">
      <c r="A12" s="525">
        <v>3</v>
      </c>
      <c r="B12" s="526" t="s">
        <v>499</v>
      </c>
      <c r="C12" s="527" t="s">
        <v>631</v>
      </c>
      <c r="D12" s="528">
        <v>5</v>
      </c>
      <c r="E12" s="529">
        <v>4330</v>
      </c>
      <c r="F12" s="530">
        <v>2</v>
      </c>
      <c r="G12" s="531">
        <v>5680</v>
      </c>
      <c r="H12" s="528"/>
      <c r="I12" s="529"/>
      <c r="J12" s="530"/>
      <c r="K12" s="531"/>
      <c r="L12" s="528"/>
      <c r="M12" s="529"/>
      <c r="N12" s="530"/>
      <c r="O12" s="531"/>
      <c r="P12" s="528"/>
      <c r="Q12" s="529"/>
      <c r="R12" s="530"/>
      <c r="S12" s="531"/>
      <c r="T12" s="519">
        <f t="shared" si="0"/>
        <v>2.5</v>
      </c>
      <c r="U12" s="520">
        <f t="shared" si="1"/>
        <v>4.5</v>
      </c>
      <c r="V12" s="521">
        <f t="shared" si="2"/>
        <v>10010</v>
      </c>
      <c r="W12" s="522">
        <f t="shared" si="3"/>
        <v>3</v>
      </c>
      <c r="X12" s="523">
        <f t="shared" si="4"/>
        <v>1</v>
      </c>
      <c r="Y12" s="523">
        <f t="shared" si="5"/>
        <v>4.5</v>
      </c>
      <c r="Z12" s="523">
        <f t="shared" si="6"/>
        <v>10010</v>
      </c>
      <c r="AA12" s="524">
        <f t="shared" si="7"/>
        <v>5680</v>
      </c>
      <c r="AB12" s="523">
        <f t="shared" si="8"/>
        <v>4.39989432</v>
      </c>
      <c r="AC12" s="523">
        <f t="shared" si="9"/>
        <v>3</v>
      </c>
      <c r="AD12" s="523">
        <f t="shared" si="10"/>
        <v>5</v>
      </c>
      <c r="AE12" s="523">
        <f t="shared" si="11"/>
        <v>2.5</v>
      </c>
    </row>
    <row r="13" spans="1:31" s="523" customFormat="1" ht="15" customHeight="1">
      <c r="A13" s="511">
        <v>4</v>
      </c>
      <c r="B13" s="526" t="s">
        <v>496</v>
      </c>
      <c r="C13" s="527" t="s">
        <v>34</v>
      </c>
      <c r="D13" s="528">
        <v>2</v>
      </c>
      <c r="E13" s="529">
        <v>6920</v>
      </c>
      <c r="F13" s="530">
        <v>8</v>
      </c>
      <c r="G13" s="531">
        <v>3460</v>
      </c>
      <c r="H13" s="528"/>
      <c r="I13" s="529"/>
      <c r="J13" s="530"/>
      <c r="K13" s="531"/>
      <c r="L13" s="528"/>
      <c r="M13" s="529"/>
      <c r="N13" s="530"/>
      <c r="O13" s="531"/>
      <c r="P13" s="528"/>
      <c r="Q13" s="529"/>
      <c r="R13" s="530"/>
      <c r="S13" s="531"/>
      <c r="T13" s="519">
        <f t="shared" si="0"/>
        <v>4</v>
      </c>
      <c r="U13" s="520">
        <f t="shared" si="1"/>
        <v>6</v>
      </c>
      <c r="V13" s="521">
        <f t="shared" si="2"/>
        <v>10380</v>
      </c>
      <c r="W13" s="522">
        <f t="shared" si="3"/>
        <v>4</v>
      </c>
      <c r="X13" s="523">
        <f t="shared" si="4"/>
        <v>1</v>
      </c>
      <c r="Y13" s="523">
        <f t="shared" si="5"/>
        <v>6</v>
      </c>
      <c r="Z13" s="523">
        <f t="shared" si="6"/>
        <v>10380</v>
      </c>
      <c r="AA13" s="524">
        <f t="shared" si="7"/>
        <v>6920</v>
      </c>
      <c r="AB13" s="523">
        <f t="shared" si="8"/>
        <v>5.896193080000001</v>
      </c>
      <c r="AC13" s="523">
        <f t="shared" si="9"/>
        <v>4</v>
      </c>
      <c r="AD13" s="523">
        <f t="shared" si="10"/>
        <v>8</v>
      </c>
      <c r="AE13" s="523">
        <f t="shared" si="11"/>
        <v>4</v>
      </c>
    </row>
    <row r="14" spans="1:31" s="523" customFormat="1" ht="15" customHeight="1">
      <c r="A14" s="525">
        <v>5</v>
      </c>
      <c r="B14" s="526" t="s">
        <v>504</v>
      </c>
      <c r="C14" s="532" t="s">
        <v>140</v>
      </c>
      <c r="D14" s="528">
        <v>8</v>
      </c>
      <c r="E14" s="529">
        <v>3780</v>
      </c>
      <c r="F14" s="530">
        <v>4</v>
      </c>
      <c r="G14" s="531">
        <v>4790</v>
      </c>
      <c r="H14" s="528"/>
      <c r="I14" s="529"/>
      <c r="J14" s="530"/>
      <c r="K14" s="531"/>
      <c r="L14" s="528"/>
      <c r="M14" s="529"/>
      <c r="N14" s="530"/>
      <c r="O14" s="531"/>
      <c r="P14" s="528"/>
      <c r="Q14" s="529"/>
      <c r="R14" s="530"/>
      <c r="S14" s="531"/>
      <c r="T14" s="519">
        <f t="shared" si="0"/>
        <v>4</v>
      </c>
      <c r="U14" s="520">
        <f t="shared" si="1"/>
        <v>8</v>
      </c>
      <c r="V14" s="521">
        <f t="shared" si="2"/>
        <v>8570</v>
      </c>
      <c r="W14" s="522">
        <f t="shared" si="3"/>
        <v>5</v>
      </c>
      <c r="X14" s="523">
        <f t="shared" si="4"/>
        <v>1</v>
      </c>
      <c r="Y14" s="523">
        <f t="shared" si="5"/>
        <v>8</v>
      </c>
      <c r="Z14" s="523">
        <f t="shared" si="6"/>
        <v>8570</v>
      </c>
      <c r="AA14" s="524">
        <f t="shared" si="7"/>
        <v>4790</v>
      </c>
      <c r="AB14" s="523">
        <f t="shared" si="8"/>
        <v>7.91429521</v>
      </c>
      <c r="AC14" s="523">
        <f t="shared" si="9"/>
        <v>5</v>
      </c>
      <c r="AD14" s="523">
        <f t="shared" si="10"/>
        <v>8</v>
      </c>
      <c r="AE14" s="523">
        <f t="shared" si="11"/>
        <v>4</v>
      </c>
    </row>
    <row r="15" spans="1:31" s="523" customFormat="1" ht="15" customHeight="1">
      <c r="A15" s="525">
        <v>6</v>
      </c>
      <c r="B15" s="526" t="s">
        <v>632</v>
      </c>
      <c r="C15" s="532" t="s">
        <v>42</v>
      </c>
      <c r="D15" s="528">
        <v>6</v>
      </c>
      <c r="E15" s="529">
        <v>4260</v>
      </c>
      <c r="F15" s="530">
        <v>5</v>
      </c>
      <c r="G15" s="531">
        <v>4210</v>
      </c>
      <c r="H15" s="528"/>
      <c r="I15" s="529"/>
      <c r="J15" s="530"/>
      <c r="K15" s="531"/>
      <c r="L15" s="528"/>
      <c r="M15" s="529"/>
      <c r="N15" s="530"/>
      <c r="O15" s="531"/>
      <c r="P15" s="528"/>
      <c r="Q15" s="529"/>
      <c r="R15" s="530"/>
      <c r="S15" s="531"/>
      <c r="T15" s="519">
        <f t="shared" si="0"/>
        <v>3</v>
      </c>
      <c r="U15" s="520">
        <f t="shared" si="1"/>
        <v>8</v>
      </c>
      <c r="V15" s="521">
        <f t="shared" si="2"/>
        <v>8470</v>
      </c>
      <c r="W15" s="522">
        <f t="shared" si="3"/>
        <v>6</v>
      </c>
      <c r="X15" s="523">
        <f t="shared" si="4"/>
        <v>1</v>
      </c>
      <c r="Y15" s="523">
        <f t="shared" si="5"/>
        <v>8</v>
      </c>
      <c r="Z15" s="523">
        <f t="shared" si="6"/>
        <v>8470</v>
      </c>
      <c r="AA15" s="524">
        <f t="shared" si="7"/>
        <v>4260</v>
      </c>
      <c r="AB15" s="523">
        <f t="shared" si="8"/>
        <v>7.91529574</v>
      </c>
      <c r="AC15" s="523">
        <f t="shared" si="9"/>
        <v>6</v>
      </c>
      <c r="AD15" s="523">
        <f t="shared" si="10"/>
        <v>6</v>
      </c>
      <c r="AE15" s="523">
        <f t="shared" si="11"/>
        <v>3</v>
      </c>
    </row>
    <row r="16" spans="1:31" s="523" customFormat="1" ht="15" customHeight="1">
      <c r="A16" s="511">
        <v>7</v>
      </c>
      <c r="B16" s="526" t="s">
        <v>503</v>
      </c>
      <c r="C16" s="532" t="s">
        <v>34</v>
      </c>
      <c r="D16" s="528">
        <v>7</v>
      </c>
      <c r="E16" s="529">
        <v>3970</v>
      </c>
      <c r="F16" s="530">
        <v>6</v>
      </c>
      <c r="G16" s="531">
        <v>4170</v>
      </c>
      <c r="H16" s="528"/>
      <c r="I16" s="529"/>
      <c r="J16" s="530"/>
      <c r="K16" s="531"/>
      <c r="L16" s="528"/>
      <c r="M16" s="529"/>
      <c r="N16" s="530"/>
      <c r="O16" s="531"/>
      <c r="P16" s="528"/>
      <c r="Q16" s="529"/>
      <c r="R16" s="530"/>
      <c r="S16" s="531"/>
      <c r="T16" s="519">
        <f t="shared" si="0"/>
        <v>3.5</v>
      </c>
      <c r="U16" s="520">
        <f t="shared" si="1"/>
        <v>9.5</v>
      </c>
      <c r="V16" s="521">
        <f t="shared" si="2"/>
        <v>8140</v>
      </c>
      <c r="W16" s="522">
        <f t="shared" si="3"/>
        <v>7</v>
      </c>
      <c r="X16" s="523">
        <f t="shared" si="4"/>
        <v>1</v>
      </c>
      <c r="Y16" s="523">
        <f t="shared" si="5"/>
        <v>9.5</v>
      </c>
      <c r="Z16" s="523">
        <f t="shared" si="6"/>
        <v>8140</v>
      </c>
      <c r="AA16" s="524">
        <f t="shared" si="7"/>
        <v>4170</v>
      </c>
      <c r="AB16" s="523">
        <f t="shared" si="8"/>
        <v>9.41859583</v>
      </c>
      <c r="AC16" s="523">
        <f t="shared" si="9"/>
        <v>7</v>
      </c>
      <c r="AD16" s="523">
        <f t="shared" si="10"/>
        <v>7</v>
      </c>
      <c r="AE16" s="523">
        <f t="shared" si="11"/>
        <v>3.5</v>
      </c>
    </row>
    <row r="17" spans="1:31" s="523" customFormat="1" ht="15" customHeight="1">
      <c r="A17" s="525">
        <v>8</v>
      </c>
      <c r="B17" s="526" t="s">
        <v>508</v>
      </c>
      <c r="C17" s="532" t="s">
        <v>42</v>
      </c>
      <c r="D17" s="528">
        <v>4</v>
      </c>
      <c r="E17" s="529">
        <v>4800</v>
      </c>
      <c r="F17" s="530">
        <v>11</v>
      </c>
      <c r="G17" s="531">
        <v>2840</v>
      </c>
      <c r="H17" s="528"/>
      <c r="I17" s="529"/>
      <c r="J17" s="530"/>
      <c r="K17" s="531"/>
      <c r="L17" s="528"/>
      <c r="M17" s="529"/>
      <c r="N17" s="530"/>
      <c r="O17" s="531"/>
      <c r="P17" s="528"/>
      <c r="Q17" s="529"/>
      <c r="R17" s="530"/>
      <c r="S17" s="531"/>
      <c r="T17" s="519">
        <f t="shared" si="0"/>
        <v>5.5</v>
      </c>
      <c r="U17" s="520">
        <f t="shared" si="1"/>
        <v>9.5</v>
      </c>
      <c r="V17" s="521">
        <f t="shared" si="2"/>
        <v>7640</v>
      </c>
      <c r="W17" s="522">
        <f t="shared" si="3"/>
        <v>8</v>
      </c>
      <c r="X17" s="523">
        <f t="shared" si="4"/>
        <v>1</v>
      </c>
      <c r="Y17" s="523">
        <f t="shared" si="5"/>
        <v>9.5</v>
      </c>
      <c r="Z17" s="523">
        <f t="shared" si="6"/>
        <v>7640</v>
      </c>
      <c r="AA17" s="524">
        <f t="shared" si="7"/>
        <v>4800</v>
      </c>
      <c r="AB17" s="523">
        <f t="shared" si="8"/>
        <v>9.423595200000001</v>
      </c>
      <c r="AC17" s="523">
        <f t="shared" si="9"/>
        <v>8</v>
      </c>
      <c r="AD17" s="523">
        <f t="shared" si="10"/>
        <v>11</v>
      </c>
      <c r="AE17" s="523">
        <f t="shared" si="11"/>
        <v>5.5</v>
      </c>
    </row>
    <row r="18" spans="1:31" s="523" customFormat="1" ht="15" customHeight="1">
      <c r="A18" s="525">
        <v>9</v>
      </c>
      <c r="B18" s="526" t="s">
        <v>501</v>
      </c>
      <c r="C18" s="527" t="s">
        <v>140</v>
      </c>
      <c r="D18" s="528">
        <v>9</v>
      </c>
      <c r="E18" s="529">
        <v>3570</v>
      </c>
      <c r="F18" s="530">
        <v>7</v>
      </c>
      <c r="G18" s="531">
        <v>4050</v>
      </c>
      <c r="H18" s="528"/>
      <c r="I18" s="529"/>
      <c r="J18" s="530"/>
      <c r="K18" s="531"/>
      <c r="L18" s="528"/>
      <c r="M18" s="529"/>
      <c r="N18" s="530"/>
      <c r="O18" s="531"/>
      <c r="P18" s="528"/>
      <c r="Q18" s="529"/>
      <c r="R18" s="530"/>
      <c r="S18" s="531"/>
      <c r="T18" s="519">
        <f t="shared" si="0"/>
        <v>4.5</v>
      </c>
      <c r="U18" s="520">
        <f t="shared" si="1"/>
        <v>11.5</v>
      </c>
      <c r="V18" s="521">
        <f t="shared" si="2"/>
        <v>7620</v>
      </c>
      <c r="W18" s="522">
        <f t="shared" si="3"/>
        <v>9</v>
      </c>
      <c r="X18" s="523">
        <f t="shared" si="4"/>
        <v>1</v>
      </c>
      <c r="Y18" s="523">
        <f t="shared" si="5"/>
        <v>11.5</v>
      </c>
      <c r="Z18" s="523">
        <f t="shared" si="6"/>
        <v>7620</v>
      </c>
      <c r="AA18" s="524">
        <f t="shared" si="7"/>
        <v>4050</v>
      </c>
      <c r="AB18" s="523">
        <f t="shared" si="8"/>
        <v>11.42379595</v>
      </c>
      <c r="AC18" s="523">
        <f t="shared" si="9"/>
        <v>9</v>
      </c>
      <c r="AD18" s="523">
        <f t="shared" si="10"/>
        <v>9</v>
      </c>
      <c r="AE18" s="523">
        <f t="shared" si="11"/>
        <v>4.5</v>
      </c>
    </row>
    <row r="19" spans="1:31" s="523" customFormat="1" ht="15" customHeight="1">
      <c r="A19" s="511">
        <v>10</v>
      </c>
      <c r="B19" s="526" t="s">
        <v>505</v>
      </c>
      <c r="C19" s="532" t="s">
        <v>375</v>
      </c>
      <c r="D19" s="528">
        <v>11</v>
      </c>
      <c r="E19" s="529">
        <v>3020</v>
      </c>
      <c r="F19" s="530">
        <v>9</v>
      </c>
      <c r="G19" s="531">
        <v>3340</v>
      </c>
      <c r="H19" s="528"/>
      <c r="I19" s="529"/>
      <c r="J19" s="530"/>
      <c r="K19" s="531"/>
      <c r="L19" s="528"/>
      <c r="M19" s="529"/>
      <c r="N19" s="530"/>
      <c r="O19" s="531"/>
      <c r="P19" s="528"/>
      <c r="Q19" s="529"/>
      <c r="R19" s="530"/>
      <c r="S19" s="531"/>
      <c r="T19" s="519">
        <f t="shared" si="0"/>
        <v>5.5</v>
      </c>
      <c r="U19" s="520">
        <f t="shared" si="1"/>
        <v>14.5</v>
      </c>
      <c r="V19" s="521">
        <f t="shared" si="2"/>
        <v>6360</v>
      </c>
      <c r="W19" s="522">
        <f t="shared" si="3"/>
        <v>10</v>
      </c>
      <c r="X19" s="523">
        <f t="shared" si="4"/>
        <v>1</v>
      </c>
      <c r="Y19" s="523">
        <f t="shared" si="5"/>
        <v>14.5</v>
      </c>
      <c r="Z19" s="523">
        <f t="shared" si="6"/>
        <v>6360</v>
      </c>
      <c r="AA19" s="524">
        <f t="shared" si="7"/>
        <v>3340</v>
      </c>
      <c r="AB19" s="523">
        <f t="shared" si="8"/>
        <v>14.436396660000002</v>
      </c>
      <c r="AC19" s="523">
        <f t="shared" si="9"/>
        <v>10</v>
      </c>
      <c r="AD19" s="523">
        <f t="shared" si="10"/>
        <v>11</v>
      </c>
      <c r="AE19" s="523">
        <f t="shared" si="11"/>
        <v>5.5</v>
      </c>
    </row>
    <row r="20" spans="1:31" s="523" customFormat="1" ht="15" customHeight="1">
      <c r="A20" s="525">
        <v>11</v>
      </c>
      <c r="B20" s="526" t="s">
        <v>502</v>
      </c>
      <c r="C20" s="532" t="s">
        <v>49</v>
      </c>
      <c r="D20" s="528">
        <v>12</v>
      </c>
      <c r="E20" s="529">
        <v>2950</v>
      </c>
      <c r="F20" s="530">
        <v>10</v>
      </c>
      <c r="G20" s="531">
        <v>3270</v>
      </c>
      <c r="H20" s="528"/>
      <c r="I20" s="529"/>
      <c r="J20" s="530"/>
      <c r="K20" s="531"/>
      <c r="L20" s="528"/>
      <c r="M20" s="529"/>
      <c r="N20" s="530"/>
      <c r="O20" s="531"/>
      <c r="P20" s="528"/>
      <c r="Q20" s="529"/>
      <c r="R20" s="530"/>
      <c r="S20" s="531"/>
      <c r="T20" s="519">
        <f t="shared" si="0"/>
        <v>6</v>
      </c>
      <c r="U20" s="520">
        <f t="shared" si="1"/>
        <v>16</v>
      </c>
      <c r="V20" s="521">
        <f t="shared" si="2"/>
        <v>6220</v>
      </c>
      <c r="W20" s="522">
        <f t="shared" si="3"/>
        <v>11</v>
      </c>
      <c r="X20" s="523">
        <f t="shared" si="4"/>
        <v>1</v>
      </c>
      <c r="Y20" s="523">
        <f t="shared" si="5"/>
        <v>16</v>
      </c>
      <c r="Z20" s="523">
        <f t="shared" si="6"/>
        <v>6220</v>
      </c>
      <c r="AA20" s="524">
        <f t="shared" si="7"/>
        <v>3270</v>
      </c>
      <c r="AB20" s="523">
        <f t="shared" si="8"/>
        <v>15.937796729999999</v>
      </c>
      <c r="AC20" s="523">
        <f t="shared" si="9"/>
        <v>11</v>
      </c>
      <c r="AD20" s="523">
        <f t="shared" si="10"/>
        <v>12</v>
      </c>
      <c r="AE20" s="523">
        <f t="shared" si="11"/>
        <v>6</v>
      </c>
    </row>
    <row r="21" spans="1:31" s="523" customFormat="1" ht="15" customHeight="1">
      <c r="A21" s="525">
        <v>12</v>
      </c>
      <c r="B21" s="526" t="s">
        <v>633</v>
      </c>
      <c r="C21" s="532" t="s">
        <v>150</v>
      </c>
      <c r="D21" s="528">
        <v>10</v>
      </c>
      <c r="E21" s="529">
        <v>3030</v>
      </c>
      <c r="F21" s="530">
        <v>12</v>
      </c>
      <c r="G21" s="531">
        <v>780</v>
      </c>
      <c r="H21" s="528"/>
      <c r="I21" s="529"/>
      <c r="J21" s="530"/>
      <c r="K21" s="531"/>
      <c r="L21" s="528"/>
      <c r="M21" s="529"/>
      <c r="N21" s="530"/>
      <c r="O21" s="531"/>
      <c r="P21" s="528"/>
      <c r="Q21" s="529"/>
      <c r="R21" s="530"/>
      <c r="S21" s="531"/>
      <c r="T21" s="519">
        <f t="shared" si="0"/>
        <v>6</v>
      </c>
      <c r="U21" s="520">
        <f t="shared" si="1"/>
        <v>16</v>
      </c>
      <c r="V21" s="521">
        <f t="shared" si="2"/>
        <v>3810</v>
      </c>
      <c r="W21" s="522">
        <f t="shared" si="3"/>
        <v>12</v>
      </c>
      <c r="X21" s="523">
        <f t="shared" si="4"/>
        <v>1</v>
      </c>
      <c r="Y21" s="523">
        <f t="shared" si="5"/>
        <v>16</v>
      </c>
      <c r="Z21" s="523">
        <f t="shared" si="6"/>
        <v>3810</v>
      </c>
      <c r="AA21" s="524">
        <f t="shared" si="7"/>
        <v>3030</v>
      </c>
      <c r="AB21" s="523">
        <f t="shared" si="8"/>
        <v>15.96189697</v>
      </c>
      <c r="AC21" s="523">
        <f t="shared" si="9"/>
        <v>12</v>
      </c>
      <c r="AD21" s="523">
        <f t="shared" si="10"/>
        <v>12</v>
      </c>
      <c r="AE21" s="523">
        <f t="shared" si="11"/>
        <v>6</v>
      </c>
    </row>
    <row r="22" spans="1:31" ht="15" customHeight="1">
      <c r="A22" s="511">
        <v>13</v>
      </c>
      <c r="B22" s="526"/>
      <c r="C22" s="532"/>
      <c r="D22" s="528"/>
      <c r="E22" s="529"/>
      <c r="F22" s="530"/>
      <c r="G22" s="531"/>
      <c r="H22" s="528"/>
      <c r="I22" s="529"/>
      <c r="J22" s="530"/>
      <c r="K22" s="531"/>
      <c r="L22" s="528"/>
      <c r="M22" s="529"/>
      <c r="N22" s="530"/>
      <c r="O22" s="531"/>
      <c r="P22" s="528"/>
      <c r="Q22" s="529"/>
      <c r="R22" s="530"/>
      <c r="S22" s="531"/>
      <c r="T22" s="519">
        <f t="shared" si="0"/>
      </c>
      <c r="U22" s="520">
        <f t="shared" si="1"/>
      </c>
      <c r="V22" s="521">
        <f t="shared" si="2"/>
      </c>
      <c r="W22" s="522">
        <f t="shared" si="3"/>
      </c>
      <c r="X22" s="523">
        <f t="shared" si="4"/>
      </c>
      <c r="Y22" s="523">
        <f t="shared" si="5"/>
      </c>
      <c r="Z22" s="523">
        <f t="shared" si="6"/>
      </c>
      <c r="AA22" s="524">
        <f t="shared" si="7"/>
        <v>0</v>
      </c>
      <c r="AB22" s="523">
        <f t="shared" si="8"/>
      </c>
      <c r="AC22" s="523">
        <f t="shared" si="9"/>
      </c>
      <c r="AD22" s="523">
        <f t="shared" si="10"/>
      </c>
      <c r="AE22" s="523">
        <f t="shared" si="11"/>
      </c>
    </row>
    <row r="23" spans="1:31" ht="15.75" customHeight="1">
      <c r="A23" s="525">
        <v>14</v>
      </c>
      <c r="B23" s="526"/>
      <c r="C23" s="532"/>
      <c r="D23" s="528"/>
      <c r="E23" s="529"/>
      <c r="F23" s="530"/>
      <c r="G23" s="531"/>
      <c r="H23" s="528"/>
      <c r="I23" s="529"/>
      <c r="J23" s="530"/>
      <c r="K23" s="531"/>
      <c r="L23" s="528"/>
      <c r="M23" s="529"/>
      <c r="N23" s="530"/>
      <c r="O23" s="531"/>
      <c r="P23" s="528"/>
      <c r="Q23" s="529"/>
      <c r="R23" s="530"/>
      <c r="S23" s="531"/>
      <c r="T23" s="519">
        <f t="shared" si="0"/>
      </c>
      <c r="U23" s="520">
        <f t="shared" si="1"/>
      </c>
      <c r="V23" s="521">
        <f t="shared" si="2"/>
      </c>
      <c r="W23" s="522">
        <f t="shared" si="3"/>
      </c>
      <c r="X23" s="523">
        <f t="shared" si="4"/>
      </c>
      <c r="Y23" s="523">
        <f t="shared" si="5"/>
      </c>
      <c r="Z23" s="523">
        <f t="shared" si="6"/>
      </c>
      <c r="AA23" s="524">
        <f t="shared" si="7"/>
        <v>0</v>
      </c>
      <c r="AB23" s="523">
        <f t="shared" si="8"/>
      </c>
      <c r="AC23" s="523">
        <f t="shared" si="9"/>
      </c>
      <c r="AD23" s="523">
        <f t="shared" si="10"/>
      </c>
      <c r="AE23" s="523">
        <f t="shared" si="11"/>
      </c>
    </row>
    <row r="24" spans="1:31" ht="16.5">
      <c r="A24" s="525">
        <v>15</v>
      </c>
      <c r="B24" s="526"/>
      <c r="C24" s="532"/>
      <c r="D24" s="528"/>
      <c r="E24" s="529"/>
      <c r="F24" s="530"/>
      <c r="G24" s="531"/>
      <c r="H24" s="528"/>
      <c r="I24" s="529"/>
      <c r="J24" s="530"/>
      <c r="K24" s="531"/>
      <c r="L24" s="528"/>
      <c r="M24" s="529"/>
      <c r="N24" s="530"/>
      <c r="O24" s="531"/>
      <c r="P24" s="528"/>
      <c r="Q24" s="529"/>
      <c r="R24" s="530"/>
      <c r="S24" s="531"/>
      <c r="T24" s="519">
        <f t="shared" si="0"/>
      </c>
      <c r="U24" s="520">
        <f t="shared" si="1"/>
      </c>
      <c r="V24" s="521">
        <f t="shared" si="2"/>
      </c>
      <c r="W24" s="522">
        <f t="shared" si="3"/>
      </c>
      <c r="X24" s="523">
        <f t="shared" si="4"/>
      </c>
      <c r="Y24" s="523">
        <f t="shared" si="5"/>
      </c>
      <c r="Z24" s="523">
        <f t="shared" si="6"/>
      </c>
      <c r="AA24" s="524">
        <f t="shared" si="7"/>
        <v>0</v>
      </c>
      <c r="AB24" s="523">
        <f t="shared" si="8"/>
      </c>
      <c r="AC24" s="523">
        <f t="shared" si="9"/>
      </c>
      <c r="AD24" s="523">
        <f t="shared" si="10"/>
      </c>
      <c r="AE24" s="523">
        <f t="shared" si="11"/>
      </c>
    </row>
    <row r="25" spans="1:31" ht="16.5">
      <c r="A25" s="511">
        <v>16</v>
      </c>
      <c r="B25" s="526"/>
      <c r="C25" s="532"/>
      <c r="D25" s="528"/>
      <c r="E25" s="529"/>
      <c r="F25" s="530"/>
      <c r="G25" s="531"/>
      <c r="H25" s="528"/>
      <c r="I25" s="529"/>
      <c r="J25" s="530"/>
      <c r="K25" s="531"/>
      <c r="L25" s="528"/>
      <c r="M25" s="529"/>
      <c r="N25" s="530"/>
      <c r="O25" s="531"/>
      <c r="P25" s="528"/>
      <c r="Q25" s="529"/>
      <c r="R25" s="530"/>
      <c r="S25" s="531"/>
      <c r="T25" s="519">
        <f t="shared" si="0"/>
      </c>
      <c r="U25" s="520">
        <f t="shared" si="1"/>
      </c>
      <c r="V25" s="521">
        <f t="shared" si="2"/>
      </c>
      <c r="W25" s="522">
        <f t="shared" si="3"/>
      </c>
      <c r="X25" s="523">
        <f t="shared" si="4"/>
      </c>
      <c r="Y25" s="523">
        <f t="shared" si="5"/>
      </c>
      <c r="Z25" s="523">
        <f t="shared" si="6"/>
      </c>
      <c r="AA25" s="524">
        <f t="shared" si="7"/>
        <v>0</v>
      </c>
      <c r="AB25" s="523">
        <f t="shared" si="8"/>
      </c>
      <c r="AC25" s="523">
        <f t="shared" si="9"/>
      </c>
      <c r="AD25" s="523">
        <f t="shared" si="10"/>
      </c>
      <c r="AE25" s="523">
        <f t="shared" si="11"/>
      </c>
    </row>
    <row r="26" spans="1:31" ht="16.5">
      <c r="A26" s="525">
        <v>17</v>
      </c>
      <c r="B26" s="526"/>
      <c r="C26" s="532"/>
      <c r="D26" s="528"/>
      <c r="E26" s="529"/>
      <c r="F26" s="530"/>
      <c r="G26" s="531"/>
      <c r="H26" s="528"/>
      <c r="I26" s="529"/>
      <c r="J26" s="530"/>
      <c r="K26" s="531"/>
      <c r="L26" s="528"/>
      <c r="M26" s="529"/>
      <c r="N26" s="530"/>
      <c r="O26" s="531"/>
      <c r="P26" s="528"/>
      <c r="Q26" s="529"/>
      <c r="R26" s="530"/>
      <c r="S26" s="531"/>
      <c r="T26" s="519">
        <f t="shared" si="0"/>
      </c>
      <c r="U26" s="520">
        <f t="shared" si="1"/>
      </c>
      <c r="V26" s="521">
        <f t="shared" si="2"/>
      </c>
      <c r="W26" s="522">
        <f t="shared" si="3"/>
      </c>
      <c r="X26" s="523">
        <f t="shared" si="4"/>
      </c>
      <c r="Y26" s="523">
        <f t="shared" si="5"/>
      </c>
      <c r="Z26" s="523">
        <f t="shared" si="6"/>
      </c>
      <c r="AA26" s="524">
        <f t="shared" si="7"/>
        <v>0</v>
      </c>
      <c r="AB26" s="523">
        <f t="shared" si="8"/>
      </c>
      <c r="AC26" s="523">
        <f t="shared" si="9"/>
      </c>
      <c r="AD26" s="523">
        <f t="shared" si="10"/>
      </c>
      <c r="AE26" s="523">
        <f t="shared" si="11"/>
      </c>
    </row>
    <row r="27" spans="1:31" ht="16.5">
      <c r="A27" s="525">
        <v>18</v>
      </c>
      <c r="B27" s="526"/>
      <c r="C27" s="532"/>
      <c r="D27" s="528"/>
      <c r="E27" s="529"/>
      <c r="F27" s="530"/>
      <c r="G27" s="531"/>
      <c r="H27" s="528"/>
      <c r="I27" s="529"/>
      <c r="J27" s="530"/>
      <c r="K27" s="531"/>
      <c r="L27" s="528"/>
      <c r="M27" s="529"/>
      <c r="N27" s="530"/>
      <c r="O27" s="531"/>
      <c r="P27" s="528"/>
      <c r="Q27" s="529"/>
      <c r="R27" s="530"/>
      <c r="S27" s="531"/>
      <c r="T27" s="519">
        <f t="shared" si="0"/>
      </c>
      <c r="U27" s="520">
        <f t="shared" si="1"/>
      </c>
      <c r="V27" s="521">
        <f t="shared" si="2"/>
      </c>
      <c r="W27" s="522">
        <f t="shared" si="3"/>
      </c>
      <c r="X27" s="523">
        <f t="shared" si="4"/>
      </c>
      <c r="Y27" s="523">
        <f t="shared" si="5"/>
      </c>
      <c r="Z27" s="523">
        <f t="shared" si="6"/>
      </c>
      <c r="AA27" s="524">
        <f t="shared" si="7"/>
        <v>0</v>
      </c>
      <c r="AB27" s="523">
        <f t="shared" si="8"/>
      </c>
      <c r="AC27" s="523">
        <f t="shared" si="9"/>
      </c>
      <c r="AD27" s="523">
        <f t="shared" si="10"/>
      </c>
      <c r="AE27" s="523">
        <f t="shared" si="11"/>
      </c>
    </row>
    <row r="28" spans="1:31" ht="16.5">
      <c r="A28" s="511">
        <v>19</v>
      </c>
      <c r="B28" s="526"/>
      <c r="C28" s="532"/>
      <c r="D28" s="528"/>
      <c r="E28" s="529"/>
      <c r="F28" s="530"/>
      <c r="G28" s="531"/>
      <c r="H28" s="528"/>
      <c r="I28" s="529"/>
      <c r="J28" s="530"/>
      <c r="K28" s="531"/>
      <c r="L28" s="528"/>
      <c r="M28" s="529"/>
      <c r="N28" s="530"/>
      <c r="O28" s="531"/>
      <c r="P28" s="528"/>
      <c r="Q28" s="529"/>
      <c r="R28" s="530"/>
      <c r="S28" s="531"/>
      <c r="T28" s="519">
        <f t="shared" si="0"/>
      </c>
      <c r="U28" s="520">
        <f t="shared" si="1"/>
      </c>
      <c r="V28" s="521">
        <f t="shared" si="2"/>
      </c>
      <c r="W28" s="522">
        <f t="shared" si="3"/>
      </c>
      <c r="X28" s="523">
        <f t="shared" si="4"/>
      </c>
      <c r="Y28" s="523">
        <f t="shared" si="5"/>
      </c>
      <c r="Z28" s="523">
        <f t="shared" si="6"/>
      </c>
      <c r="AA28" s="524">
        <f t="shared" si="7"/>
        <v>0</v>
      </c>
      <c r="AB28" s="523">
        <f t="shared" si="8"/>
      </c>
      <c r="AC28" s="523">
        <f t="shared" si="9"/>
      </c>
      <c r="AD28" s="523">
        <f t="shared" si="10"/>
      </c>
      <c r="AE28" s="523">
        <f t="shared" si="11"/>
      </c>
    </row>
    <row r="29" spans="1:31" ht="16.5">
      <c r="A29" s="525">
        <v>20</v>
      </c>
      <c r="B29" s="526"/>
      <c r="C29" s="532"/>
      <c r="D29" s="528"/>
      <c r="E29" s="529"/>
      <c r="F29" s="530"/>
      <c r="G29" s="531"/>
      <c r="H29" s="528"/>
      <c r="I29" s="529"/>
      <c r="J29" s="530"/>
      <c r="K29" s="531"/>
      <c r="L29" s="528"/>
      <c r="M29" s="529"/>
      <c r="N29" s="530"/>
      <c r="O29" s="531"/>
      <c r="P29" s="528"/>
      <c r="Q29" s="529"/>
      <c r="R29" s="530"/>
      <c r="S29" s="531"/>
      <c r="T29" s="519">
        <f t="shared" si="0"/>
      </c>
      <c r="U29" s="520">
        <f t="shared" si="1"/>
      </c>
      <c r="V29" s="521">
        <f t="shared" si="2"/>
      </c>
      <c r="W29" s="522">
        <f t="shared" si="3"/>
      </c>
      <c r="X29" s="523">
        <f t="shared" si="4"/>
      </c>
      <c r="Y29" s="523">
        <f t="shared" si="5"/>
      </c>
      <c r="Z29" s="523">
        <f t="shared" si="6"/>
      </c>
      <c r="AA29" s="524">
        <f t="shared" si="7"/>
        <v>0</v>
      </c>
      <c r="AB29" s="523">
        <f t="shared" si="8"/>
      </c>
      <c r="AC29" s="523">
        <f t="shared" si="9"/>
      </c>
      <c r="AD29" s="523">
        <f t="shared" si="10"/>
      </c>
      <c r="AE29" s="523">
        <f t="shared" si="11"/>
      </c>
    </row>
    <row r="30" spans="1:31" ht="16.5">
      <c r="A30" s="525">
        <v>21</v>
      </c>
      <c r="B30" s="526"/>
      <c r="C30" s="532"/>
      <c r="D30" s="528"/>
      <c r="E30" s="529"/>
      <c r="F30" s="530"/>
      <c r="G30" s="531"/>
      <c r="H30" s="528"/>
      <c r="I30" s="529"/>
      <c r="J30" s="530"/>
      <c r="K30" s="531"/>
      <c r="L30" s="528"/>
      <c r="M30" s="529"/>
      <c r="N30" s="530"/>
      <c r="O30" s="531"/>
      <c r="P30" s="528"/>
      <c r="Q30" s="529"/>
      <c r="R30" s="530"/>
      <c r="S30" s="531"/>
      <c r="T30" s="519">
        <f t="shared" si="0"/>
      </c>
      <c r="U30" s="520">
        <f t="shared" si="1"/>
      </c>
      <c r="V30" s="521">
        <f t="shared" si="2"/>
      </c>
      <c r="W30" s="522">
        <f t="shared" si="3"/>
      </c>
      <c r="X30" s="523">
        <f t="shared" si="4"/>
      </c>
      <c r="Y30" s="523">
        <f t="shared" si="5"/>
      </c>
      <c r="Z30" s="523">
        <f t="shared" si="6"/>
      </c>
      <c r="AA30" s="524">
        <f t="shared" si="7"/>
        <v>0</v>
      </c>
      <c r="AB30" s="523">
        <f t="shared" si="8"/>
      </c>
      <c r="AC30" s="523">
        <f t="shared" si="9"/>
      </c>
      <c r="AD30" s="523">
        <f t="shared" si="10"/>
      </c>
      <c r="AE30" s="523">
        <f t="shared" si="11"/>
      </c>
    </row>
    <row r="31" spans="1:31" ht="16.5">
      <c r="A31" s="511">
        <v>22</v>
      </c>
      <c r="B31" s="526"/>
      <c r="C31" s="532"/>
      <c r="D31" s="528"/>
      <c r="E31" s="529"/>
      <c r="F31" s="530"/>
      <c r="G31" s="531"/>
      <c r="H31" s="528"/>
      <c r="I31" s="529"/>
      <c r="J31" s="530"/>
      <c r="K31" s="531"/>
      <c r="L31" s="528"/>
      <c r="M31" s="529"/>
      <c r="N31" s="530"/>
      <c r="O31" s="531"/>
      <c r="P31" s="528"/>
      <c r="Q31" s="529"/>
      <c r="R31" s="530"/>
      <c r="S31" s="531"/>
      <c r="T31" s="519">
        <f t="shared" si="0"/>
      </c>
      <c r="U31" s="520">
        <f t="shared" si="1"/>
      </c>
      <c r="V31" s="521">
        <f t="shared" si="2"/>
      </c>
      <c r="W31" s="522">
        <f t="shared" si="3"/>
      </c>
      <c r="X31" s="523">
        <f t="shared" si="4"/>
      </c>
      <c r="Y31" s="523">
        <f t="shared" si="5"/>
      </c>
      <c r="Z31" s="523">
        <f t="shared" si="6"/>
      </c>
      <c r="AA31" s="524">
        <f t="shared" si="7"/>
        <v>0</v>
      </c>
      <c r="AB31" s="523">
        <f t="shared" si="8"/>
      </c>
      <c r="AC31" s="523">
        <f t="shared" si="9"/>
      </c>
      <c r="AD31" s="523">
        <f t="shared" si="10"/>
      </c>
      <c r="AE31" s="523">
        <f t="shared" si="11"/>
      </c>
    </row>
    <row r="32" spans="1:31" ht="16.5">
      <c r="A32" s="525">
        <v>23</v>
      </c>
      <c r="B32" s="526"/>
      <c r="C32" s="532"/>
      <c r="D32" s="528"/>
      <c r="E32" s="529"/>
      <c r="F32" s="530"/>
      <c r="G32" s="531"/>
      <c r="H32" s="528"/>
      <c r="I32" s="529"/>
      <c r="J32" s="530"/>
      <c r="K32" s="531"/>
      <c r="L32" s="528"/>
      <c r="M32" s="529"/>
      <c r="N32" s="530"/>
      <c r="O32" s="531"/>
      <c r="P32" s="528"/>
      <c r="Q32" s="529"/>
      <c r="R32" s="530"/>
      <c r="S32" s="531"/>
      <c r="T32" s="519">
        <f t="shared" si="0"/>
      </c>
      <c r="U32" s="520">
        <f t="shared" si="1"/>
      </c>
      <c r="V32" s="521">
        <f t="shared" si="2"/>
      </c>
      <c r="W32" s="522">
        <f t="shared" si="3"/>
      </c>
      <c r="X32" s="523">
        <f t="shared" si="4"/>
      </c>
      <c r="Y32" s="523">
        <f t="shared" si="5"/>
      </c>
      <c r="Z32" s="523">
        <f t="shared" si="6"/>
      </c>
      <c r="AA32" s="524">
        <f t="shared" si="7"/>
        <v>0</v>
      </c>
      <c r="AB32" s="523">
        <f t="shared" si="8"/>
      </c>
      <c r="AC32" s="523">
        <f t="shared" si="9"/>
      </c>
      <c r="AD32" s="523">
        <f t="shared" si="10"/>
      </c>
      <c r="AE32" s="523">
        <f t="shared" si="11"/>
      </c>
    </row>
    <row r="33" spans="1:31" ht="16.5">
      <c r="A33" s="525">
        <v>24</v>
      </c>
      <c r="B33" s="526"/>
      <c r="C33" s="532"/>
      <c r="D33" s="528"/>
      <c r="E33" s="529"/>
      <c r="F33" s="530"/>
      <c r="G33" s="531"/>
      <c r="H33" s="528"/>
      <c r="I33" s="529"/>
      <c r="J33" s="530"/>
      <c r="K33" s="531"/>
      <c r="L33" s="528"/>
      <c r="M33" s="529"/>
      <c r="N33" s="530"/>
      <c r="O33" s="531"/>
      <c r="P33" s="528"/>
      <c r="Q33" s="529"/>
      <c r="R33" s="530"/>
      <c r="S33" s="531"/>
      <c r="T33" s="519">
        <f t="shared" si="0"/>
      </c>
      <c r="U33" s="520">
        <f t="shared" si="1"/>
      </c>
      <c r="V33" s="521">
        <f t="shared" si="2"/>
      </c>
      <c r="W33" s="522">
        <f t="shared" si="3"/>
      </c>
      <c r="X33" s="523">
        <f t="shared" si="4"/>
      </c>
      <c r="Y33" s="523">
        <f t="shared" si="5"/>
      </c>
      <c r="Z33" s="523">
        <f t="shared" si="6"/>
      </c>
      <c r="AA33" s="524">
        <f t="shared" si="7"/>
        <v>0</v>
      </c>
      <c r="AB33" s="523">
        <f t="shared" si="8"/>
      </c>
      <c r="AC33" s="523">
        <f t="shared" si="9"/>
      </c>
      <c r="AD33" s="523">
        <f t="shared" si="10"/>
      </c>
      <c r="AE33" s="523">
        <f t="shared" si="11"/>
      </c>
    </row>
    <row r="34" spans="1:31" ht="16.5">
      <c r="A34" s="511">
        <v>25</v>
      </c>
      <c r="B34" s="526"/>
      <c r="C34" s="532"/>
      <c r="D34" s="528"/>
      <c r="E34" s="529"/>
      <c r="F34" s="530"/>
      <c r="G34" s="531"/>
      <c r="H34" s="528"/>
      <c r="I34" s="529"/>
      <c r="J34" s="530"/>
      <c r="K34" s="531"/>
      <c r="L34" s="528"/>
      <c r="M34" s="529"/>
      <c r="N34" s="530"/>
      <c r="O34" s="531"/>
      <c r="P34" s="528"/>
      <c r="Q34" s="529"/>
      <c r="R34" s="530"/>
      <c r="S34" s="531"/>
      <c r="T34" s="519">
        <f t="shared" si="0"/>
      </c>
      <c r="U34" s="520">
        <f t="shared" si="1"/>
      </c>
      <c r="V34" s="521">
        <f t="shared" si="2"/>
      </c>
      <c r="W34" s="522">
        <f t="shared" si="3"/>
      </c>
      <c r="X34" s="523">
        <f t="shared" si="4"/>
      </c>
      <c r="Y34" s="523">
        <f t="shared" si="5"/>
      </c>
      <c r="Z34" s="523">
        <f t="shared" si="6"/>
      </c>
      <c r="AA34" s="524">
        <f t="shared" si="7"/>
        <v>0</v>
      </c>
      <c r="AB34" s="523">
        <f t="shared" si="8"/>
      </c>
      <c r="AC34" s="523">
        <f t="shared" si="9"/>
      </c>
      <c r="AD34" s="523">
        <f t="shared" si="10"/>
      </c>
      <c r="AE34" s="523">
        <f t="shared" si="11"/>
      </c>
    </row>
    <row r="35" spans="1:31" ht="16.5">
      <c r="A35" s="525">
        <v>26</v>
      </c>
      <c r="B35" s="526"/>
      <c r="C35" s="532"/>
      <c r="D35" s="528"/>
      <c r="E35" s="529"/>
      <c r="F35" s="530"/>
      <c r="G35" s="531"/>
      <c r="H35" s="528"/>
      <c r="I35" s="529"/>
      <c r="J35" s="530"/>
      <c r="K35" s="531"/>
      <c r="L35" s="528"/>
      <c r="M35" s="529"/>
      <c r="N35" s="530"/>
      <c r="O35" s="531"/>
      <c r="P35" s="528"/>
      <c r="Q35" s="529"/>
      <c r="R35" s="530"/>
      <c r="S35" s="531"/>
      <c r="T35" s="519">
        <f t="shared" si="0"/>
      </c>
      <c r="U35" s="520">
        <f t="shared" si="1"/>
      </c>
      <c r="V35" s="521">
        <f t="shared" si="2"/>
      </c>
      <c r="W35" s="522">
        <f t="shared" si="3"/>
      </c>
      <c r="X35" s="523">
        <f t="shared" si="4"/>
      </c>
      <c r="Y35" s="523">
        <f t="shared" si="5"/>
      </c>
      <c r="Z35" s="523">
        <f t="shared" si="6"/>
      </c>
      <c r="AA35" s="524">
        <f t="shared" si="7"/>
        <v>0</v>
      </c>
      <c r="AB35" s="523">
        <f t="shared" si="8"/>
      </c>
      <c r="AC35" s="523">
        <f t="shared" si="9"/>
      </c>
      <c r="AD35" s="523">
        <f t="shared" si="10"/>
      </c>
      <c r="AE35" s="523">
        <f t="shared" si="11"/>
      </c>
    </row>
    <row r="36" spans="1:31" ht="16.5">
      <c r="A36" s="525">
        <v>27</v>
      </c>
      <c r="B36" s="526"/>
      <c r="C36" s="532"/>
      <c r="D36" s="528"/>
      <c r="E36" s="529"/>
      <c r="F36" s="530"/>
      <c r="G36" s="531"/>
      <c r="H36" s="528"/>
      <c r="I36" s="529"/>
      <c r="J36" s="530"/>
      <c r="K36" s="531"/>
      <c r="L36" s="528"/>
      <c r="M36" s="529"/>
      <c r="N36" s="530"/>
      <c r="O36" s="531"/>
      <c r="P36" s="528"/>
      <c r="Q36" s="529"/>
      <c r="R36" s="530"/>
      <c r="S36" s="531"/>
      <c r="T36" s="519">
        <f t="shared" si="0"/>
      </c>
      <c r="U36" s="520">
        <f t="shared" si="1"/>
      </c>
      <c r="V36" s="521">
        <f t="shared" si="2"/>
      </c>
      <c r="W36" s="522">
        <f t="shared" si="3"/>
      </c>
      <c r="X36" s="523">
        <f t="shared" si="4"/>
      </c>
      <c r="Y36" s="523">
        <f t="shared" si="5"/>
      </c>
      <c r="Z36" s="523">
        <f t="shared" si="6"/>
      </c>
      <c r="AA36" s="524">
        <f t="shared" si="7"/>
        <v>0</v>
      </c>
      <c r="AB36" s="523">
        <f t="shared" si="8"/>
      </c>
      <c r="AC36" s="523">
        <f t="shared" si="9"/>
      </c>
      <c r="AD36" s="523">
        <f t="shared" si="10"/>
      </c>
      <c r="AE36" s="523">
        <f t="shared" si="11"/>
      </c>
    </row>
    <row r="37" spans="1:31" ht="16.5">
      <c r="A37" s="511">
        <v>28</v>
      </c>
      <c r="B37" s="526"/>
      <c r="C37" s="532"/>
      <c r="D37" s="528"/>
      <c r="E37" s="529"/>
      <c r="F37" s="530"/>
      <c r="G37" s="531"/>
      <c r="H37" s="528"/>
      <c r="I37" s="529"/>
      <c r="J37" s="530"/>
      <c r="K37" s="531"/>
      <c r="L37" s="528"/>
      <c r="M37" s="529"/>
      <c r="N37" s="530"/>
      <c r="O37" s="531"/>
      <c r="P37" s="528"/>
      <c r="Q37" s="529"/>
      <c r="R37" s="530"/>
      <c r="S37" s="531"/>
      <c r="T37" s="519">
        <f t="shared" si="0"/>
      </c>
      <c r="U37" s="520">
        <f t="shared" si="1"/>
      </c>
      <c r="V37" s="521">
        <f t="shared" si="2"/>
      </c>
      <c r="W37" s="522">
        <f t="shared" si="3"/>
      </c>
      <c r="X37" s="523">
        <f t="shared" si="4"/>
      </c>
      <c r="Y37" s="523">
        <f t="shared" si="5"/>
      </c>
      <c r="Z37" s="523">
        <f t="shared" si="6"/>
      </c>
      <c r="AA37" s="524">
        <f t="shared" si="7"/>
        <v>0</v>
      </c>
      <c r="AB37" s="523">
        <f t="shared" si="8"/>
      </c>
      <c r="AC37" s="523">
        <f t="shared" si="9"/>
      </c>
      <c r="AD37" s="523">
        <f t="shared" si="10"/>
      </c>
      <c r="AE37" s="523">
        <f t="shared" si="11"/>
      </c>
    </row>
    <row r="38" spans="1:31" ht="16.5">
      <c r="A38" s="525">
        <v>29</v>
      </c>
      <c r="B38" s="526"/>
      <c r="C38" s="532"/>
      <c r="D38" s="528"/>
      <c r="E38" s="529"/>
      <c r="F38" s="530"/>
      <c r="G38" s="531"/>
      <c r="H38" s="528"/>
      <c r="I38" s="529"/>
      <c r="J38" s="530"/>
      <c r="K38" s="531"/>
      <c r="L38" s="528"/>
      <c r="M38" s="529"/>
      <c r="N38" s="530"/>
      <c r="O38" s="531"/>
      <c r="P38" s="528"/>
      <c r="Q38" s="529"/>
      <c r="R38" s="530"/>
      <c r="S38" s="531"/>
      <c r="T38" s="519">
        <f t="shared" si="0"/>
      </c>
      <c r="U38" s="520">
        <f t="shared" si="1"/>
      </c>
      <c r="V38" s="521">
        <f t="shared" si="2"/>
      </c>
      <c r="W38" s="522">
        <f t="shared" si="3"/>
      </c>
      <c r="X38" s="523">
        <f t="shared" si="4"/>
      </c>
      <c r="Y38" s="523">
        <f t="shared" si="5"/>
      </c>
      <c r="Z38" s="523">
        <f t="shared" si="6"/>
      </c>
      <c r="AA38" s="524">
        <f t="shared" si="7"/>
        <v>0</v>
      </c>
      <c r="AB38" s="523">
        <f t="shared" si="8"/>
      </c>
      <c r="AC38" s="523">
        <f t="shared" si="9"/>
      </c>
      <c r="AD38" s="523">
        <f t="shared" si="10"/>
      </c>
      <c r="AE38" s="523">
        <f t="shared" si="11"/>
      </c>
    </row>
    <row r="39" spans="1:31" ht="16.5">
      <c r="A39" s="525">
        <v>30</v>
      </c>
      <c r="B39" s="526"/>
      <c r="C39" s="532"/>
      <c r="D39" s="528"/>
      <c r="E39" s="529"/>
      <c r="F39" s="530"/>
      <c r="G39" s="531"/>
      <c r="H39" s="528"/>
      <c r="I39" s="529"/>
      <c r="J39" s="530"/>
      <c r="K39" s="531"/>
      <c r="L39" s="528"/>
      <c r="M39" s="529"/>
      <c r="N39" s="530"/>
      <c r="O39" s="531"/>
      <c r="P39" s="528"/>
      <c r="Q39" s="529"/>
      <c r="R39" s="530"/>
      <c r="S39" s="531"/>
      <c r="T39" s="519">
        <f t="shared" si="0"/>
      </c>
      <c r="U39" s="520">
        <f t="shared" si="1"/>
      </c>
      <c r="V39" s="521">
        <f t="shared" si="2"/>
      </c>
      <c r="W39" s="522">
        <f t="shared" si="3"/>
      </c>
      <c r="X39" s="523">
        <f t="shared" si="4"/>
      </c>
      <c r="Y39" s="523">
        <f t="shared" si="5"/>
      </c>
      <c r="Z39" s="523">
        <f t="shared" si="6"/>
      </c>
      <c r="AA39" s="524">
        <f t="shared" si="7"/>
        <v>0</v>
      </c>
      <c r="AB39" s="523">
        <f t="shared" si="8"/>
      </c>
      <c r="AC39" s="523">
        <f t="shared" si="9"/>
      </c>
      <c r="AD39" s="523">
        <f t="shared" si="10"/>
      </c>
      <c r="AE39" s="523">
        <f t="shared" si="11"/>
      </c>
    </row>
    <row r="40" spans="1:31" ht="16.5">
      <c r="A40" s="511">
        <v>31</v>
      </c>
      <c r="B40" s="526"/>
      <c r="C40" s="532"/>
      <c r="D40" s="528"/>
      <c r="E40" s="529"/>
      <c r="F40" s="530"/>
      <c r="G40" s="531"/>
      <c r="H40" s="528"/>
      <c r="I40" s="529"/>
      <c r="J40" s="530"/>
      <c r="K40" s="531"/>
      <c r="L40" s="528"/>
      <c r="M40" s="529"/>
      <c r="N40" s="530"/>
      <c r="O40" s="531"/>
      <c r="P40" s="528"/>
      <c r="Q40" s="529"/>
      <c r="R40" s="530"/>
      <c r="S40" s="531"/>
      <c r="T40" s="519">
        <f t="shared" si="0"/>
      </c>
      <c r="U40" s="520">
        <f t="shared" si="1"/>
      </c>
      <c r="V40" s="521">
        <f t="shared" si="2"/>
      </c>
      <c r="W40" s="522">
        <f t="shared" si="3"/>
      </c>
      <c r="X40" s="523">
        <f t="shared" si="4"/>
      </c>
      <c r="Y40" s="523">
        <f t="shared" si="5"/>
      </c>
      <c r="Z40" s="523">
        <f t="shared" si="6"/>
      </c>
      <c r="AA40" s="524">
        <f t="shared" si="7"/>
        <v>0</v>
      </c>
      <c r="AB40" s="523">
        <f t="shared" si="8"/>
      </c>
      <c r="AC40" s="523">
        <f t="shared" si="9"/>
      </c>
      <c r="AD40" s="523">
        <f t="shared" si="10"/>
      </c>
      <c r="AE40" s="523">
        <f t="shared" si="11"/>
      </c>
    </row>
    <row r="41" spans="1:31" ht="16.5">
      <c r="A41" s="525">
        <v>32</v>
      </c>
      <c r="B41" s="526"/>
      <c r="C41" s="532"/>
      <c r="D41" s="528"/>
      <c r="E41" s="529"/>
      <c r="F41" s="530"/>
      <c r="G41" s="531"/>
      <c r="H41" s="528"/>
      <c r="I41" s="529"/>
      <c r="J41" s="530"/>
      <c r="K41" s="531"/>
      <c r="L41" s="528"/>
      <c r="M41" s="529"/>
      <c r="N41" s="530"/>
      <c r="O41" s="531"/>
      <c r="P41" s="528"/>
      <c r="Q41" s="529"/>
      <c r="R41" s="530"/>
      <c r="S41" s="531"/>
      <c r="T41" s="519">
        <f t="shared" si="0"/>
      </c>
      <c r="U41" s="520">
        <f t="shared" si="1"/>
      </c>
      <c r="V41" s="521">
        <f t="shared" si="2"/>
      </c>
      <c r="W41" s="522">
        <f t="shared" si="3"/>
      </c>
      <c r="X41" s="523">
        <f t="shared" si="4"/>
      </c>
      <c r="Y41" s="523">
        <f t="shared" si="5"/>
      </c>
      <c r="Z41" s="523">
        <f t="shared" si="6"/>
      </c>
      <c r="AA41" s="524">
        <f t="shared" si="7"/>
        <v>0</v>
      </c>
      <c r="AB41" s="523">
        <f t="shared" si="8"/>
      </c>
      <c r="AC41" s="523">
        <f t="shared" si="9"/>
      </c>
      <c r="AD41" s="523">
        <f t="shared" si="10"/>
      </c>
      <c r="AE41" s="523">
        <f t="shared" si="11"/>
      </c>
    </row>
    <row r="42" spans="1:31" ht="16.5">
      <c r="A42" s="525">
        <v>33</v>
      </c>
      <c r="B42" s="526"/>
      <c r="C42" s="532"/>
      <c r="D42" s="528"/>
      <c r="E42" s="529"/>
      <c r="F42" s="530"/>
      <c r="G42" s="531"/>
      <c r="H42" s="528"/>
      <c r="I42" s="529"/>
      <c r="J42" s="530"/>
      <c r="K42" s="531"/>
      <c r="L42" s="528"/>
      <c r="M42" s="529"/>
      <c r="N42" s="530"/>
      <c r="O42" s="531"/>
      <c r="P42" s="528"/>
      <c r="Q42" s="529"/>
      <c r="R42" s="530"/>
      <c r="S42" s="531"/>
      <c r="T42" s="519">
        <f t="shared" si="0"/>
      </c>
      <c r="U42" s="520">
        <f t="shared" si="1"/>
      </c>
      <c r="V42" s="521">
        <f t="shared" si="2"/>
      </c>
      <c r="W42" s="522">
        <f t="shared" si="3"/>
      </c>
      <c r="X42" s="523">
        <f t="shared" si="4"/>
      </c>
      <c r="Y42" s="523">
        <f t="shared" si="5"/>
      </c>
      <c r="Z42" s="523">
        <f t="shared" si="6"/>
      </c>
      <c r="AA42" s="524">
        <f t="shared" si="7"/>
        <v>0</v>
      </c>
      <c r="AB42" s="523">
        <f t="shared" si="8"/>
      </c>
      <c r="AC42" s="523">
        <f t="shared" si="9"/>
      </c>
      <c r="AD42" s="523">
        <f t="shared" si="10"/>
      </c>
      <c r="AE42" s="523">
        <f t="shared" si="11"/>
      </c>
    </row>
    <row r="43" spans="1:31" ht="16.5">
      <c r="A43" s="511">
        <v>34</v>
      </c>
      <c r="B43" s="526"/>
      <c r="C43" s="532"/>
      <c r="D43" s="528"/>
      <c r="E43" s="529"/>
      <c r="F43" s="530"/>
      <c r="G43" s="531"/>
      <c r="H43" s="528"/>
      <c r="I43" s="529"/>
      <c r="J43" s="530"/>
      <c r="K43" s="531"/>
      <c r="L43" s="528"/>
      <c r="M43" s="529"/>
      <c r="N43" s="530"/>
      <c r="O43" s="531"/>
      <c r="P43" s="528"/>
      <c r="Q43" s="529"/>
      <c r="R43" s="530"/>
      <c r="S43" s="531"/>
      <c r="T43" s="519">
        <f t="shared" si="0"/>
      </c>
      <c r="U43" s="520">
        <f t="shared" si="1"/>
      </c>
      <c r="V43" s="521">
        <f t="shared" si="2"/>
      </c>
      <c r="W43" s="522">
        <f t="shared" si="3"/>
      </c>
      <c r="X43" s="523">
        <f t="shared" si="4"/>
      </c>
      <c r="Y43" s="523">
        <f t="shared" si="5"/>
      </c>
      <c r="Z43" s="523">
        <f t="shared" si="6"/>
      </c>
      <c r="AA43" s="524">
        <f t="shared" si="7"/>
        <v>0</v>
      </c>
      <c r="AB43" s="523">
        <f t="shared" si="8"/>
      </c>
      <c r="AC43" s="523">
        <f t="shared" si="9"/>
      </c>
      <c r="AD43" s="523">
        <f t="shared" si="10"/>
      </c>
      <c r="AE43" s="523">
        <f t="shared" si="11"/>
      </c>
    </row>
    <row r="44" spans="1:31" ht="16.5">
      <c r="A44" s="525">
        <v>35</v>
      </c>
      <c r="B44" s="526"/>
      <c r="C44" s="532"/>
      <c r="D44" s="528"/>
      <c r="E44" s="529"/>
      <c r="F44" s="530"/>
      <c r="G44" s="531"/>
      <c r="H44" s="528"/>
      <c r="I44" s="529"/>
      <c r="J44" s="530"/>
      <c r="K44" s="531"/>
      <c r="L44" s="528"/>
      <c r="M44" s="529"/>
      <c r="N44" s="530"/>
      <c r="O44" s="531"/>
      <c r="P44" s="528"/>
      <c r="Q44" s="529"/>
      <c r="R44" s="530"/>
      <c r="S44" s="531"/>
      <c r="T44" s="519">
        <f t="shared" si="0"/>
      </c>
      <c r="U44" s="520">
        <f t="shared" si="1"/>
      </c>
      <c r="V44" s="521">
        <f t="shared" si="2"/>
      </c>
      <c r="W44" s="522">
        <f t="shared" si="3"/>
      </c>
      <c r="X44" s="523">
        <f t="shared" si="4"/>
      </c>
      <c r="Y44" s="523">
        <f t="shared" si="5"/>
      </c>
      <c r="Z44" s="523">
        <f t="shared" si="6"/>
      </c>
      <c r="AA44" s="524">
        <f t="shared" si="7"/>
        <v>0</v>
      </c>
      <c r="AB44" s="523">
        <f t="shared" si="8"/>
      </c>
      <c r="AC44" s="523">
        <f t="shared" si="9"/>
      </c>
      <c r="AD44" s="523">
        <f t="shared" si="10"/>
      </c>
      <c r="AE44" s="523">
        <f t="shared" si="11"/>
      </c>
    </row>
    <row r="45" spans="1:31" ht="16.5">
      <c r="A45" s="525">
        <v>36</v>
      </c>
      <c r="B45" s="526"/>
      <c r="C45" s="532"/>
      <c r="D45" s="528"/>
      <c r="E45" s="529"/>
      <c r="F45" s="530"/>
      <c r="G45" s="531"/>
      <c r="H45" s="528"/>
      <c r="I45" s="529"/>
      <c r="J45" s="530"/>
      <c r="K45" s="531"/>
      <c r="L45" s="528"/>
      <c r="M45" s="529"/>
      <c r="N45" s="530"/>
      <c r="O45" s="531"/>
      <c r="P45" s="528"/>
      <c r="Q45" s="529"/>
      <c r="R45" s="530"/>
      <c r="S45" s="531"/>
      <c r="T45" s="519">
        <f t="shared" si="0"/>
      </c>
      <c r="U45" s="520">
        <f t="shared" si="1"/>
      </c>
      <c r="V45" s="521">
        <f t="shared" si="2"/>
      </c>
      <c r="W45" s="522">
        <f t="shared" si="3"/>
      </c>
      <c r="X45" s="523">
        <f t="shared" si="4"/>
      </c>
      <c r="Y45" s="523">
        <f t="shared" si="5"/>
      </c>
      <c r="Z45" s="523">
        <f t="shared" si="6"/>
      </c>
      <c r="AA45" s="524">
        <f t="shared" si="7"/>
        <v>0</v>
      </c>
      <c r="AB45" s="523">
        <f t="shared" si="8"/>
      </c>
      <c r="AC45" s="523">
        <f t="shared" si="9"/>
      </c>
      <c r="AD45" s="523">
        <f t="shared" si="10"/>
      </c>
      <c r="AE45" s="523">
        <f t="shared" si="11"/>
      </c>
    </row>
    <row r="46" spans="1:31" ht="16.5">
      <c r="A46" s="511">
        <v>37</v>
      </c>
      <c r="B46" s="526"/>
      <c r="C46" s="532"/>
      <c r="D46" s="528"/>
      <c r="E46" s="529"/>
      <c r="F46" s="530"/>
      <c r="G46" s="531"/>
      <c r="H46" s="528"/>
      <c r="I46" s="529"/>
      <c r="J46" s="530"/>
      <c r="K46" s="531"/>
      <c r="L46" s="528"/>
      <c r="M46" s="529"/>
      <c r="N46" s="530"/>
      <c r="O46" s="531"/>
      <c r="P46" s="528"/>
      <c r="Q46" s="529"/>
      <c r="R46" s="530"/>
      <c r="S46" s="531"/>
      <c r="T46" s="519">
        <f t="shared" si="0"/>
      </c>
      <c r="U46" s="520">
        <f t="shared" si="1"/>
      </c>
      <c r="V46" s="521">
        <f t="shared" si="2"/>
      </c>
      <c r="W46" s="522">
        <f t="shared" si="3"/>
      </c>
      <c r="X46" s="523">
        <f t="shared" si="4"/>
      </c>
      <c r="Y46" s="523">
        <f t="shared" si="5"/>
      </c>
      <c r="Z46" s="523">
        <f t="shared" si="6"/>
      </c>
      <c r="AA46" s="524">
        <f t="shared" si="7"/>
        <v>0</v>
      </c>
      <c r="AB46" s="523">
        <f t="shared" si="8"/>
      </c>
      <c r="AC46" s="523">
        <f t="shared" si="9"/>
      </c>
      <c r="AD46" s="523">
        <f t="shared" si="10"/>
      </c>
      <c r="AE46" s="523">
        <f t="shared" si="11"/>
      </c>
    </row>
    <row r="47" spans="1:31" ht="16.5">
      <c r="A47" s="525">
        <v>38</v>
      </c>
      <c r="B47" s="526"/>
      <c r="C47" s="532"/>
      <c r="D47" s="528"/>
      <c r="E47" s="529"/>
      <c r="F47" s="530"/>
      <c r="G47" s="531"/>
      <c r="H47" s="528"/>
      <c r="I47" s="529"/>
      <c r="J47" s="530"/>
      <c r="K47" s="531"/>
      <c r="L47" s="528"/>
      <c r="M47" s="529"/>
      <c r="N47" s="530"/>
      <c r="O47" s="531"/>
      <c r="P47" s="528"/>
      <c r="Q47" s="529"/>
      <c r="R47" s="530"/>
      <c r="S47" s="531"/>
      <c r="T47" s="519">
        <f t="shared" si="0"/>
      </c>
      <c r="U47" s="520">
        <f t="shared" si="1"/>
      </c>
      <c r="V47" s="521">
        <f t="shared" si="2"/>
      </c>
      <c r="W47" s="522">
        <f t="shared" si="3"/>
      </c>
      <c r="X47" s="523">
        <f t="shared" si="4"/>
      </c>
      <c r="Y47" s="523">
        <f t="shared" si="5"/>
      </c>
      <c r="Z47" s="523">
        <f t="shared" si="6"/>
      </c>
      <c r="AA47" s="524">
        <f t="shared" si="7"/>
        <v>0</v>
      </c>
      <c r="AB47" s="523">
        <f t="shared" si="8"/>
      </c>
      <c r="AC47" s="523">
        <f t="shared" si="9"/>
      </c>
      <c r="AD47" s="523">
        <f t="shared" si="10"/>
      </c>
      <c r="AE47" s="523">
        <f t="shared" si="11"/>
      </c>
    </row>
    <row r="48" spans="1:31" ht="16.5">
      <c r="A48" s="525">
        <v>39</v>
      </c>
      <c r="B48" s="526"/>
      <c r="C48" s="532"/>
      <c r="D48" s="528"/>
      <c r="E48" s="529"/>
      <c r="F48" s="530"/>
      <c r="G48" s="531"/>
      <c r="H48" s="528"/>
      <c r="I48" s="529"/>
      <c r="J48" s="530"/>
      <c r="K48" s="531"/>
      <c r="L48" s="528"/>
      <c r="M48" s="529"/>
      <c r="N48" s="530"/>
      <c r="O48" s="531"/>
      <c r="P48" s="528"/>
      <c r="Q48" s="529"/>
      <c r="R48" s="530"/>
      <c r="S48" s="531"/>
      <c r="T48" s="519">
        <f t="shared" si="0"/>
      </c>
      <c r="U48" s="520">
        <f t="shared" si="1"/>
      </c>
      <c r="V48" s="521">
        <f t="shared" si="2"/>
      </c>
      <c r="W48" s="522">
        <f t="shared" si="3"/>
      </c>
      <c r="X48" s="523">
        <f t="shared" si="4"/>
      </c>
      <c r="Y48" s="523">
        <f t="shared" si="5"/>
      </c>
      <c r="Z48" s="523">
        <f t="shared" si="6"/>
      </c>
      <c r="AA48" s="524">
        <f t="shared" si="7"/>
        <v>0</v>
      </c>
      <c r="AB48" s="523">
        <f t="shared" si="8"/>
      </c>
      <c r="AC48" s="523">
        <f t="shared" si="9"/>
      </c>
      <c r="AD48" s="523">
        <f t="shared" si="10"/>
      </c>
      <c r="AE48" s="523">
        <f t="shared" si="11"/>
      </c>
    </row>
    <row r="49" spans="1:31" ht="17.25" thickBot="1">
      <c r="A49" s="533">
        <v>40</v>
      </c>
      <c r="B49" s="534"/>
      <c r="C49" s="535"/>
      <c r="D49" s="536"/>
      <c r="E49" s="537"/>
      <c r="F49" s="538"/>
      <c r="G49" s="539"/>
      <c r="H49" s="536"/>
      <c r="I49" s="537"/>
      <c r="J49" s="538"/>
      <c r="K49" s="539"/>
      <c r="L49" s="536"/>
      <c r="M49" s="537"/>
      <c r="N49" s="538"/>
      <c r="O49" s="539"/>
      <c r="P49" s="536"/>
      <c r="Q49" s="537"/>
      <c r="R49" s="538"/>
      <c r="S49" s="539"/>
      <c r="T49" s="540">
        <f t="shared" si="0"/>
      </c>
      <c r="U49" s="541">
        <f t="shared" si="1"/>
      </c>
      <c r="V49" s="542">
        <f t="shared" si="2"/>
      </c>
      <c r="W49" s="543">
        <f t="shared" si="3"/>
      </c>
      <c r="X49" s="523">
        <f t="shared" si="4"/>
      </c>
      <c r="Y49" s="523">
        <f t="shared" si="5"/>
      </c>
      <c r="Z49" s="523">
        <f t="shared" si="6"/>
      </c>
      <c r="AA49" s="524">
        <f t="shared" si="7"/>
        <v>0</v>
      </c>
      <c r="AB49" s="523">
        <f t="shared" si="8"/>
      </c>
      <c r="AC49" s="523">
        <f t="shared" si="9"/>
      </c>
      <c r="AD49" s="523">
        <f t="shared" si="10"/>
      </c>
      <c r="AE49" s="523">
        <f t="shared" si="11"/>
      </c>
    </row>
    <row r="50" spans="2:23" ht="16.5" thickTop="1">
      <c r="B50" s="544"/>
      <c r="C50" s="545"/>
      <c r="D50" s="546"/>
      <c r="E50" s="547"/>
      <c r="F50" s="546"/>
      <c r="G50" s="547"/>
      <c r="H50" s="546"/>
      <c r="I50" s="547"/>
      <c r="J50" s="546"/>
      <c r="K50" s="547"/>
      <c r="L50" s="546"/>
      <c r="M50" s="547"/>
      <c r="N50" s="546"/>
      <c r="O50" s="547"/>
      <c r="P50" s="546"/>
      <c r="Q50" s="547"/>
      <c r="R50" s="546"/>
      <c r="S50" s="547"/>
      <c r="T50" s="547"/>
      <c r="U50" s="546"/>
      <c r="V50" s="547"/>
      <c r="W50" s="548"/>
    </row>
    <row r="51" spans="2:23" ht="15.75">
      <c r="B51" s="544"/>
      <c r="C51" s="545"/>
      <c r="D51" s="546"/>
      <c r="E51" s="547"/>
      <c r="F51" s="546"/>
      <c r="G51" s="547"/>
      <c r="H51" s="546"/>
      <c r="I51" s="547"/>
      <c r="J51" s="546"/>
      <c r="K51" s="547"/>
      <c r="L51" s="546"/>
      <c r="M51" s="547"/>
      <c r="N51" s="546"/>
      <c r="O51" s="547"/>
      <c r="P51" s="546"/>
      <c r="Q51" s="547"/>
      <c r="R51" s="546"/>
      <c r="S51" s="547"/>
      <c r="T51" s="547"/>
      <c r="U51" s="546"/>
      <c r="V51" s="547"/>
      <c r="W51" s="548"/>
    </row>
    <row r="52" spans="2:23" ht="15.75">
      <c r="B52" s="544"/>
      <c r="C52" s="545"/>
      <c r="D52" s="546"/>
      <c r="E52" s="547"/>
      <c r="F52" s="546"/>
      <c r="G52" s="547"/>
      <c r="H52" s="546"/>
      <c r="I52" s="547"/>
      <c r="J52" s="546"/>
      <c r="K52" s="547"/>
      <c r="L52" s="546"/>
      <c r="M52" s="547"/>
      <c r="N52" s="546"/>
      <c r="O52" s="547"/>
      <c r="P52" s="546"/>
      <c r="Q52" s="547"/>
      <c r="R52" s="546"/>
      <c r="S52" s="547"/>
      <c r="T52" s="547"/>
      <c r="U52" s="546"/>
      <c r="V52" s="547"/>
      <c r="W52" s="548"/>
    </row>
    <row r="53" spans="2:23" ht="15.75">
      <c r="B53" s="544"/>
      <c r="C53" s="545"/>
      <c r="D53" s="546"/>
      <c r="E53" s="547"/>
      <c r="F53" s="546"/>
      <c r="G53" s="547"/>
      <c r="H53" s="546"/>
      <c r="I53" s="547"/>
      <c r="J53" s="546"/>
      <c r="K53" s="547"/>
      <c r="L53" s="546"/>
      <c r="M53" s="547"/>
      <c r="N53" s="546"/>
      <c r="O53" s="547"/>
      <c r="P53" s="546"/>
      <c r="Q53" s="547"/>
      <c r="R53" s="546"/>
      <c r="S53" s="547"/>
      <c r="T53" s="547"/>
      <c r="U53" s="546"/>
      <c r="V53" s="547"/>
      <c r="W53" s="548"/>
    </row>
  </sheetData>
  <sheetProtection/>
  <mergeCells count="22">
    <mergeCell ref="A5:A7"/>
    <mergeCell ref="B5:B7"/>
    <mergeCell ref="C5:C7"/>
    <mergeCell ref="D5:E5"/>
    <mergeCell ref="N5:O5"/>
    <mergeCell ref="P5:Q5"/>
    <mergeCell ref="B1:C1"/>
    <mergeCell ref="B2:C2"/>
    <mergeCell ref="F5:G5"/>
    <mergeCell ref="H5:I5"/>
    <mergeCell ref="J5:K5"/>
    <mergeCell ref="L5:M5"/>
    <mergeCell ref="R5:S5"/>
    <mergeCell ref="U5:W6"/>
    <mergeCell ref="D6:E6"/>
    <mergeCell ref="F6:G6"/>
    <mergeCell ref="H6:I6"/>
    <mergeCell ref="J6:K6"/>
    <mergeCell ref="L6:M6"/>
    <mergeCell ref="N6:O6"/>
    <mergeCell ref="P6:Q6"/>
    <mergeCell ref="R6:S6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U10:U49">
      <formula1>IF(ISNUMBER(D10)=TRUE,SUM(D10,F10,H10,J10,L10,N10,P10,R10),"")</formula1>
    </dataValidation>
  </dataValidations>
  <printOptions horizontalCentered="1"/>
  <pageMargins left="0.7874015748031497" right="0.7874015748031497" top="0.6692913385826772" bottom="0.3937007874015748" header="2.9133858267716537" footer="0.2362204724409449"/>
  <pageSetup fitToWidth="0" fitToHeight="1" horizontalDpi="600" verticalDpi="600" orientation="landscape" paperSize="9" scale="65" r:id="rId4"/>
  <headerFooter alignWithMargins="0">
    <oddFooter>&amp;L&amp;"Arial,Kurziv"&amp;YPojedinačni plasman lige&amp;R&amp;"Arial,Kurziv"&amp;YStranica &amp;P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2:AJ56"/>
  <sheetViews>
    <sheetView zoomScalePageLayoutView="0" workbookViewId="0" topLeftCell="A1">
      <selection activeCell="AL22" sqref="AL22"/>
    </sheetView>
  </sheetViews>
  <sheetFormatPr defaultColWidth="9.140625" defaultRowHeight="12.75"/>
  <cols>
    <col min="1" max="1" width="4.00390625" style="1278" customWidth="1"/>
    <col min="2" max="2" width="7.00390625" style="1278" customWidth="1"/>
    <col min="3" max="4" width="9.140625" style="1278" customWidth="1"/>
    <col min="5" max="5" width="4.8515625" style="1278" customWidth="1"/>
    <col min="6" max="6" width="5.140625" style="1278" customWidth="1"/>
    <col min="7" max="7" width="5.57421875" style="1278" customWidth="1"/>
    <col min="8" max="8" width="4.00390625" style="1278" customWidth="1"/>
    <col min="9" max="9" width="5.57421875" style="1278" customWidth="1"/>
    <col min="10" max="10" width="4.57421875" style="1278" customWidth="1"/>
    <col min="11" max="11" width="4.8515625" style="1278" customWidth="1"/>
    <col min="12" max="12" width="4.28125" style="1278" customWidth="1"/>
    <col min="13" max="13" width="3.28125" style="1278" customWidth="1"/>
    <col min="14" max="14" width="4.57421875" style="1278" customWidth="1"/>
    <col min="15" max="15" width="4.421875" style="1278" customWidth="1"/>
    <col min="16" max="16" width="4.28125" style="1278" customWidth="1"/>
    <col min="17" max="17" width="5.140625" style="1278" customWidth="1"/>
    <col min="18" max="18" width="3.8515625" style="1278" customWidth="1"/>
    <col min="19" max="19" width="4.140625" style="1278" customWidth="1"/>
    <col min="20" max="20" width="4.57421875" style="1278" customWidth="1"/>
    <col min="21" max="21" width="4.7109375" style="1278" customWidth="1"/>
    <col min="22" max="22" width="5.00390625" style="1278" customWidth="1"/>
    <col min="23" max="23" width="4.421875" style="1278" customWidth="1"/>
    <col min="24" max="24" width="5.8515625" style="1278" customWidth="1"/>
    <col min="25" max="25" width="4.421875" style="1278" customWidth="1"/>
    <col min="26" max="26" width="4.7109375" style="1278" customWidth="1"/>
    <col min="27" max="27" width="4.8515625" style="1278" customWidth="1"/>
    <col min="28" max="28" width="4.28125" style="1278" customWidth="1"/>
    <col min="29" max="29" width="6.140625" style="1278" customWidth="1"/>
    <col min="30" max="30" width="5.00390625" style="1278" customWidth="1"/>
    <col min="31" max="31" width="5.140625" style="1278" customWidth="1"/>
    <col min="32" max="32" width="4.7109375" style="1278" customWidth="1"/>
    <col min="33" max="33" width="4.28125" style="1278" customWidth="1"/>
    <col min="34" max="34" width="5.8515625" style="1278" customWidth="1"/>
    <col min="35" max="35" width="5.140625" style="1278" customWidth="1"/>
    <col min="36" max="36" width="6.7109375" style="1278" customWidth="1"/>
    <col min="37" max="16384" width="9.140625" style="1278" customWidth="1"/>
  </cols>
  <sheetData>
    <row r="2" spans="2:36" ht="15.75">
      <c r="B2" s="1313"/>
      <c r="C2" s="1692" t="s">
        <v>513</v>
      </c>
      <c r="D2" s="1692"/>
      <c r="E2" s="1344" t="s">
        <v>1007</v>
      </c>
      <c r="F2" s="1312"/>
      <c r="G2" s="1310"/>
      <c r="H2" s="1312"/>
      <c r="I2" s="1312"/>
      <c r="J2" s="1312"/>
      <c r="K2" s="1312"/>
      <c r="L2" s="1310"/>
      <c r="M2" s="1310"/>
      <c r="N2" s="1310"/>
      <c r="O2" s="1310"/>
      <c r="P2" s="1339"/>
      <c r="Q2" s="1312"/>
      <c r="R2" s="1312"/>
      <c r="S2" s="1310"/>
      <c r="T2" s="1312"/>
      <c r="U2" s="1312"/>
      <c r="V2" s="1312"/>
      <c r="W2" s="1312"/>
      <c r="X2" s="1310"/>
      <c r="Y2" s="1312"/>
      <c r="Z2" s="1312"/>
      <c r="AA2" s="1312"/>
      <c r="AB2" s="1312"/>
      <c r="AC2" s="1310"/>
      <c r="AD2" s="1312"/>
      <c r="AE2" s="1312"/>
      <c r="AF2" s="1312"/>
      <c r="AG2" s="1312"/>
      <c r="AH2" s="1310"/>
      <c r="AI2" s="1310"/>
      <c r="AJ2" s="1309"/>
    </row>
    <row r="3" spans="2:36" ht="18">
      <c r="B3" s="1313"/>
      <c r="C3" s="1693" t="s">
        <v>513</v>
      </c>
      <c r="D3" s="1693"/>
      <c r="E3" s="1312"/>
      <c r="F3" s="1312"/>
      <c r="G3" s="1310"/>
      <c r="H3" s="1312"/>
      <c r="I3" s="1312"/>
      <c r="J3" s="1312"/>
      <c r="K3" s="1312"/>
      <c r="L3" s="1310"/>
      <c r="M3" s="1310"/>
      <c r="N3" s="1310"/>
      <c r="O3" s="1310"/>
      <c r="P3" s="1339"/>
      <c r="Q3" s="1343" t="s">
        <v>1006</v>
      </c>
      <c r="R3" s="1341" t="s">
        <v>1005</v>
      </c>
      <c r="S3" s="1342"/>
      <c r="T3" s="1341"/>
      <c r="U3" s="1341"/>
      <c r="V3" s="1341"/>
      <c r="W3" s="1341"/>
      <c r="X3" s="1342"/>
      <c r="Y3" s="1341"/>
      <c r="Z3" s="1341"/>
      <c r="AA3" s="1312"/>
      <c r="AB3" s="1312"/>
      <c r="AC3" s="1310"/>
      <c r="AD3" s="1312"/>
      <c r="AE3" s="1312"/>
      <c r="AF3" s="1312"/>
      <c r="AG3" s="1312"/>
      <c r="AH3" s="1310"/>
      <c r="AI3" s="1310"/>
      <c r="AJ3" s="1309"/>
    </row>
    <row r="4" spans="2:36" ht="18.75">
      <c r="B4" s="1313"/>
      <c r="C4" s="210"/>
      <c r="D4" s="206"/>
      <c r="E4" s="1312"/>
      <c r="F4" s="1312"/>
      <c r="G4" s="1310"/>
      <c r="H4" s="1312"/>
      <c r="I4" s="1312"/>
      <c r="J4" s="1312"/>
      <c r="K4" s="1312"/>
      <c r="L4" s="1310"/>
      <c r="M4" s="1310"/>
      <c r="N4" s="1310"/>
      <c r="O4" s="1310"/>
      <c r="P4" s="1340"/>
      <c r="Q4" s="1340"/>
      <c r="R4" s="1339"/>
      <c r="S4" s="1310"/>
      <c r="T4" s="1339"/>
      <c r="U4" s="1339"/>
      <c r="V4" s="1312"/>
      <c r="W4" s="1312"/>
      <c r="X4" s="1310"/>
      <c r="Y4" s="1312"/>
      <c r="Z4" s="1312"/>
      <c r="AA4" s="1312"/>
      <c r="AB4" s="1312"/>
      <c r="AC4" s="1310"/>
      <c r="AD4" s="1312"/>
      <c r="AE4" s="1312"/>
      <c r="AF4" s="1312"/>
      <c r="AG4" s="1312"/>
      <c r="AH4" s="1310"/>
      <c r="AI4" s="1310"/>
      <c r="AJ4" s="1309"/>
    </row>
    <row r="5" spans="2:36" ht="7.5" customHeight="1" thickBot="1">
      <c r="B5" s="1313"/>
      <c r="C5" s="1312"/>
      <c r="D5" s="1312"/>
      <c r="E5" s="1312"/>
      <c r="F5" s="1312"/>
      <c r="G5" s="1312"/>
      <c r="H5" s="1312"/>
      <c r="I5" s="1310"/>
      <c r="J5" s="1312"/>
      <c r="K5" s="1312"/>
      <c r="L5" s="1312"/>
      <c r="M5" s="1312"/>
      <c r="N5" s="1310"/>
      <c r="O5" s="1312"/>
      <c r="P5" s="1312"/>
      <c r="Q5" s="1338"/>
      <c r="R5" s="1312"/>
      <c r="S5" s="1310"/>
      <c r="T5" s="1312"/>
      <c r="U5" s="1312"/>
      <c r="V5" s="1312"/>
      <c r="W5" s="1312"/>
      <c r="X5" s="1310"/>
      <c r="Y5" s="1312"/>
      <c r="Z5" s="1312"/>
      <c r="AA5" s="1312"/>
      <c r="AB5" s="1312"/>
      <c r="AC5" s="1310"/>
      <c r="AD5" s="1312"/>
      <c r="AE5" s="1312"/>
      <c r="AF5" s="1312"/>
      <c r="AG5" s="1312"/>
      <c r="AH5" s="1310"/>
      <c r="AI5" s="1310"/>
      <c r="AJ5" s="1309"/>
    </row>
    <row r="6" spans="2:36" ht="13.5" thickTop="1">
      <c r="B6" s="1788" t="s">
        <v>5</v>
      </c>
      <c r="C6" s="1790" t="s">
        <v>6</v>
      </c>
      <c r="D6" s="1791"/>
      <c r="E6" s="1786" t="s">
        <v>1004</v>
      </c>
      <c r="F6" s="1781"/>
      <c r="G6" s="1781"/>
      <c r="H6" s="1781"/>
      <c r="I6" s="1782"/>
      <c r="J6" s="1783" t="s">
        <v>1003</v>
      </c>
      <c r="K6" s="1784"/>
      <c r="L6" s="1784"/>
      <c r="M6" s="1784"/>
      <c r="N6" s="1785"/>
      <c r="O6" s="1786" t="s">
        <v>1002</v>
      </c>
      <c r="P6" s="1781"/>
      <c r="Q6" s="1781"/>
      <c r="R6" s="1781"/>
      <c r="S6" s="1782"/>
      <c r="T6" s="1780" t="s">
        <v>1001</v>
      </c>
      <c r="U6" s="1781"/>
      <c r="V6" s="1781"/>
      <c r="W6" s="1781"/>
      <c r="X6" s="1782"/>
      <c r="Y6" s="1780" t="s">
        <v>1000</v>
      </c>
      <c r="Z6" s="1781"/>
      <c r="AA6" s="1781"/>
      <c r="AB6" s="1781"/>
      <c r="AC6" s="1782"/>
      <c r="AD6" s="1780" t="s">
        <v>999</v>
      </c>
      <c r="AE6" s="1781"/>
      <c r="AF6" s="1781"/>
      <c r="AG6" s="1781"/>
      <c r="AH6" s="1782"/>
      <c r="AI6" s="1775" t="s">
        <v>362</v>
      </c>
      <c r="AJ6" s="1776"/>
    </row>
    <row r="7" spans="2:36" ht="105" thickBot="1">
      <c r="B7" s="1789"/>
      <c r="C7" s="1792"/>
      <c r="D7" s="1793"/>
      <c r="E7" s="1335" t="s">
        <v>998</v>
      </c>
      <c r="F7" s="1334" t="s">
        <v>997</v>
      </c>
      <c r="G7" s="1334" t="s">
        <v>996</v>
      </c>
      <c r="H7" s="1334" t="s">
        <v>995</v>
      </c>
      <c r="I7" s="1333" t="s">
        <v>994</v>
      </c>
      <c r="J7" s="1335" t="s">
        <v>998</v>
      </c>
      <c r="K7" s="1334" t="s">
        <v>997</v>
      </c>
      <c r="L7" s="1334" t="s">
        <v>996</v>
      </c>
      <c r="M7" s="1334" t="s">
        <v>995</v>
      </c>
      <c r="N7" s="1337" t="s">
        <v>994</v>
      </c>
      <c r="O7" s="1335" t="s">
        <v>998</v>
      </c>
      <c r="P7" s="1336" t="s">
        <v>997</v>
      </c>
      <c r="Q7" s="1336" t="s">
        <v>996</v>
      </c>
      <c r="R7" s="1336" t="s">
        <v>995</v>
      </c>
      <c r="S7" s="1333" t="s">
        <v>994</v>
      </c>
      <c r="T7" s="1335" t="s">
        <v>998</v>
      </c>
      <c r="U7" s="1336" t="s">
        <v>997</v>
      </c>
      <c r="V7" s="1336" t="s">
        <v>996</v>
      </c>
      <c r="W7" s="1336" t="s">
        <v>995</v>
      </c>
      <c r="X7" s="1333" t="s">
        <v>994</v>
      </c>
      <c r="Y7" s="1335" t="s">
        <v>998</v>
      </c>
      <c r="Z7" s="1334" t="s">
        <v>997</v>
      </c>
      <c r="AA7" s="1334" t="s">
        <v>996</v>
      </c>
      <c r="AB7" s="1334" t="s">
        <v>995</v>
      </c>
      <c r="AC7" s="1333" t="s">
        <v>994</v>
      </c>
      <c r="AD7" s="1335" t="s">
        <v>998</v>
      </c>
      <c r="AE7" s="1334" t="s">
        <v>997</v>
      </c>
      <c r="AF7" s="1334" t="s">
        <v>996</v>
      </c>
      <c r="AG7" s="1334" t="s">
        <v>995</v>
      </c>
      <c r="AH7" s="1333" t="s">
        <v>994</v>
      </c>
      <c r="AI7" s="1332" t="s">
        <v>993</v>
      </c>
      <c r="AJ7" s="1331" t="s">
        <v>992</v>
      </c>
    </row>
    <row r="8" spans="2:36" ht="14.25" thickBot="1" thickTop="1">
      <c r="B8" s="1330"/>
      <c r="C8" s="1787"/>
      <c r="D8" s="1787"/>
      <c r="E8" s="1330"/>
      <c r="F8" s="1330"/>
      <c r="G8" s="1330"/>
      <c r="H8" s="1330"/>
      <c r="I8" s="1330"/>
      <c r="J8" s="1330"/>
      <c r="K8" s="1330"/>
      <c r="L8" s="1330"/>
      <c r="M8" s="1330"/>
      <c r="N8" s="1330"/>
      <c r="O8" s="1330"/>
      <c r="P8" s="1330"/>
      <c r="Q8" s="1330"/>
      <c r="R8" s="1330"/>
      <c r="S8" s="1330"/>
      <c r="T8" s="1330"/>
      <c r="U8" s="1330"/>
      <c r="V8" s="1330"/>
      <c r="W8" s="1330"/>
      <c r="X8" s="1330"/>
      <c r="Y8" s="1330"/>
      <c r="Z8" s="1330"/>
      <c r="AA8" s="1330"/>
      <c r="AB8" s="1330"/>
      <c r="AC8" s="1330"/>
      <c r="AD8" s="1330"/>
      <c r="AE8" s="1330"/>
      <c r="AF8" s="1330"/>
      <c r="AG8" s="1330"/>
      <c r="AH8" s="1330"/>
      <c r="AI8" s="1330"/>
      <c r="AJ8" s="1329"/>
    </row>
    <row r="9" spans="2:36" ht="16.5" thickTop="1">
      <c r="B9" s="1758"/>
      <c r="C9" s="1772" t="s">
        <v>991</v>
      </c>
      <c r="D9" s="1762"/>
      <c r="E9" s="1301">
        <v>1000</v>
      </c>
      <c r="F9" s="1300">
        <v>5880</v>
      </c>
      <c r="G9" s="1300">
        <v>6880</v>
      </c>
      <c r="H9" s="1300"/>
      <c r="I9" s="1299">
        <v>2</v>
      </c>
      <c r="J9" s="1301">
        <v>100</v>
      </c>
      <c r="K9" s="1300">
        <v>1020</v>
      </c>
      <c r="L9" s="1300">
        <v>1120</v>
      </c>
      <c r="M9" s="1300"/>
      <c r="N9" s="1299">
        <v>1</v>
      </c>
      <c r="O9" s="1301">
        <v>100</v>
      </c>
      <c r="P9" s="1300">
        <v>600</v>
      </c>
      <c r="Q9" s="1300">
        <v>700</v>
      </c>
      <c r="R9" s="1300"/>
      <c r="S9" s="1299">
        <v>1</v>
      </c>
      <c r="T9" s="1301">
        <v>600</v>
      </c>
      <c r="U9" s="1300">
        <v>3260</v>
      </c>
      <c r="V9" s="1300">
        <v>3860</v>
      </c>
      <c r="W9" s="1300"/>
      <c r="X9" s="1326">
        <v>2</v>
      </c>
      <c r="Y9" s="1301">
        <v>600</v>
      </c>
      <c r="Z9" s="1300">
        <v>3300</v>
      </c>
      <c r="AA9" s="1300">
        <v>3900</v>
      </c>
      <c r="AB9" s="1300"/>
      <c r="AC9" s="1299">
        <v>3</v>
      </c>
      <c r="AD9" s="1301">
        <v>0</v>
      </c>
      <c r="AE9" s="1300">
        <v>0</v>
      </c>
      <c r="AF9" s="1300">
        <v>0</v>
      </c>
      <c r="AG9" s="1300"/>
      <c r="AH9" s="1302">
        <v>9</v>
      </c>
      <c r="AI9" s="1298">
        <v>9</v>
      </c>
      <c r="AJ9" s="1297">
        <v>1</v>
      </c>
    </row>
    <row r="10" spans="2:36" ht="15.75">
      <c r="B10" s="1759"/>
      <c r="C10" s="1765" t="s">
        <v>990</v>
      </c>
      <c r="D10" s="1766"/>
      <c r="E10" s="1296">
        <v>100</v>
      </c>
      <c r="F10" s="1295">
        <v>560</v>
      </c>
      <c r="G10" s="1295">
        <v>660</v>
      </c>
      <c r="H10" s="1295"/>
      <c r="I10" s="1307">
        <v>17</v>
      </c>
      <c r="J10" s="1291">
        <v>0</v>
      </c>
      <c r="K10" s="1290">
        <v>0</v>
      </c>
      <c r="L10" s="1290">
        <v>0</v>
      </c>
      <c r="M10" s="1290"/>
      <c r="N10" s="1292">
        <v>20</v>
      </c>
      <c r="O10" s="1291">
        <v>100</v>
      </c>
      <c r="P10" s="1290">
        <v>520</v>
      </c>
      <c r="Q10" s="1290">
        <v>620</v>
      </c>
      <c r="R10" s="1290"/>
      <c r="S10" s="1289">
        <v>4</v>
      </c>
      <c r="T10" s="1291">
        <v>200</v>
      </c>
      <c r="U10" s="1290">
        <v>1400</v>
      </c>
      <c r="V10" s="1290">
        <v>1600</v>
      </c>
      <c r="W10" s="1290"/>
      <c r="X10" s="1289">
        <v>10</v>
      </c>
      <c r="Y10" s="1291">
        <v>700</v>
      </c>
      <c r="Z10" s="1290">
        <v>3900</v>
      </c>
      <c r="AA10" s="1290">
        <v>4600</v>
      </c>
      <c r="AB10" s="1290"/>
      <c r="AC10" s="1289">
        <v>2</v>
      </c>
      <c r="AD10" s="1291">
        <v>100</v>
      </c>
      <c r="AE10" s="1290">
        <v>900</v>
      </c>
      <c r="AF10" s="1290">
        <v>1000</v>
      </c>
      <c r="AG10" s="1290"/>
      <c r="AH10" s="1289">
        <v>3</v>
      </c>
      <c r="AI10" s="1319">
        <v>36</v>
      </c>
      <c r="AJ10" s="1318">
        <v>4</v>
      </c>
    </row>
    <row r="11" spans="2:36" ht="15.75">
      <c r="B11" s="1760"/>
      <c r="C11" s="1765" t="s">
        <v>989</v>
      </c>
      <c r="D11" s="1766"/>
      <c r="E11" s="1296">
        <v>300</v>
      </c>
      <c r="F11" s="1295">
        <v>1820</v>
      </c>
      <c r="G11" s="1295">
        <v>2120</v>
      </c>
      <c r="H11" s="1295"/>
      <c r="I11" s="1307">
        <v>12</v>
      </c>
      <c r="J11" s="1291">
        <v>0</v>
      </c>
      <c r="K11" s="1290">
        <v>0</v>
      </c>
      <c r="L11" s="1290">
        <v>0</v>
      </c>
      <c r="M11" s="1290"/>
      <c r="N11" s="1289">
        <v>20</v>
      </c>
      <c r="O11" s="1291">
        <v>0</v>
      </c>
      <c r="P11" s="1290">
        <v>0</v>
      </c>
      <c r="Q11" s="1290">
        <v>0</v>
      </c>
      <c r="R11" s="1290"/>
      <c r="S11" s="1289">
        <v>13</v>
      </c>
      <c r="T11" s="1291">
        <v>500</v>
      </c>
      <c r="U11" s="1290">
        <v>2760</v>
      </c>
      <c r="V11" s="1290">
        <v>3260</v>
      </c>
      <c r="W11" s="1290"/>
      <c r="X11" s="1289">
        <v>3</v>
      </c>
      <c r="Y11" s="1291">
        <v>0</v>
      </c>
      <c r="Z11" s="1290">
        <v>0</v>
      </c>
      <c r="AA11" s="1328">
        <v>0</v>
      </c>
      <c r="AB11" s="1290"/>
      <c r="AC11" s="1289">
        <v>17</v>
      </c>
      <c r="AD11" s="1291"/>
      <c r="AE11" s="1290"/>
      <c r="AF11" s="1290"/>
      <c r="AG11" s="1290"/>
      <c r="AH11" s="1292">
        <v>22</v>
      </c>
      <c r="AI11" s="1319">
        <v>65</v>
      </c>
      <c r="AJ11" s="1318">
        <v>13</v>
      </c>
    </row>
    <row r="12" spans="2:36" ht="21" thickBot="1">
      <c r="B12" s="1753" t="s">
        <v>988</v>
      </c>
      <c r="C12" s="1754"/>
      <c r="D12" s="1755"/>
      <c r="E12" s="1756"/>
      <c r="F12" s="1774"/>
      <c r="G12" s="1283"/>
      <c r="H12" s="1282">
        <v>31</v>
      </c>
      <c r="I12" s="1281">
        <v>3</v>
      </c>
      <c r="J12" s="1756"/>
      <c r="K12" s="1757"/>
      <c r="L12" s="1283"/>
      <c r="M12" s="1327">
        <v>41</v>
      </c>
      <c r="N12" s="1281">
        <v>2</v>
      </c>
      <c r="O12" s="1756"/>
      <c r="P12" s="1757"/>
      <c r="Q12" s="1283"/>
      <c r="R12" s="1282">
        <v>18</v>
      </c>
      <c r="S12" s="1281">
        <v>1</v>
      </c>
      <c r="T12" s="1756"/>
      <c r="U12" s="1757"/>
      <c r="V12" s="1283"/>
      <c r="W12" s="1282">
        <v>15</v>
      </c>
      <c r="X12" s="1281">
        <v>1</v>
      </c>
      <c r="Y12" s="1756"/>
      <c r="Z12" s="1757"/>
      <c r="AA12" s="1283"/>
      <c r="AB12" s="1282">
        <v>22</v>
      </c>
      <c r="AC12" s="1281">
        <v>2</v>
      </c>
      <c r="AD12" s="1756"/>
      <c r="AE12" s="1757"/>
      <c r="AF12" s="1283"/>
      <c r="AG12" s="1282">
        <v>34</v>
      </c>
      <c r="AH12" s="1281">
        <v>3</v>
      </c>
      <c r="AI12" s="1308">
        <v>161</v>
      </c>
      <c r="AJ12" s="1279">
        <v>2</v>
      </c>
    </row>
    <row r="13" spans="2:36" ht="16.5" thickBot="1" thickTop="1">
      <c r="B13" s="1317"/>
      <c r="C13" s="1767"/>
      <c r="D13" s="1767"/>
      <c r="E13" s="1316"/>
      <c r="F13" s="1316"/>
      <c r="G13" s="1316"/>
      <c r="H13" s="1316"/>
      <c r="I13" s="1316"/>
      <c r="J13" s="1316"/>
      <c r="K13" s="1316"/>
      <c r="L13" s="1316"/>
      <c r="M13" s="1316"/>
      <c r="N13" s="1316"/>
      <c r="O13" s="1316"/>
      <c r="P13" s="1316"/>
      <c r="Q13" s="1316"/>
      <c r="R13" s="1316"/>
      <c r="S13" s="1316"/>
      <c r="T13" s="1316"/>
      <c r="U13" s="1316"/>
      <c r="V13" s="1316"/>
      <c r="W13" s="1316"/>
      <c r="X13" s="1316"/>
      <c r="Y13" s="1316"/>
      <c r="Z13" s="1316"/>
      <c r="AA13" s="1316"/>
      <c r="AB13" s="1316"/>
      <c r="AC13" s="1316"/>
      <c r="AD13" s="1316"/>
      <c r="AE13" s="1316"/>
      <c r="AF13" s="1316"/>
      <c r="AG13" s="1316"/>
      <c r="AH13" s="1316"/>
      <c r="AI13" s="1315"/>
      <c r="AJ13" s="1314"/>
    </row>
    <row r="14" spans="2:36" ht="16.5" thickTop="1">
      <c r="B14" s="1777"/>
      <c r="C14" s="1770" t="s">
        <v>987</v>
      </c>
      <c r="D14" s="1762"/>
      <c r="E14" s="1301">
        <v>400</v>
      </c>
      <c r="F14" s="1300">
        <v>2220</v>
      </c>
      <c r="G14" s="1300">
        <v>2620</v>
      </c>
      <c r="H14" s="1300"/>
      <c r="I14" s="1299">
        <v>11</v>
      </c>
      <c r="J14" s="1301">
        <v>0</v>
      </c>
      <c r="K14" s="1300">
        <v>0</v>
      </c>
      <c r="L14" s="1300">
        <v>0</v>
      </c>
      <c r="M14" s="1300"/>
      <c r="N14" s="1302">
        <v>20</v>
      </c>
      <c r="O14" s="1301">
        <v>0</v>
      </c>
      <c r="P14" s="1300">
        <v>0</v>
      </c>
      <c r="Q14" s="1300">
        <v>0</v>
      </c>
      <c r="R14" s="1300"/>
      <c r="S14" s="1299">
        <v>13</v>
      </c>
      <c r="T14" s="1301">
        <v>300</v>
      </c>
      <c r="U14" s="1300">
        <v>1680</v>
      </c>
      <c r="V14" s="1300">
        <v>1980</v>
      </c>
      <c r="W14" s="1300"/>
      <c r="X14" s="1326">
        <v>8</v>
      </c>
      <c r="Y14" s="1301">
        <v>400</v>
      </c>
      <c r="Z14" s="1300">
        <v>2430</v>
      </c>
      <c r="AA14" s="1300">
        <v>2830</v>
      </c>
      <c r="AB14" s="1300"/>
      <c r="AC14" s="1326">
        <v>6</v>
      </c>
      <c r="AD14" s="1325">
        <v>200</v>
      </c>
      <c r="AE14" s="1300">
        <v>1760</v>
      </c>
      <c r="AF14" s="1300">
        <v>1960</v>
      </c>
      <c r="AG14" s="1300"/>
      <c r="AH14" s="1299">
        <v>2</v>
      </c>
      <c r="AI14" s="1298">
        <v>40</v>
      </c>
      <c r="AJ14" s="1297">
        <v>6</v>
      </c>
    </row>
    <row r="15" spans="2:36" ht="15.75">
      <c r="B15" s="1778"/>
      <c r="C15" s="1771" t="s">
        <v>986</v>
      </c>
      <c r="D15" s="1766"/>
      <c r="E15" s="1296"/>
      <c r="F15" s="1295"/>
      <c r="G15" s="1295"/>
      <c r="H15" s="1295"/>
      <c r="I15" s="1292">
        <v>22</v>
      </c>
      <c r="J15" s="1291">
        <v>0</v>
      </c>
      <c r="K15" s="1290">
        <v>0</v>
      </c>
      <c r="L15" s="1290">
        <v>0</v>
      </c>
      <c r="M15" s="1290"/>
      <c r="N15" s="1289">
        <v>20</v>
      </c>
      <c r="O15" s="1291"/>
      <c r="P15" s="1290"/>
      <c r="Q15" s="1290"/>
      <c r="R15" s="1290"/>
      <c r="S15" s="1289">
        <v>22</v>
      </c>
      <c r="T15" s="1291">
        <v>400</v>
      </c>
      <c r="U15" s="1290">
        <v>2150</v>
      </c>
      <c r="V15" s="1290">
        <v>2550</v>
      </c>
      <c r="W15" s="1290"/>
      <c r="X15" s="1289">
        <v>6</v>
      </c>
      <c r="Y15" s="1291">
        <v>200</v>
      </c>
      <c r="Z15" s="1290">
        <v>1220</v>
      </c>
      <c r="AA15" s="1290">
        <v>1420</v>
      </c>
      <c r="AB15" s="1290"/>
      <c r="AC15" s="1289">
        <v>13</v>
      </c>
      <c r="AD15" s="1291">
        <v>100</v>
      </c>
      <c r="AE15" s="1290">
        <v>640</v>
      </c>
      <c r="AF15" s="1290">
        <v>740</v>
      </c>
      <c r="AG15" s="1290"/>
      <c r="AH15" s="1289">
        <v>4</v>
      </c>
      <c r="AI15" s="1288">
        <v>65</v>
      </c>
      <c r="AJ15" s="1287">
        <v>14</v>
      </c>
    </row>
    <row r="16" spans="2:36" ht="15.75">
      <c r="B16" s="1779"/>
      <c r="C16" s="1771" t="s">
        <v>985</v>
      </c>
      <c r="D16" s="1766"/>
      <c r="E16" s="1296"/>
      <c r="F16" s="1295"/>
      <c r="G16" s="1295"/>
      <c r="H16" s="1295"/>
      <c r="I16" s="1294">
        <v>22</v>
      </c>
      <c r="J16" s="1291">
        <v>0</v>
      </c>
      <c r="K16" s="1290">
        <v>0</v>
      </c>
      <c r="L16" s="1290">
        <v>0</v>
      </c>
      <c r="M16" s="1290"/>
      <c r="N16" s="1289">
        <v>20</v>
      </c>
      <c r="O16" s="1291"/>
      <c r="P16" s="1290"/>
      <c r="Q16" s="1290"/>
      <c r="R16" s="1290"/>
      <c r="S16" s="1289">
        <v>22</v>
      </c>
      <c r="T16" s="1291"/>
      <c r="U16" s="1290"/>
      <c r="V16" s="1290"/>
      <c r="W16" s="1322"/>
      <c r="X16" s="1305">
        <v>22</v>
      </c>
      <c r="Y16" s="1291"/>
      <c r="Z16" s="1290"/>
      <c r="AA16" s="1290"/>
      <c r="AB16" s="1290"/>
      <c r="AC16" s="1289">
        <v>22</v>
      </c>
      <c r="AD16" s="1291">
        <v>0</v>
      </c>
      <c r="AE16" s="1290">
        <v>0</v>
      </c>
      <c r="AF16" s="1290">
        <v>0</v>
      </c>
      <c r="AG16" s="1290"/>
      <c r="AH16" s="1289">
        <v>9</v>
      </c>
      <c r="AI16" s="1288">
        <v>95</v>
      </c>
      <c r="AJ16" s="1287">
        <v>19</v>
      </c>
    </row>
    <row r="17" spans="2:36" ht="21" thickBot="1">
      <c r="B17" s="1753" t="s">
        <v>984</v>
      </c>
      <c r="C17" s="1754"/>
      <c r="D17" s="1755"/>
      <c r="E17" s="1756"/>
      <c r="F17" s="1757"/>
      <c r="G17" s="1283"/>
      <c r="H17" s="1282">
        <v>55</v>
      </c>
      <c r="I17" s="1281">
        <v>7</v>
      </c>
      <c r="J17" s="1756"/>
      <c r="K17" s="1757"/>
      <c r="L17" s="1283"/>
      <c r="M17" s="1282">
        <v>60</v>
      </c>
      <c r="N17" s="1281">
        <v>4</v>
      </c>
      <c r="O17" s="1756"/>
      <c r="P17" s="1757"/>
      <c r="Q17" s="1283"/>
      <c r="R17" s="1282">
        <v>57</v>
      </c>
      <c r="S17" s="1281">
        <v>5</v>
      </c>
      <c r="T17" s="1756"/>
      <c r="U17" s="1757"/>
      <c r="V17" s="1283"/>
      <c r="W17" s="1282">
        <v>36</v>
      </c>
      <c r="X17" s="1281">
        <v>4</v>
      </c>
      <c r="Y17" s="1756"/>
      <c r="Z17" s="1757"/>
      <c r="AA17" s="1283"/>
      <c r="AB17" s="1282">
        <v>41</v>
      </c>
      <c r="AC17" s="1281">
        <v>6</v>
      </c>
      <c r="AD17" s="1756"/>
      <c r="AE17" s="1757"/>
      <c r="AF17" s="1283"/>
      <c r="AG17" s="1282">
        <v>15</v>
      </c>
      <c r="AH17" s="1281">
        <v>1</v>
      </c>
      <c r="AI17" s="1308">
        <v>264</v>
      </c>
      <c r="AJ17" s="1279">
        <v>5</v>
      </c>
    </row>
    <row r="18" spans="2:36" ht="16.5" thickBot="1" thickTop="1">
      <c r="B18" s="1317"/>
      <c r="C18" s="1767"/>
      <c r="D18" s="1767"/>
      <c r="E18" s="1316"/>
      <c r="F18" s="1316"/>
      <c r="G18" s="1316"/>
      <c r="H18" s="1316"/>
      <c r="I18" s="1316"/>
      <c r="J18" s="1316"/>
      <c r="K18" s="1316"/>
      <c r="L18" s="1316"/>
      <c r="M18" s="1316"/>
      <c r="N18" s="1316"/>
      <c r="O18" s="1316"/>
      <c r="P18" s="1316"/>
      <c r="Q18" s="1316"/>
      <c r="R18" s="1316"/>
      <c r="S18" s="1316"/>
      <c r="T18" s="1316"/>
      <c r="U18" s="1316"/>
      <c r="V18" s="1316"/>
      <c r="W18" s="1316"/>
      <c r="X18" s="1316"/>
      <c r="Y18" s="1316"/>
      <c r="Z18" s="1316"/>
      <c r="AA18" s="1316"/>
      <c r="AB18" s="1316"/>
      <c r="AC18" s="1316"/>
      <c r="AD18" s="1316"/>
      <c r="AE18" s="1316"/>
      <c r="AF18" s="1316"/>
      <c r="AG18" s="1316"/>
      <c r="AH18" s="1316"/>
      <c r="AI18" s="1315"/>
      <c r="AJ18" s="1314"/>
    </row>
    <row r="19" spans="2:36" ht="16.5" thickTop="1">
      <c r="B19" s="1758"/>
      <c r="C19" s="1772" t="s">
        <v>983</v>
      </c>
      <c r="D19" s="1762"/>
      <c r="E19" s="1301">
        <v>600</v>
      </c>
      <c r="F19" s="1300">
        <v>3030</v>
      </c>
      <c r="G19" s="1300">
        <v>3630</v>
      </c>
      <c r="H19" s="1300"/>
      <c r="I19" s="1299">
        <v>6</v>
      </c>
      <c r="J19" s="1301">
        <v>100</v>
      </c>
      <c r="K19" s="1300">
        <v>480</v>
      </c>
      <c r="L19" s="1300">
        <v>580</v>
      </c>
      <c r="M19" s="1300"/>
      <c r="N19" s="1299">
        <v>4</v>
      </c>
      <c r="O19" s="1301">
        <v>100</v>
      </c>
      <c r="P19" s="1300">
        <v>560</v>
      </c>
      <c r="Q19" s="1300">
        <v>660</v>
      </c>
      <c r="R19" s="1300"/>
      <c r="S19" s="1299">
        <v>3</v>
      </c>
      <c r="T19" s="1301">
        <v>200</v>
      </c>
      <c r="U19" s="1300">
        <v>1100</v>
      </c>
      <c r="V19" s="1300">
        <v>1300</v>
      </c>
      <c r="W19" s="1300"/>
      <c r="X19" s="1299">
        <v>12</v>
      </c>
      <c r="Y19" s="1301">
        <v>900</v>
      </c>
      <c r="Z19" s="1300">
        <v>5180</v>
      </c>
      <c r="AA19" s="1300">
        <v>6080</v>
      </c>
      <c r="AB19" s="1300"/>
      <c r="AC19" s="1324">
        <v>1</v>
      </c>
      <c r="AD19" s="1301"/>
      <c r="AE19" s="1300"/>
      <c r="AF19" s="1300"/>
      <c r="AG19" s="1300"/>
      <c r="AH19" s="1302">
        <v>22</v>
      </c>
      <c r="AI19" s="1298">
        <v>26</v>
      </c>
      <c r="AJ19" s="1297">
        <v>3</v>
      </c>
    </row>
    <row r="20" spans="2:36" ht="15.75">
      <c r="B20" s="1759"/>
      <c r="C20" s="1773" t="s">
        <v>982</v>
      </c>
      <c r="D20" s="1764"/>
      <c r="E20" s="1291">
        <v>200</v>
      </c>
      <c r="F20" s="1290">
        <v>1080</v>
      </c>
      <c r="G20" s="1290">
        <v>1280</v>
      </c>
      <c r="H20" s="1290"/>
      <c r="I20" s="1289">
        <v>15</v>
      </c>
      <c r="J20" s="1291">
        <v>0</v>
      </c>
      <c r="K20" s="1290">
        <v>0</v>
      </c>
      <c r="L20" s="1290">
        <v>0</v>
      </c>
      <c r="M20" s="1290"/>
      <c r="N20" s="1289">
        <v>20</v>
      </c>
      <c r="O20" s="1291">
        <v>0</v>
      </c>
      <c r="P20" s="1290">
        <v>0</v>
      </c>
      <c r="Q20" s="1290">
        <v>0</v>
      </c>
      <c r="R20" s="1290"/>
      <c r="S20" s="1289">
        <v>13</v>
      </c>
      <c r="T20" s="1291">
        <v>100</v>
      </c>
      <c r="U20" s="1290">
        <v>520</v>
      </c>
      <c r="V20" s="1290">
        <v>620</v>
      </c>
      <c r="W20" s="1290"/>
      <c r="X20" s="1289">
        <v>14</v>
      </c>
      <c r="Y20" s="1291">
        <v>300</v>
      </c>
      <c r="Z20" s="1290">
        <v>1760</v>
      </c>
      <c r="AA20" s="1290">
        <v>2060</v>
      </c>
      <c r="AB20" s="1290"/>
      <c r="AC20" s="1305">
        <v>11</v>
      </c>
      <c r="AD20" s="1291"/>
      <c r="AE20" s="1290"/>
      <c r="AF20" s="1290"/>
      <c r="AG20" s="1290"/>
      <c r="AH20" s="1292">
        <v>22</v>
      </c>
      <c r="AI20" s="1288">
        <v>63</v>
      </c>
      <c r="AJ20" s="1287">
        <v>12</v>
      </c>
    </row>
    <row r="21" spans="2:36" ht="15.75">
      <c r="B21" s="1760"/>
      <c r="C21" s="1765" t="s">
        <v>981</v>
      </c>
      <c r="D21" s="1766"/>
      <c r="E21" s="1296">
        <v>300</v>
      </c>
      <c r="F21" s="1295">
        <v>1620</v>
      </c>
      <c r="G21" s="1295">
        <v>1920</v>
      </c>
      <c r="H21" s="1295"/>
      <c r="I21" s="1307">
        <v>14</v>
      </c>
      <c r="J21" s="1291">
        <v>0</v>
      </c>
      <c r="K21" s="1290">
        <v>0</v>
      </c>
      <c r="L21" s="1290">
        <v>0</v>
      </c>
      <c r="M21" s="1290"/>
      <c r="N21" s="1323">
        <v>20</v>
      </c>
      <c r="O21" s="1291">
        <v>0</v>
      </c>
      <c r="P21" s="1290">
        <v>0</v>
      </c>
      <c r="Q21" s="1290">
        <v>0</v>
      </c>
      <c r="R21" s="1290"/>
      <c r="S21" s="1289">
        <v>13</v>
      </c>
      <c r="T21" s="1291">
        <v>200</v>
      </c>
      <c r="U21" s="1290">
        <v>1170</v>
      </c>
      <c r="V21" s="1290">
        <v>1370</v>
      </c>
      <c r="W21" s="1290"/>
      <c r="X21" s="1289">
        <v>11</v>
      </c>
      <c r="Y21" s="1291">
        <v>400</v>
      </c>
      <c r="Z21" s="1290">
        <v>2620</v>
      </c>
      <c r="AA21" s="1290">
        <v>3020</v>
      </c>
      <c r="AB21" s="1322"/>
      <c r="AC21" s="1289">
        <v>5</v>
      </c>
      <c r="AD21" s="1291"/>
      <c r="AE21" s="1290"/>
      <c r="AF21" s="1290"/>
      <c r="AG21" s="1290"/>
      <c r="AH21" s="1292">
        <v>22</v>
      </c>
      <c r="AI21" s="1288">
        <v>63</v>
      </c>
      <c r="AJ21" s="1287">
        <v>11</v>
      </c>
    </row>
    <row r="22" spans="2:36" ht="21" thickBot="1">
      <c r="B22" s="1753" t="s">
        <v>980</v>
      </c>
      <c r="C22" s="1754"/>
      <c r="D22" s="1755"/>
      <c r="E22" s="1756"/>
      <c r="F22" s="1757"/>
      <c r="G22" s="1283"/>
      <c r="H22" s="1282">
        <v>35</v>
      </c>
      <c r="I22" s="1281">
        <v>4</v>
      </c>
      <c r="J22" s="1756"/>
      <c r="K22" s="1757"/>
      <c r="L22" s="1283"/>
      <c r="M22" s="1282">
        <v>44</v>
      </c>
      <c r="N22" s="1321">
        <v>3</v>
      </c>
      <c r="O22" s="1756"/>
      <c r="P22" s="1757"/>
      <c r="Q22" s="1283"/>
      <c r="R22" s="1282">
        <v>29</v>
      </c>
      <c r="S22" s="1281">
        <v>3</v>
      </c>
      <c r="T22" s="1756"/>
      <c r="U22" s="1757"/>
      <c r="V22" s="1283"/>
      <c r="W22" s="1282">
        <v>37</v>
      </c>
      <c r="X22" s="1281">
        <v>5</v>
      </c>
      <c r="Y22" s="1756"/>
      <c r="Z22" s="1757"/>
      <c r="AA22" s="1283"/>
      <c r="AB22" s="1282">
        <v>17</v>
      </c>
      <c r="AC22" s="1281">
        <v>1</v>
      </c>
      <c r="AD22" s="1756"/>
      <c r="AE22" s="1757"/>
      <c r="AF22" s="1283"/>
      <c r="AG22" s="1282">
        <v>66</v>
      </c>
      <c r="AH22" s="1281">
        <v>5</v>
      </c>
      <c r="AI22" s="1308">
        <v>228</v>
      </c>
      <c r="AJ22" s="1279">
        <v>4</v>
      </c>
    </row>
    <row r="23" spans="2:36" ht="16.5" thickBot="1" thickTop="1">
      <c r="B23" s="1317"/>
      <c r="C23" s="1767"/>
      <c r="D23" s="1767"/>
      <c r="E23" s="1316"/>
      <c r="F23" s="1316"/>
      <c r="G23" s="1316"/>
      <c r="H23" s="1316"/>
      <c r="I23" s="1316"/>
      <c r="J23" s="1316"/>
      <c r="K23" s="1316"/>
      <c r="L23" s="1316"/>
      <c r="M23" s="1316"/>
      <c r="N23" s="1316"/>
      <c r="O23" s="1316"/>
      <c r="P23" s="1316"/>
      <c r="Q23" s="1316"/>
      <c r="R23" s="1316"/>
      <c r="S23" s="1316"/>
      <c r="T23" s="1316"/>
      <c r="U23" s="1316"/>
      <c r="V23" s="1316"/>
      <c r="W23" s="1316"/>
      <c r="X23" s="1316"/>
      <c r="Y23" s="1316"/>
      <c r="Z23" s="1316"/>
      <c r="AA23" s="1316"/>
      <c r="AB23" s="1316"/>
      <c r="AC23" s="1316"/>
      <c r="AD23" s="1316"/>
      <c r="AE23" s="1316"/>
      <c r="AF23" s="1316"/>
      <c r="AG23" s="1316"/>
      <c r="AH23" s="1316"/>
      <c r="AI23" s="1315"/>
      <c r="AJ23" s="1314"/>
    </row>
    <row r="24" spans="2:36" ht="16.5" thickTop="1">
      <c r="B24" s="1758"/>
      <c r="C24" s="1761" t="s">
        <v>979</v>
      </c>
      <c r="D24" s="1762"/>
      <c r="E24" s="1301"/>
      <c r="F24" s="1300"/>
      <c r="G24" s="1300"/>
      <c r="H24" s="1300"/>
      <c r="I24" s="1299">
        <v>22</v>
      </c>
      <c r="J24" s="1301"/>
      <c r="K24" s="1300"/>
      <c r="L24" s="1303"/>
      <c r="M24" s="1303"/>
      <c r="N24" s="1299">
        <v>22</v>
      </c>
      <c r="O24" s="1301"/>
      <c r="P24" s="1300"/>
      <c r="Q24" s="1300"/>
      <c r="R24" s="1300"/>
      <c r="S24" s="1299">
        <v>22</v>
      </c>
      <c r="T24" s="1301"/>
      <c r="U24" s="1300"/>
      <c r="V24" s="1300"/>
      <c r="W24" s="1300"/>
      <c r="X24" s="1299">
        <v>22</v>
      </c>
      <c r="Y24" s="1301"/>
      <c r="Z24" s="1300"/>
      <c r="AA24" s="1303"/>
      <c r="AB24" s="1300"/>
      <c r="AC24" s="1299">
        <v>22</v>
      </c>
      <c r="AD24" s="1301"/>
      <c r="AE24" s="1300"/>
      <c r="AF24" s="1300"/>
      <c r="AG24" s="1300"/>
      <c r="AH24" s="1302">
        <v>22</v>
      </c>
      <c r="AI24" s="1298">
        <v>110</v>
      </c>
      <c r="AJ24" s="1297">
        <v>21</v>
      </c>
    </row>
    <row r="25" spans="2:36" ht="15.75">
      <c r="B25" s="1768"/>
      <c r="C25" s="1769" t="s">
        <v>978</v>
      </c>
      <c r="D25" s="1766"/>
      <c r="E25" s="1296">
        <v>300</v>
      </c>
      <c r="F25" s="1295">
        <v>1720</v>
      </c>
      <c r="G25" s="1295">
        <v>2020</v>
      </c>
      <c r="H25" s="1295"/>
      <c r="I25" s="1307">
        <v>13</v>
      </c>
      <c r="J25" s="1296">
        <v>0</v>
      </c>
      <c r="K25" s="1295">
        <v>0</v>
      </c>
      <c r="L25" s="1320">
        <v>0</v>
      </c>
      <c r="M25" s="1320"/>
      <c r="N25" s="1307">
        <v>20</v>
      </c>
      <c r="O25" s="1296"/>
      <c r="P25" s="1295"/>
      <c r="Q25" s="1295"/>
      <c r="R25" s="1295"/>
      <c r="S25" s="1307">
        <v>22</v>
      </c>
      <c r="T25" s="1296"/>
      <c r="U25" s="1295"/>
      <c r="V25" s="1295"/>
      <c r="W25" s="1295"/>
      <c r="X25" s="1307">
        <v>22</v>
      </c>
      <c r="Y25" s="1296"/>
      <c r="Z25" s="1295"/>
      <c r="AA25" s="1295"/>
      <c r="AB25" s="1295"/>
      <c r="AC25" s="1307">
        <v>22</v>
      </c>
      <c r="AD25" s="1296"/>
      <c r="AE25" s="1295"/>
      <c r="AF25" s="1295"/>
      <c r="AG25" s="1295"/>
      <c r="AH25" s="1294">
        <v>22</v>
      </c>
      <c r="AI25" s="1319">
        <v>99</v>
      </c>
      <c r="AJ25" s="1318">
        <v>20</v>
      </c>
    </row>
    <row r="26" spans="2:36" ht="15.75">
      <c r="B26" s="1759"/>
      <c r="C26" s="1763" t="s">
        <v>977</v>
      </c>
      <c r="D26" s="1764"/>
      <c r="E26" s="1291">
        <v>500</v>
      </c>
      <c r="F26" s="1290">
        <v>3000</v>
      </c>
      <c r="G26" s="1290">
        <v>3500</v>
      </c>
      <c r="H26" s="1290"/>
      <c r="I26" s="1289">
        <v>9</v>
      </c>
      <c r="J26" s="1291">
        <v>0</v>
      </c>
      <c r="K26" s="1290">
        <v>0</v>
      </c>
      <c r="L26" s="1293">
        <v>0</v>
      </c>
      <c r="M26" s="1293"/>
      <c r="N26" s="1289">
        <v>20</v>
      </c>
      <c r="O26" s="1291"/>
      <c r="P26" s="1290"/>
      <c r="Q26" s="1290"/>
      <c r="R26" s="1290"/>
      <c r="S26" s="1289">
        <v>22</v>
      </c>
      <c r="T26" s="1291"/>
      <c r="U26" s="1290"/>
      <c r="V26" s="1290"/>
      <c r="W26" s="1290"/>
      <c r="X26" s="1289">
        <v>22</v>
      </c>
      <c r="Y26" s="1291"/>
      <c r="Z26" s="1290"/>
      <c r="AA26" s="1295"/>
      <c r="AB26" s="1290"/>
      <c r="AC26" s="1289">
        <v>22</v>
      </c>
      <c r="AD26" s="1291"/>
      <c r="AE26" s="1290"/>
      <c r="AF26" s="1290"/>
      <c r="AG26" s="1290"/>
      <c r="AH26" s="1292">
        <v>22</v>
      </c>
      <c r="AI26" s="1288">
        <v>95</v>
      </c>
      <c r="AJ26" s="1287">
        <v>18</v>
      </c>
    </row>
    <row r="27" spans="2:36" ht="15.75">
      <c r="B27" s="1760"/>
      <c r="C27" s="1769"/>
      <c r="D27" s="1766"/>
      <c r="E27" s="1291"/>
      <c r="F27" s="1290"/>
      <c r="G27" s="1290"/>
      <c r="H27" s="1290"/>
      <c r="I27" s="1289"/>
      <c r="J27" s="1291"/>
      <c r="K27" s="1290"/>
      <c r="L27" s="1293"/>
      <c r="M27" s="1293"/>
      <c r="N27" s="1289"/>
      <c r="O27" s="1291"/>
      <c r="P27" s="1290"/>
      <c r="Q27" s="1290"/>
      <c r="R27" s="1290"/>
      <c r="S27" s="1289"/>
      <c r="T27" s="1291"/>
      <c r="U27" s="1290"/>
      <c r="V27" s="1290"/>
      <c r="W27" s="1290"/>
      <c r="X27" s="1289"/>
      <c r="Y27" s="1291"/>
      <c r="Z27" s="1290"/>
      <c r="AA27" s="1290"/>
      <c r="AB27" s="1290"/>
      <c r="AC27" s="1289"/>
      <c r="AD27" s="1291"/>
      <c r="AE27" s="1290"/>
      <c r="AF27" s="1290"/>
      <c r="AG27" s="1290"/>
      <c r="AH27" s="1289"/>
      <c r="AI27" s="1288"/>
      <c r="AJ27" s="1287"/>
    </row>
    <row r="28" spans="2:36" ht="21" thickBot="1">
      <c r="B28" s="1753" t="s">
        <v>976</v>
      </c>
      <c r="C28" s="1754"/>
      <c r="D28" s="1755"/>
      <c r="E28" s="1756"/>
      <c r="F28" s="1757"/>
      <c r="G28" s="1283"/>
      <c r="H28" s="1282">
        <v>44</v>
      </c>
      <c r="I28" s="1281">
        <v>6</v>
      </c>
      <c r="J28" s="1756"/>
      <c r="K28" s="1757"/>
      <c r="L28" s="1285"/>
      <c r="M28" s="1284">
        <v>62</v>
      </c>
      <c r="N28" s="1281">
        <v>7</v>
      </c>
      <c r="O28" s="1756"/>
      <c r="P28" s="1757"/>
      <c r="Q28" s="1283"/>
      <c r="R28" s="1282">
        <v>66</v>
      </c>
      <c r="S28" s="1281">
        <v>7</v>
      </c>
      <c r="T28" s="1756"/>
      <c r="U28" s="1757"/>
      <c r="V28" s="1283"/>
      <c r="W28" s="1282">
        <v>66</v>
      </c>
      <c r="X28" s="1281">
        <v>7</v>
      </c>
      <c r="Y28" s="1756"/>
      <c r="Z28" s="1757"/>
      <c r="AA28" s="1283"/>
      <c r="AB28" s="1282">
        <v>66</v>
      </c>
      <c r="AC28" s="1281">
        <v>7</v>
      </c>
      <c r="AD28" s="1756"/>
      <c r="AE28" s="1757"/>
      <c r="AF28" s="1283"/>
      <c r="AG28" s="1282">
        <v>66</v>
      </c>
      <c r="AH28" s="1281">
        <v>5</v>
      </c>
      <c r="AI28" s="1308">
        <v>370</v>
      </c>
      <c r="AJ28" s="1279">
        <v>7</v>
      </c>
    </row>
    <row r="29" spans="2:36" ht="16.5" thickBot="1" thickTop="1">
      <c r="B29" s="1317"/>
      <c r="C29" s="1767"/>
      <c r="D29" s="1767"/>
      <c r="E29" s="1316"/>
      <c r="F29" s="1316"/>
      <c r="G29" s="1316"/>
      <c r="H29" s="1316"/>
      <c r="I29" s="1316"/>
      <c r="J29" s="1316"/>
      <c r="K29" s="1316"/>
      <c r="L29" s="1316"/>
      <c r="M29" s="1316"/>
      <c r="N29" s="1316"/>
      <c r="O29" s="1316"/>
      <c r="P29" s="1316"/>
      <c r="Q29" s="1316"/>
      <c r="R29" s="1316"/>
      <c r="S29" s="1316"/>
      <c r="T29" s="1316"/>
      <c r="U29" s="1316"/>
      <c r="V29" s="1316"/>
      <c r="W29" s="1316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6"/>
      <c r="AH29" s="1316"/>
      <c r="AI29" s="1315"/>
      <c r="AJ29" s="1314"/>
    </row>
    <row r="30" spans="2:36" ht="16.5" thickTop="1">
      <c r="B30" s="1758"/>
      <c r="C30" s="1761" t="s">
        <v>975</v>
      </c>
      <c r="D30" s="1762"/>
      <c r="E30" s="1301">
        <v>900</v>
      </c>
      <c r="F30" s="1303">
        <v>5680</v>
      </c>
      <c r="G30" s="1303">
        <v>6580</v>
      </c>
      <c r="H30" s="1303"/>
      <c r="I30" s="1299">
        <v>3</v>
      </c>
      <c r="J30" s="1301">
        <v>0</v>
      </c>
      <c r="K30" s="1300">
        <v>0</v>
      </c>
      <c r="L30" s="1300">
        <v>0</v>
      </c>
      <c r="M30" s="1300"/>
      <c r="N30" s="1302">
        <v>20</v>
      </c>
      <c r="O30" s="1301">
        <v>0</v>
      </c>
      <c r="P30" s="1300">
        <v>0</v>
      </c>
      <c r="Q30" s="1300">
        <v>0</v>
      </c>
      <c r="R30" s="1300"/>
      <c r="S30" s="1299">
        <v>13</v>
      </c>
      <c r="T30" s="1301">
        <v>400</v>
      </c>
      <c r="U30" s="1300">
        <v>2440</v>
      </c>
      <c r="V30" s="1300">
        <v>2840</v>
      </c>
      <c r="W30" s="1300"/>
      <c r="X30" s="1299">
        <v>5</v>
      </c>
      <c r="Y30" s="1301">
        <v>400</v>
      </c>
      <c r="Z30" s="1300">
        <v>2340</v>
      </c>
      <c r="AA30" s="1300">
        <v>2740</v>
      </c>
      <c r="AB30" s="1300"/>
      <c r="AC30" s="1299">
        <v>7</v>
      </c>
      <c r="AD30" s="1301">
        <v>0</v>
      </c>
      <c r="AE30" s="1300">
        <v>0</v>
      </c>
      <c r="AF30" s="1300">
        <v>0</v>
      </c>
      <c r="AG30" s="1300"/>
      <c r="AH30" s="1299">
        <v>9</v>
      </c>
      <c r="AI30" s="1298">
        <v>37</v>
      </c>
      <c r="AJ30" s="1297">
        <v>5</v>
      </c>
    </row>
    <row r="31" spans="2:36" ht="15.75">
      <c r="B31" s="1759"/>
      <c r="C31" s="1763" t="s">
        <v>974</v>
      </c>
      <c r="D31" s="1764"/>
      <c r="E31" s="1291">
        <v>700</v>
      </c>
      <c r="F31" s="1293">
        <v>4100</v>
      </c>
      <c r="G31" s="1293">
        <v>4800</v>
      </c>
      <c r="H31" s="1293"/>
      <c r="I31" s="1289">
        <v>4</v>
      </c>
      <c r="J31" s="1296">
        <v>0</v>
      </c>
      <c r="K31" s="1295">
        <v>0</v>
      </c>
      <c r="L31" s="1295">
        <v>0</v>
      </c>
      <c r="M31" s="1295"/>
      <c r="N31" s="1294">
        <v>20</v>
      </c>
      <c r="O31" s="1291">
        <v>100</v>
      </c>
      <c r="P31" s="1290">
        <v>580</v>
      </c>
      <c r="Q31" s="1290">
        <v>680</v>
      </c>
      <c r="R31" s="1290"/>
      <c r="S31" s="1289">
        <v>2</v>
      </c>
      <c r="T31" s="1291">
        <v>500</v>
      </c>
      <c r="U31" s="1290">
        <v>2560</v>
      </c>
      <c r="V31" s="1290">
        <v>3060</v>
      </c>
      <c r="W31" s="1290"/>
      <c r="X31" s="1289">
        <v>4</v>
      </c>
      <c r="Y31" s="1291">
        <v>300</v>
      </c>
      <c r="Z31" s="1290">
        <v>1980</v>
      </c>
      <c r="AA31" s="1290">
        <v>2280</v>
      </c>
      <c r="AB31" s="1290"/>
      <c r="AC31" s="1289">
        <v>10</v>
      </c>
      <c r="AD31" s="1291">
        <v>300</v>
      </c>
      <c r="AE31" s="1290">
        <v>2360</v>
      </c>
      <c r="AF31" s="1290">
        <v>2660</v>
      </c>
      <c r="AG31" s="1290"/>
      <c r="AH31" s="1289">
        <v>1</v>
      </c>
      <c r="AI31" s="1288">
        <v>21</v>
      </c>
      <c r="AJ31" s="1287">
        <v>2</v>
      </c>
    </row>
    <row r="32" spans="2:36" ht="15.75">
      <c r="B32" s="1760"/>
      <c r="C32" s="1765" t="s">
        <v>973</v>
      </c>
      <c r="D32" s="1766"/>
      <c r="E32" s="1291">
        <v>1200</v>
      </c>
      <c r="F32" s="1293">
        <v>7640</v>
      </c>
      <c r="G32" s="1293">
        <v>8840</v>
      </c>
      <c r="H32" s="1293"/>
      <c r="I32" s="1289">
        <v>1</v>
      </c>
      <c r="J32" s="1291">
        <v>0</v>
      </c>
      <c r="K32" s="1290">
        <v>0</v>
      </c>
      <c r="L32" s="1290">
        <v>0</v>
      </c>
      <c r="M32" s="1290"/>
      <c r="N32" s="1292">
        <v>20</v>
      </c>
      <c r="O32" s="1291">
        <v>100</v>
      </c>
      <c r="P32" s="1290">
        <v>510</v>
      </c>
      <c r="Q32" s="1290">
        <v>610</v>
      </c>
      <c r="R32" s="1290"/>
      <c r="S32" s="1289">
        <v>5</v>
      </c>
      <c r="T32" s="1291">
        <v>300</v>
      </c>
      <c r="U32" s="1290">
        <v>1430</v>
      </c>
      <c r="V32" s="1290">
        <v>1730</v>
      </c>
      <c r="W32" s="1290"/>
      <c r="X32" s="1289">
        <v>9</v>
      </c>
      <c r="Y32" s="1291">
        <v>0</v>
      </c>
      <c r="Z32" s="1290">
        <v>0</v>
      </c>
      <c r="AA32" s="1290">
        <v>0</v>
      </c>
      <c r="AB32" s="1290"/>
      <c r="AC32" s="1289">
        <v>17</v>
      </c>
      <c r="AD32" s="1291">
        <v>0</v>
      </c>
      <c r="AE32" s="1290">
        <v>0</v>
      </c>
      <c r="AF32" s="1290">
        <v>0</v>
      </c>
      <c r="AG32" s="1290"/>
      <c r="AH32" s="1289">
        <v>9</v>
      </c>
      <c r="AI32" s="1288">
        <v>41</v>
      </c>
      <c r="AJ32" s="1287">
        <v>7</v>
      </c>
    </row>
    <row r="33" spans="2:36" ht="21" thickBot="1">
      <c r="B33" s="1753" t="s">
        <v>972</v>
      </c>
      <c r="C33" s="1754"/>
      <c r="D33" s="1755"/>
      <c r="E33" s="1286"/>
      <c r="F33" s="1284"/>
      <c r="G33" s="1285"/>
      <c r="H33" s="1284">
        <v>8</v>
      </c>
      <c r="I33" s="1281">
        <v>1</v>
      </c>
      <c r="J33" s="1756"/>
      <c r="K33" s="1757"/>
      <c r="L33" s="1283"/>
      <c r="M33" s="1282">
        <v>60</v>
      </c>
      <c r="N33" s="1281">
        <v>4</v>
      </c>
      <c r="O33" s="1756"/>
      <c r="P33" s="1757"/>
      <c r="Q33" s="1283"/>
      <c r="R33" s="1282">
        <v>20</v>
      </c>
      <c r="S33" s="1281">
        <v>2</v>
      </c>
      <c r="T33" s="1756"/>
      <c r="U33" s="1757"/>
      <c r="V33" s="1283"/>
      <c r="W33" s="1282">
        <v>18</v>
      </c>
      <c r="X33" s="1281">
        <v>2</v>
      </c>
      <c r="Y33" s="1756"/>
      <c r="Z33" s="1757"/>
      <c r="AA33" s="1283"/>
      <c r="AB33" s="1282">
        <v>34</v>
      </c>
      <c r="AC33" s="1281">
        <v>4</v>
      </c>
      <c r="AD33" s="1756"/>
      <c r="AE33" s="1757"/>
      <c r="AF33" s="1283"/>
      <c r="AG33" s="1282">
        <v>19</v>
      </c>
      <c r="AH33" s="1281">
        <v>2</v>
      </c>
      <c r="AI33" s="1308">
        <v>159</v>
      </c>
      <c r="AJ33" s="1279">
        <v>1</v>
      </c>
    </row>
    <row r="34" spans="2:36" ht="14.25" thickBot="1" thickTop="1">
      <c r="B34" s="1313"/>
      <c r="C34" s="1312"/>
      <c r="D34" s="1312"/>
      <c r="E34" s="1312"/>
      <c r="F34" s="1312"/>
      <c r="G34" s="1312"/>
      <c r="H34" s="1312"/>
      <c r="I34" s="1310"/>
      <c r="J34" s="1312"/>
      <c r="K34" s="1312"/>
      <c r="L34" s="1312"/>
      <c r="M34" s="1312"/>
      <c r="N34" s="1310"/>
      <c r="O34" s="1312"/>
      <c r="P34" s="1312"/>
      <c r="Q34" s="1312"/>
      <c r="R34" s="1312"/>
      <c r="S34" s="1310"/>
      <c r="T34" s="1312"/>
      <c r="U34" s="1312"/>
      <c r="V34" s="1312"/>
      <c r="W34" s="1312"/>
      <c r="X34" s="1310"/>
      <c r="Y34" s="1312"/>
      <c r="Z34" s="1312"/>
      <c r="AA34" s="1312"/>
      <c r="AB34" s="1312"/>
      <c r="AC34" s="1310"/>
      <c r="AD34" s="1312"/>
      <c r="AE34" s="1312"/>
      <c r="AF34" s="1312"/>
      <c r="AG34" s="1312"/>
      <c r="AH34" s="1311"/>
      <c r="AI34" s="1310"/>
      <c r="AJ34" s="1309"/>
    </row>
    <row r="35" spans="2:36" ht="16.5" thickTop="1">
      <c r="B35" s="1758"/>
      <c r="C35" s="1761" t="s">
        <v>971</v>
      </c>
      <c r="D35" s="1762"/>
      <c r="E35" s="1301">
        <v>500</v>
      </c>
      <c r="F35" s="1303">
        <v>3100</v>
      </c>
      <c r="G35" s="1303">
        <v>3600</v>
      </c>
      <c r="H35" s="1303"/>
      <c r="I35" s="1299">
        <v>7</v>
      </c>
      <c r="J35" s="1301">
        <v>100</v>
      </c>
      <c r="K35" s="1300">
        <v>620</v>
      </c>
      <c r="L35" s="1300">
        <v>720</v>
      </c>
      <c r="M35" s="1300"/>
      <c r="N35" s="1299">
        <v>3</v>
      </c>
      <c r="O35" s="1301">
        <v>0</v>
      </c>
      <c r="P35" s="1300">
        <v>0</v>
      </c>
      <c r="Q35" s="1300">
        <v>0</v>
      </c>
      <c r="R35" s="1300"/>
      <c r="S35" s="1299">
        <v>13</v>
      </c>
      <c r="T35" s="1301">
        <v>0</v>
      </c>
      <c r="U35" s="1300">
        <v>0</v>
      </c>
      <c r="V35" s="1300">
        <v>0</v>
      </c>
      <c r="W35" s="1300"/>
      <c r="X35" s="1299">
        <v>17</v>
      </c>
      <c r="Y35" s="1301">
        <v>100</v>
      </c>
      <c r="Z35" s="1300">
        <v>560</v>
      </c>
      <c r="AA35" s="1300">
        <v>660</v>
      </c>
      <c r="AB35" s="1300"/>
      <c r="AC35" s="1299">
        <v>15</v>
      </c>
      <c r="AD35" s="1301"/>
      <c r="AE35" s="1300"/>
      <c r="AF35" s="1300"/>
      <c r="AG35" s="1300"/>
      <c r="AH35" s="1302">
        <v>22</v>
      </c>
      <c r="AI35" s="1298">
        <v>55</v>
      </c>
      <c r="AJ35" s="1297">
        <v>10</v>
      </c>
    </row>
    <row r="36" spans="2:36" ht="15.75">
      <c r="B36" s="1759"/>
      <c r="C36" s="1763" t="s">
        <v>970</v>
      </c>
      <c r="D36" s="1764"/>
      <c r="E36" s="1291">
        <v>500</v>
      </c>
      <c r="F36" s="1293">
        <v>3000</v>
      </c>
      <c r="G36" s="1293">
        <v>3500</v>
      </c>
      <c r="H36" s="1293"/>
      <c r="I36" s="1289">
        <v>10</v>
      </c>
      <c r="J36" s="1296">
        <v>0</v>
      </c>
      <c r="K36" s="1295">
        <v>0</v>
      </c>
      <c r="L36" s="1295">
        <v>0</v>
      </c>
      <c r="M36" s="1295"/>
      <c r="N36" s="1307">
        <v>20</v>
      </c>
      <c r="O36" s="1291">
        <v>0</v>
      </c>
      <c r="P36" s="1290">
        <v>0</v>
      </c>
      <c r="Q36" s="1290">
        <v>0</v>
      </c>
      <c r="R36" s="1290"/>
      <c r="S36" s="1289">
        <v>13</v>
      </c>
      <c r="T36" s="1291">
        <v>600</v>
      </c>
      <c r="U36" s="1290">
        <v>3330</v>
      </c>
      <c r="V36" s="1290">
        <v>3930</v>
      </c>
      <c r="W36" s="1290"/>
      <c r="X36" s="1289">
        <v>1</v>
      </c>
      <c r="Y36" s="1291">
        <v>300</v>
      </c>
      <c r="Z36" s="1290">
        <v>1980</v>
      </c>
      <c r="AA36" s="1290">
        <v>2280</v>
      </c>
      <c r="AB36" s="1290"/>
      <c r="AC36" s="1305">
        <v>9</v>
      </c>
      <c r="AD36" s="1291"/>
      <c r="AE36" s="1290"/>
      <c r="AF36" s="1290"/>
      <c r="AG36" s="1290"/>
      <c r="AH36" s="1292">
        <v>22</v>
      </c>
      <c r="AI36" s="1288">
        <v>53</v>
      </c>
      <c r="AJ36" s="1287">
        <v>9</v>
      </c>
    </row>
    <row r="37" spans="2:36" ht="15.75">
      <c r="B37" s="1760"/>
      <c r="C37" s="1765" t="s">
        <v>969</v>
      </c>
      <c r="D37" s="1766"/>
      <c r="E37" s="1291">
        <v>700</v>
      </c>
      <c r="F37" s="1293">
        <v>3980</v>
      </c>
      <c r="G37" s="1293">
        <v>4680</v>
      </c>
      <c r="H37" s="1293"/>
      <c r="I37" s="1289">
        <v>5</v>
      </c>
      <c r="J37" s="1291">
        <v>100</v>
      </c>
      <c r="K37" s="1290">
        <v>720</v>
      </c>
      <c r="L37" s="1290">
        <v>820</v>
      </c>
      <c r="M37" s="1290"/>
      <c r="N37" s="1289">
        <v>2</v>
      </c>
      <c r="O37" s="1291"/>
      <c r="P37" s="1290"/>
      <c r="Q37" s="1290"/>
      <c r="R37" s="1290"/>
      <c r="S37" s="1289">
        <v>22</v>
      </c>
      <c r="T37" s="1291">
        <v>100</v>
      </c>
      <c r="U37" s="1290">
        <v>600</v>
      </c>
      <c r="V37" s="1290">
        <v>700</v>
      </c>
      <c r="W37" s="1290"/>
      <c r="X37" s="1289">
        <v>13</v>
      </c>
      <c r="Y37" s="1291">
        <v>500</v>
      </c>
      <c r="Z37" s="1290">
        <v>2840</v>
      </c>
      <c r="AA37" s="1290">
        <v>3340</v>
      </c>
      <c r="AB37" s="1290"/>
      <c r="AC37" s="1289">
        <v>4</v>
      </c>
      <c r="AD37" s="1291"/>
      <c r="AE37" s="1290"/>
      <c r="AF37" s="1290"/>
      <c r="AG37" s="1290"/>
      <c r="AH37" s="1292">
        <v>22</v>
      </c>
      <c r="AI37" s="1288">
        <v>46</v>
      </c>
      <c r="AJ37" s="1287">
        <v>8</v>
      </c>
    </row>
    <row r="38" spans="2:36" ht="21" thickBot="1">
      <c r="B38" s="1753" t="s">
        <v>968</v>
      </c>
      <c r="C38" s="1754"/>
      <c r="D38" s="1755"/>
      <c r="E38" s="1286"/>
      <c r="F38" s="1284"/>
      <c r="G38" s="1285"/>
      <c r="H38" s="1284">
        <v>22</v>
      </c>
      <c r="I38" s="1281">
        <v>2</v>
      </c>
      <c r="J38" s="1756"/>
      <c r="K38" s="1757"/>
      <c r="L38" s="1283"/>
      <c r="M38" s="1282">
        <v>25</v>
      </c>
      <c r="N38" s="1281">
        <v>1</v>
      </c>
      <c r="O38" s="1756"/>
      <c r="P38" s="1757"/>
      <c r="Q38" s="1283"/>
      <c r="R38" s="1282">
        <v>48</v>
      </c>
      <c r="S38" s="1281">
        <v>4</v>
      </c>
      <c r="T38" s="1756"/>
      <c r="U38" s="1757"/>
      <c r="V38" s="1283"/>
      <c r="W38" s="1282">
        <v>31</v>
      </c>
      <c r="X38" s="1281">
        <v>3</v>
      </c>
      <c r="Y38" s="1756"/>
      <c r="Z38" s="1757"/>
      <c r="AA38" s="1283"/>
      <c r="AB38" s="1282">
        <v>28</v>
      </c>
      <c r="AC38" s="1281">
        <v>3</v>
      </c>
      <c r="AD38" s="1756"/>
      <c r="AE38" s="1757"/>
      <c r="AF38" s="1283"/>
      <c r="AG38" s="1282">
        <v>66</v>
      </c>
      <c r="AH38" s="1281">
        <v>5</v>
      </c>
      <c r="AI38" s="1308">
        <v>220</v>
      </c>
      <c r="AJ38" s="1279">
        <v>3</v>
      </c>
    </row>
    <row r="39" ht="14.25" thickBot="1" thickTop="1"/>
    <row r="40" spans="2:36" ht="16.5" thickTop="1">
      <c r="B40" s="1758"/>
      <c r="C40" s="1761" t="s">
        <v>967</v>
      </c>
      <c r="D40" s="1762"/>
      <c r="E40" s="1301">
        <v>100</v>
      </c>
      <c r="F40" s="1303">
        <v>660</v>
      </c>
      <c r="G40" s="1303">
        <v>760</v>
      </c>
      <c r="H40" s="1303"/>
      <c r="I40" s="1299">
        <v>16</v>
      </c>
      <c r="J40" s="1301">
        <v>0</v>
      </c>
      <c r="K40" s="1300">
        <v>0</v>
      </c>
      <c r="L40" s="1300">
        <v>0</v>
      </c>
      <c r="M40" s="1300"/>
      <c r="N40" s="1299">
        <v>20</v>
      </c>
      <c r="O40" s="1301"/>
      <c r="P40" s="1300"/>
      <c r="Q40" s="1300"/>
      <c r="R40" s="1300"/>
      <c r="S40" s="1299">
        <v>22</v>
      </c>
      <c r="T40" s="1301">
        <v>300</v>
      </c>
      <c r="U40" s="1300">
        <v>1700</v>
      </c>
      <c r="V40" s="1300">
        <v>2000</v>
      </c>
      <c r="W40" s="1300"/>
      <c r="X40" s="1299">
        <v>7</v>
      </c>
      <c r="Y40" s="1301">
        <v>300</v>
      </c>
      <c r="Z40" s="1300">
        <v>2140</v>
      </c>
      <c r="AA40" s="1300">
        <v>2440</v>
      </c>
      <c r="AB40" s="1300"/>
      <c r="AC40" s="1299">
        <v>8</v>
      </c>
      <c r="AD40" s="1301"/>
      <c r="AE40" s="1300"/>
      <c r="AF40" s="1300"/>
      <c r="AG40" s="1300"/>
      <c r="AH40" s="1302">
        <v>22</v>
      </c>
      <c r="AI40" s="1298">
        <v>73</v>
      </c>
      <c r="AJ40" s="1297">
        <v>16</v>
      </c>
    </row>
    <row r="41" spans="2:36" ht="15.75">
      <c r="B41" s="1759"/>
      <c r="C41" s="1763" t="s">
        <v>966</v>
      </c>
      <c r="D41" s="1764"/>
      <c r="E41" s="1291">
        <v>500</v>
      </c>
      <c r="F41" s="1293">
        <v>3100</v>
      </c>
      <c r="G41" s="1293">
        <v>3600</v>
      </c>
      <c r="H41" s="1293"/>
      <c r="I41" s="1289">
        <v>7</v>
      </c>
      <c r="J41" s="1296">
        <v>0</v>
      </c>
      <c r="K41" s="1295">
        <v>0</v>
      </c>
      <c r="L41" s="1295">
        <v>0</v>
      </c>
      <c r="M41" s="1295"/>
      <c r="N41" s="1307">
        <v>20</v>
      </c>
      <c r="O41" s="1291"/>
      <c r="P41" s="1290"/>
      <c r="Q41" s="1290"/>
      <c r="R41" s="1290"/>
      <c r="S41" s="1289">
        <v>22</v>
      </c>
      <c r="T41" s="1291">
        <v>0</v>
      </c>
      <c r="U41" s="1290">
        <v>0</v>
      </c>
      <c r="V41" s="1290">
        <v>0</v>
      </c>
      <c r="W41" s="1290"/>
      <c r="X41" s="1289">
        <v>17</v>
      </c>
      <c r="Y41" s="1291">
        <v>100</v>
      </c>
      <c r="Z41" s="1290">
        <v>600</v>
      </c>
      <c r="AA41" s="1290">
        <v>700</v>
      </c>
      <c r="AB41" s="1290"/>
      <c r="AC41" s="1289">
        <v>14</v>
      </c>
      <c r="AD41" s="1291"/>
      <c r="AE41" s="1290"/>
      <c r="AF41" s="1290"/>
      <c r="AG41" s="1290"/>
      <c r="AH41" s="1292">
        <v>22</v>
      </c>
      <c r="AI41" s="1306">
        <v>80</v>
      </c>
      <c r="AJ41" s="1287">
        <v>17</v>
      </c>
    </row>
    <row r="42" spans="2:36" ht="15.75">
      <c r="B42" s="1760"/>
      <c r="C42" s="1765" t="s">
        <v>965</v>
      </c>
      <c r="D42" s="1766"/>
      <c r="E42" s="1291">
        <v>0</v>
      </c>
      <c r="F42" s="1293">
        <v>0</v>
      </c>
      <c r="G42" s="1293">
        <v>0</v>
      </c>
      <c r="H42" s="1293"/>
      <c r="I42" s="1289">
        <v>18</v>
      </c>
      <c r="J42" s="1291">
        <v>0</v>
      </c>
      <c r="K42" s="1290">
        <v>0</v>
      </c>
      <c r="L42" s="1290">
        <v>0</v>
      </c>
      <c r="M42" s="1290"/>
      <c r="N42" s="1292">
        <v>20</v>
      </c>
      <c r="O42" s="1291">
        <v>0</v>
      </c>
      <c r="P42" s="1290">
        <v>0</v>
      </c>
      <c r="Q42" s="1290">
        <v>0</v>
      </c>
      <c r="R42" s="1290"/>
      <c r="S42" s="1289">
        <v>13</v>
      </c>
      <c r="T42" s="1291">
        <v>100</v>
      </c>
      <c r="U42" s="1290">
        <v>520</v>
      </c>
      <c r="V42" s="1290">
        <v>620</v>
      </c>
      <c r="W42" s="1290"/>
      <c r="X42" s="1289">
        <v>14</v>
      </c>
      <c r="Y42" s="1291">
        <v>200</v>
      </c>
      <c r="Z42" s="1290">
        <v>1480</v>
      </c>
      <c r="AA42" s="1290">
        <v>1680</v>
      </c>
      <c r="AB42" s="1290"/>
      <c r="AC42" s="1305">
        <v>12</v>
      </c>
      <c r="AD42" s="1291">
        <v>0</v>
      </c>
      <c r="AE42" s="1290">
        <v>0</v>
      </c>
      <c r="AF42" s="1290">
        <v>0</v>
      </c>
      <c r="AG42" s="1290"/>
      <c r="AH42" s="1289">
        <v>9</v>
      </c>
      <c r="AI42" s="1288">
        <v>66</v>
      </c>
      <c r="AJ42" s="1287">
        <v>15</v>
      </c>
    </row>
    <row r="43" spans="2:36" ht="21" thickBot="1">
      <c r="B43" s="1753" t="s">
        <v>964</v>
      </c>
      <c r="C43" s="1754"/>
      <c r="D43" s="1755"/>
      <c r="E43" s="1286"/>
      <c r="F43" s="1284"/>
      <c r="G43" s="1285"/>
      <c r="H43" s="1284">
        <v>41</v>
      </c>
      <c r="I43" s="1281">
        <v>5</v>
      </c>
      <c r="J43" s="1756"/>
      <c r="K43" s="1757"/>
      <c r="L43" s="1283"/>
      <c r="M43" s="1282">
        <v>60</v>
      </c>
      <c r="N43" s="1281">
        <v>4</v>
      </c>
      <c r="O43" s="1756"/>
      <c r="P43" s="1757"/>
      <c r="Q43" s="1283"/>
      <c r="R43" s="1282">
        <v>57</v>
      </c>
      <c r="S43" s="1281">
        <v>5</v>
      </c>
      <c r="T43" s="1756"/>
      <c r="U43" s="1757"/>
      <c r="V43" s="1283"/>
      <c r="W43" s="1282">
        <v>38</v>
      </c>
      <c r="X43" s="1281">
        <v>6</v>
      </c>
      <c r="Y43" s="1756"/>
      <c r="Z43" s="1757"/>
      <c r="AA43" s="1283"/>
      <c r="AB43" s="1282">
        <v>34</v>
      </c>
      <c r="AC43" s="1281">
        <v>5</v>
      </c>
      <c r="AD43" s="1756"/>
      <c r="AE43" s="1757"/>
      <c r="AF43" s="1283"/>
      <c r="AG43" s="1282">
        <v>53</v>
      </c>
      <c r="AH43" s="1281">
        <v>4</v>
      </c>
      <c r="AI43" s="1280">
        <v>283</v>
      </c>
      <c r="AJ43" s="1279">
        <v>6</v>
      </c>
    </row>
    <row r="44" ht="14.25" thickBot="1" thickTop="1"/>
    <row r="45" spans="2:36" ht="16.5" thickTop="1">
      <c r="B45" s="1758"/>
      <c r="C45" s="1761"/>
      <c r="D45" s="1762"/>
      <c r="E45" s="1301"/>
      <c r="F45" s="1303"/>
      <c r="G45" s="1303"/>
      <c r="H45" s="1303"/>
      <c r="I45" s="1299"/>
      <c r="J45" s="1301"/>
      <c r="K45" s="1300"/>
      <c r="L45" s="1300"/>
      <c r="M45" s="1300"/>
      <c r="N45" s="1299"/>
      <c r="O45" s="1301"/>
      <c r="P45" s="1300"/>
      <c r="Q45" s="1300"/>
      <c r="R45" s="1300"/>
      <c r="S45" s="1299"/>
      <c r="T45" s="1301"/>
      <c r="U45" s="1300"/>
      <c r="V45" s="1300"/>
      <c r="W45" s="1300"/>
      <c r="X45" s="1299"/>
      <c r="Y45" s="1301"/>
      <c r="Z45" s="1300"/>
      <c r="AA45" s="1300"/>
      <c r="AB45" s="1300"/>
      <c r="AC45" s="1299"/>
      <c r="AD45" s="1301"/>
      <c r="AE45" s="1300"/>
      <c r="AF45" s="1300"/>
      <c r="AG45" s="1300"/>
      <c r="AH45" s="1302"/>
      <c r="AI45" s="1298"/>
      <c r="AJ45" s="1297"/>
    </row>
    <row r="46" spans="2:36" ht="15.75">
      <c r="B46" s="1759"/>
      <c r="C46" s="1763"/>
      <c r="D46" s="1764"/>
      <c r="E46" s="1291"/>
      <c r="F46" s="1293"/>
      <c r="G46" s="1293"/>
      <c r="H46" s="1293"/>
      <c r="I46" s="1289"/>
      <c r="J46" s="1296"/>
      <c r="K46" s="1295"/>
      <c r="L46" s="1295"/>
      <c r="M46" s="1295"/>
      <c r="N46" s="1294"/>
      <c r="O46" s="1291"/>
      <c r="P46" s="1290"/>
      <c r="Q46" s="1290"/>
      <c r="R46" s="1290"/>
      <c r="S46" s="1289"/>
      <c r="T46" s="1291"/>
      <c r="U46" s="1290"/>
      <c r="V46" s="1290"/>
      <c r="W46" s="1290"/>
      <c r="X46" s="1289"/>
      <c r="Y46" s="1291"/>
      <c r="Z46" s="1290"/>
      <c r="AA46" s="1290"/>
      <c r="AB46" s="1290"/>
      <c r="AC46" s="1289"/>
      <c r="AD46" s="1291"/>
      <c r="AE46" s="1290"/>
      <c r="AF46" s="1290"/>
      <c r="AG46" s="1290"/>
      <c r="AH46" s="1289"/>
      <c r="AI46" s="1288"/>
      <c r="AJ46" s="1287"/>
    </row>
    <row r="47" spans="2:36" ht="15.75">
      <c r="B47" s="1760"/>
      <c r="C47" s="1765"/>
      <c r="D47" s="1766"/>
      <c r="E47" s="1291"/>
      <c r="F47" s="1293"/>
      <c r="G47" s="1293"/>
      <c r="H47" s="1293"/>
      <c r="I47" s="1289"/>
      <c r="J47" s="1291"/>
      <c r="K47" s="1290"/>
      <c r="L47" s="1290"/>
      <c r="M47" s="1290"/>
      <c r="N47" s="1289"/>
      <c r="O47" s="1291"/>
      <c r="P47" s="1290"/>
      <c r="Q47" s="1290"/>
      <c r="R47" s="1290"/>
      <c r="S47" s="1289"/>
      <c r="T47" s="1291"/>
      <c r="U47" s="1290"/>
      <c r="V47" s="1290"/>
      <c r="W47" s="1290"/>
      <c r="X47" s="1289"/>
      <c r="Y47" s="1291"/>
      <c r="Z47" s="1290"/>
      <c r="AA47" s="1290"/>
      <c r="AB47" s="1290"/>
      <c r="AC47" s="1292"/>
      <c r="AD47" s="1291"/>
      <c r="AE47" s="1290"/>
      <c r="AF47" s="1290"/>
      <c r="AG47" s="1290"/>
      <c r="AH47" s="1289"/>
      <c r="AI47" s="1288"/>
      <c r="AJ47" s="1287"/>
    </row>
    <row r="48" spans="2:36" ht="21" thickBot="1">
      <c r="B48" s="1753"/>
      <c r="C48" s="1754"/>
      <c r="D48" s="1755"/>
      <c r="E48" s="1286"/>
      <c r="F48" s="1284"/>
      <c r="G48" s="1285"/>
      <c r="H48" s="1284"/>
      <c r="I48" s="1281"/>
      <c r="J48" s="1756"/>
      <c r="K48" s="1757"/>
      <c r="L48" s="1283"/>
      <c r="M48" s="1282"/>
      <c r="N48" s="1281"/>
      <c r="O48" s="1756"/>
      <c r="P48" s="1757"/>
      <c r="Q48" s="1283"/>
      <c r="R48" s="1282"/>
      <c r="S48" s="1281"/>
      <c r="T48" s="1756"/>
      <c r="U48" s="1757"/>
      <c r="V48" s="1283"/>
      <c r="W48" s="1282"/>
      <c r="X48" s="1281"/>
      <c r="Y48" s="1756"/>
      <c r="Z48" s="1757"/>
      <c r="AA48" s="1283"/>
      <c r="AB48" s="1282"/>
      <c r="AC48" s="1281"/>
      <c r="AD48" s="1756"/>
      <c r="AE48" s="1757"/>
      <c r="AF48" s="1283"/>
      <c r="AG48" s="1282"/>
      <c r="AH48" s="1281"/>
      <c r="AI48" s="1280"/>
      <c r="AJ48" s="1279"/>
    </row>
    <row r="49" ht="14.25" thickBot="1" thickTop="1">
      <c r="N49" s="1304"/>
    </row>
    <row r="50" spans="2:36" ht="16.5" thickTop="1">
      <c r="B50" s="1758"/>
      <c r="C50" s="1761"/>
      <c r="D50" s="1762"/>
      <c r="E50" s="1301"/>
      <c r="F50" s="1303"/>
      <c r="G50" s="1303"/>
      <c r="H50" s="1303"/>
      <c r="I50" s="1299"/>
      <c r="J50" s="1301"/>
      <c r="K50" s="1300"/>
      <c r="L50" s="1300"/>
      <c r="M50" s="1300"/>
      <c r="N50" s="1299"/>
      <c r="O50" s="1301"/>
      <c r="P50" s="1300"/>
      <c r="Q50" s="1300"/>
      <c r="R50" s="1300"/>
      <c r="S50" s="1299"/>
      <c r="T50" s="1301"/>
      <c r="U50" s="1300"/>
      <c r="V50" s="1300"/>
      <c r="W50" s="1300"/>
      <c r="X50" s="1299"/>
      <c r="Y50" s="1301"/>
      <c r="Z50" s="1300"/>
      <c r="AA50" s="1300"/>
      <c r="AB50" s="1300"/>
      <c r="AC50" s="1302"/>
      <c r="AD50" s="1301"/>
      <c r="AE50" s="1300"/>
      <c r="AF50" s="1300"/>
      <c r="AG50" s="1300"/>
      <c r="AH50" s="1299"/>
      <c r="AI50" s="1298"/>
      <c r="AJ50" s="1297"/>
    </row>
    <row r="51" spans="2:36" ht="15.75">
      <c r="B51" s="1759"/>
      <c r="C51" s="1763"/>
      <c r="D51" s="1764"/>
      <c r="E51" s="1291"/>
      <c r="F51" s="1293"/>
      <c r="G51" s="1293"/>
      <c r="H51" s="1293"/>
      <c r="I51" s="1289"/>
      <c r="J51" s="1296"/>
      <c r="K51" s="1295"/>
      <c r="L51" s="1295"/>
      <c r="M51" s="1295"/>
      <c r="N51" s="1294"/>
      <c r="O51" s="1291"/>
      <c r="P51" s="1290"/>
      <c r="Q51" s="1290"/>
      <c r="R51" s="1290"/>
      <c r="S51" s="1289"/>
      <c r="T51" s="1291"/>
      <c r="U51" s="1290"/>
      <c r="V51" s="1290"/>
      <c r="W51" s="1290"/>
      <c r="X51" s="1289"/>
      <c r="Y51" s="1291"/>
      <c r="Z51" s="1290"/>
      <c r="AA51" s="1290"/>
      <c r="AB51" s="1290"/>
      <c r="AC51" s="1289"/>
      <c r="AD51" s="1291"/>
      <c r="AE51" s="1290"/>
      <c r="AF51" s="1290"/>
      <c r="AG51" s="1290"/>
      <c r="AH51" s="1289"/>
      <c r="AI51" s="1288"/>
      <c r="AJ51" s="1287"/>
    </row>
    <row r="52" spans="2:36" ht="15.75">
      <c r="B52" s="1760"/>
      <c r="C52" s="1765"/>
      <c r="D52" s="1766"/>
      <c r="E52" s="1291"/>
      <c r="F52" s="1293"/>
      <c r="G52" s="1293"/>
      <c r="H52" s="1293"/>
      <c r="I52" s="1289"/>
      <c r="J52" s="1291"/>
      <c r="K52" s="1290"/>
      <c r="L52" s="1290"/>
      <c r="M52" s="1290"/>
      <c r="N52" s="1289"/>
      <c r="O52" s="1291"/>
      <c r="P52" s="1290"/>
      <c r="Q52" s="1290"/>
      <c r="R52" s="1290"/>
      <c r="S52" s="1289"/>
      <c r="T52" s="1291"/>
      <c r="U52" s="1290"/>
      <c r="V52" s="1290"/>
      <c r="W52" s="1290"/>
      <c r="X52" s="1289"/>
      <c r="Y52" s="1291"/>
      <c r="Z52" s="1290"/>
      <c r="AA52" s="1290"/>
      <c r="AB52" s="1290"/>
      <c r="AC52" s="1292"/>
      <c r="AD52" s="1291"/>
      <c r="AE52" s="1290"/>
      <c r="AF52" s="1290"/>
      <c r="AG52" s="1290"/>
      <c r="AH52" s="1289"/>
      <c r="AI52" s="1288"/>
      <c r="AJ52" s="1287"/>
    </row>
    <row r="53" spans="2:36" ht="21" thickBot="1">
      <c r="B53" s="1753"/>
      <c r="C53" s="1754"/>
      <c r="D53" s="1755"/>
      <c r="E53" s="1286"/>
      <c r="F53" s="1284"/>
      <c r="G53" s="1285"/>
      <c r="H53" s="1284"/>
      <c r="I53" s="1281"/>
      <c r="J53" s="1756"/>
      <c r="K53" s="1757"/>
      <c r="L53" s="1283"/>
      <c r="M53" s="1282"/>
      <c r="N53" s="1281"/>
      <c r="O53" s="1756"/>
      <c r="P53" s="1757"/>
      <c r="Q53" s="1283"/>
      <c r="R53" s="1282"/>
      <c r="S53" s="1281"/>
      <c r="T53" s="1756"/>
      <c r="U53" s="1757"/>
      <c r="V53" s="1283"/>
      <c r="W53" s="1282"/>
      <c r="X53" s="1281"/>
      <c r="Y53" s="1756"/>
      <c r="Z53" s="1757"/>
      <c r="AA53" s="1283"/>
      <c r="AB53" s="1282"/>
      <c r="AC53" s="1281"/>
      <c r="AD53" s="1756"/>
      <c r="AE53" s="1757"/>
      <c r="AF53" s="1283"/>
      <c r="AG53" s="1282"/>
      <c r="AH53" s="1281"/>
      <c r="AI53" s="1280"/>
      <c r="AJ53" s="1279"/>
    </row>
    <row r="54" ht="13.5" thickTop="1"/>
    <row r="55" spans="8:26" ht="12.75">
      <c r="H55" s="1278" t="s">
        <v>963</v>
      </c>
      <c r="Z55" s="1278" t="s">
        <v>962</v>
      </c>
    </row>
    <row r="56" spans="8:26" ht="12.75">
      <c r="H56" s="1278" t="s">
        <v>961</v>
      </c>
      <c r="Z56" s="1278" t="s">
        <v>960</v>
      </c>
    </row>
  </sheetData>
  <sheetProtection/>
  <mergeCells count="111">
    <mergeCell ref="C3:D3"/>
    <mergeCell ref="C2:D2"/>
    <mergeCell ref="E6:I6"/>
    <mergeCell ref="C8:D8"/>
    <mergeCell ref="B9:B11"/>
    <mergeCell ref="C9:D9"/>
    <mergeCell ref="C10:D10"/>
    <mergeCell ref="C11:D11"/>
    <mergeCell ref="B6:B7"/>
    <mergeCell ref="C6:D7"/>
    <mergeCell ref="Y6:AC6"/>
    <mergeCell ref="AD6:AH6"/>
    <mergeCell ref="J12:K12"/>
    <mergeCell ref="J6:N6"/>
    <mergeCell ref="O6:S6"/>
    <mergeCell ref="T6:X6"/>
    <mergeCell ref="E12:F12"/>
    <mergeCell ref="O12:P12"/>
    <mergeCell ref="T12:U12"/>
    <mergeCell ref="Y12:Z12"/>
    <mergeCell ref="B17:D17"/>
    <mergeCell ref="AI6:AJ6"/>
    <mergeCell ref="Y17:Z17"/>
    <mergeCell ref="AD12:AE12"/>
    <mergeCell ref="C13:D13"/>
    <mergeCell ref="B14:B16"/>
    <mergeCell ref="C14:D14"/>
    <mergeCell ref="C15:D15"/>
    <mergeCell ref="C16:D16"/>
    <mergeCell ref="B12:D12"/>
    <mergeCell ref="C18:D18"/>
    <mergeCell ref="B19:B21"/>
    <mergeCell ref="C19:D19"/>
    <mergeCell ref="C20:D20"/>
    <mergeCell ref="C21:D21"/>
    <mergeCell ref="AD17:AE17"/>
    <mergeCell ref="E17:F17"/>
    <mergeCell ref="J17:K17"/>
    <mergeCell ref="O17:P17"/>
    <mergeCell ref="T17:U17"/>
    <mergeCell ref="B24:B27"/>
    <mergeCell ref="C24:D24"/>
    <mergeCell ref="C25:D25"/>
    <mergeCell ref="C26:D26"/>
    <mergeCell ref="C27:D27"/>
    <mergeCell ref="T28:U28"/>
    <mergeCell ref="Y28:Z28"/>
    <mergeCell ref="AD22:AE22"/>
    <mergeCell ref="C23:D23"/>
    <mergeCell ref="B22:D22"/>
    <mergeCell ref="E22:F22"/>
    <mergeCell ref="J22:K22"/>
    <mergeCell ref="O22:P22"/>
    <mergeCell ref="T22:U22"/>
    <mergeCell ref="Y22:Z22"/>
    <mergeCell ref="AD28:AE28"/>
    <mergeCell ref="C29:D29"/>
    <mergeCell ref="B30:B32"/>
    <mergeCell ref="C30:D30"/>
    <mergeCell ref="C31:D31"/>
    <mergeCell ref="C32:D32"/>
    <mergeCell ref="B28:D28"/>
    <mergeCell ref="E28:F28"/>
    <mergeCell ref="J28:K28"/>
    <mergeCell ref="O28:P28"/>
    <mergeCell ref="O33:P33"/>
    <mergeCell ref="T33:U33"/>
    <mergeCell ref="Y33:Z33"/>
    <mergeCell ref="AD33:AE33"/>
    <mergeCell ref="B38:D38"/>
    <mergeCell ref="J38:K38"/>
    <mergeCell ref="B33:D33"/>
    <mergeCell ref="J33:K33"/>
    <mergeCell ref="B35:B37"/>
    <mergeCell ref="C35:D35"/>
    <mergeCell ref="C36:D36"/>
    <mergeCell ref="C37:D37"/>
    <mergeCell ref="B40:B42"/>
    <mergeCell ref="C40:D40"/>
    <mergeCell ref="C41:D41"/>
    <mergeCell ref="C42:D42"/>
    <mergeCell ref="O38:P38"/>
    <mergeCell ref="T38:U38"/>
    <mergeCell ref="Y38:Z38"/>
    <mergeCell ref="AD38:AE38"/>
    <mergeCell ref="O43:P43"/>
    <mergeCell ref="T43:U43"/>
    <mergeCell ref="Y43:Z43"/>
    <mergeCell ref="AD43:AE43"/>
    <mergeCell ref="B43:D43"/>
    <mergeCell ref="J43:K43"/>
    <mergeCell ref="B45:B47"/>
    <mergeCell ref="C45:D45"/>
    <mergeCell ref="C46:D46"/>
    <mergeCell ref="C47:D47"/>
    <mergeCell ref="Y53:Z53"/>
    <mergeCell ref="AD53:AE53"/>
    <mergeCell ref="B48:D48"/>
    <mergeCell ref="J48:K48"/>
    <mergeCell ref="O48:P48"/>
    <mergeCell ref="T48:U48"/>
    <mergeCell ref="Y48:Z48"/>
    <mergeCell ref="AD48:AE48"/>
    <mergeCell ref="B53:D53"/>
    <mergeCell ref="J53:K53"/>
    <mergeCell ref="O53:P53"/>
    <mergeCell ref="T53:U53"/>
    <mergeCell ref="B50:B52"/>
    <mergeCell ref="C50:D50"/>
    <mergeCell ref="C51:D51"/>
    <mergeCell ref="C52:D52"/>
  </mergeCells>
  <printOptions/>
  <pageMargins left="0.7480314960629921" right="0.7480314960629921" top="0.984251968503937" bottom="0.984251968503937" header="0.5118110236220472" footer="0.5118110236220472"/>
  <pageSetup fitToHeight="2" fitToWidth="1" orientation="landscape" paperSize="9" scale="7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B5:U72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9.140625" style="1347" customWidth="1"/>
    <col min="2" max="2" width="17.57421875" style="1347" customWidth="1"/>
    <col min="3" max="3" width="19.140625" style="1347" customWidth="1"/>
    <col min="4" max="4" width="6.57421875" style="1347" customWidth="1"/>
    <col min="5" max="5" width="4.57421875" style="1347" customWidth="1"/>
    <col min="6" max="6" width="6.7109375" style="1347" customWidth="1"/>
    <col min="7" max="7" width="4.421875" style="1347" customWidth="1"/>
    <col min="8" max="8" width="6.421875" style="1347" customWidth="1"/>
    <col min="9" max="9" width="4.57421875" style="1347" customWidth="1"/>
    <col min="10" max="10" width="6.8515625" style="1347" customWidth="1"/>
    <col min="11" max="11" width="4.57421875" style="1347" customWidth="1"/>
    <col min="12" max="12" width="6.57421875" style="1347" customWidth="1"/>
    <col min="13" max="13" width="5.421875" style="1347" customWidth="1"/>
    <col min="14" max="14" width="6.8515625" style="1347" customWidth="1"/>
    <col min="15" max="15" width="5.421875" style="1347" customWidth="1"/>
    <col min="16" max="16" width="8.7109375" style="1347" customWidth="1"/>
    <col min="17" max="16384" width="9.140625" style="1347" customWidth="1"/>
  </cols>
  <sheetData>
    <row r="5" spans="2:5" ht="15.75">
      <c r="B5" s="1345" t="s">
        <v>552</v>
      </c>
      <c r="C5" s="1346"/>
      <c r="D5" s="1346"/>
      <c r="E5" s="1346"/>
    </row>
    <row r="6" spans="2:4" ht="15.75">
      <c r="B6" s="1345" t="s">
        <v>512</v>
      </c>
      <c r="D6" s="1345"/>
    </row>
    <row r="7" ht="12.75">
      <c r="B7" s="1347" t="s">
        <v>513</v>
      </c>
    </row>
    <row r="8" spans="2:17" ht="12.75">
      <c r="B8" s="1348"/>
      <c r="C8" s="1349"/>
      <c r="D8" s="1350" t="s">
        <v>514</v>
      </c>
      <c r="E8" s="1351"/>
      <c r="F8" s="1350" t="s">
        <v>515</v>
      </c>
      <c r="G8" s="1352"/>
      <c r="H8" s="1350" t="s">
        <v>554</v>
      </c>
      <c r="I8" s="1351"/>
      <c r="J8" s="1350" t="s">
        <v>556</v>
      </c>
      <c r="K8" s="1352"/>
      <c r="L8" s="1350" t="s">
        <v>558</v>
      </c>
      <c r="M8" s="1353"/>
      <c r="N8" s="1354" t="s">
        <v>1008</v>
      </c>
      <c r="O8" s="1355"/>
      <c r="P8" s="1348"/>
      <c r="Q8" s="1348"/>
    </row>
    <row r="9" spans="2:17" ht="12.75">
      <c r="B9" s="1356" t="s">
        <v>516</v>
      </c>
      <c r="C9" s="1357" t="s">
        <v>7</v>
      </c>
      <c r="D9" s="1350" t="s">
        <v>368</v>
      </c>
      <c r="E9" s="1351"/>
      <c r="F9" s="1358" t="s">
        <v>553</v>
      </c>
      <c r="G9" s="1352"/>
      <c r="H9" s="1350" t="s">
        <v>555</v>
      </c>
      <c r="I9" s="1351"/>
      <c r="J9" s="1358" t="s">
        <v>557</v>
      </c>
      <c r="K9" s="1352"/>
      <c r="L9" s="1350" t="s">
        <v>559</v>
      </c>
      <c r="M9" s="1352"/>
      <c r="N9" s="1350" t="s">
        <v>1009</v>
      </c>
      <c r="O9" s="1351"/>
      <c r="P9" s="1359" t="s">
        <v>16</v>
      </c>
      <c r="Q9" s="1356" t="s">
        <v>513</v>
      </c>
    </row>
    <row r="10" spans="2:17" ht="12.75">
      <c r="B10" s="1356"/>
      <c r="C10" s="1357"/>
      <c r="D10" s="1360" t="s">
        <v>517</v>
      </c>
      <c r="E10" s="1360" t="s">
        <v>518</v>
      </c>
      <c r="F10" s="1361" t="s">
        <v>517</v>
      </c>
      <c r="G10" s="1354" t="s">
        <v>519</v>
      </c>
      <c r="H10" s="1360" t="s">
        <v>517</v>
      </c>
      <c r="I10" s="1360" t="s">
        <v>518</v>
      </c>
      <c r="J10" s="1361" t="s">
        <v>520</v>
      </c>
      <c r="K10" s="1354" t="s">
        <v>518</v>
      </c>
      <c r="L10" s="1362" t="s">
        <v>517</v>
      </c>
      <c r="M10" s="1363" t="s">
        <v>518</v>
      </c>
      <c r="N10" s="1364" t="s">
        <v>517</v>
      </c>
      <c r="O10" s="1364" t="s">
        <v>518</v>
      </c>
      <c r="P10" s="1365" t="s">
        <v>521</v>
      </c>
      <c r="Q10" s="1362" t="s">
        <v>371</v>
      </c>
    </row>
    <row r="11" spans="2:17" ht="12.75">
      <c r="B11" s="1366" t="s">
        <v>523</v>
      </c>
      <c r="C11" s="1367" t="s">
        <v>522</v>
      </c>
      <c r="D11" s="1368">
        <v>478.71</v>
      </c>
      <c r="E11" s="1369">
        <v>1</v>
      </c>
      <c r="F11" s="1370">
        <v>475.1</v>
      </c>
      <c r="G11" s="1371">
        <v>1</v>
      </c>
      <c r="H11" s="1368">
        <v>491.9</v>
      </c>
      <c r="I11" s="1369">
        <v>1</v>
      </c>
      <c r="J11" s="1368">
        <v>497.23</v>
      </c>
      <c r="K11" s="1371">
        <v>1</v>
      </c>
      <c r="L11" s="1372">
        <v>440.25</v>
      </c>
      <c r="M11" s="1373">
        <v>1</v>
      </c>
      <c r="N11" s="1374">
        <v>468.65</v>
      </c>
      <c r="O11" s="1374">
        <v>1</v>
      </c>
      <c r="P11" s="1375">
        <f>+D11+F11+H11+J11+L11+N11</f>
        <v>2851.84</v>
      </c>
      <c r="Q11" s="1376">
        <v>1</v>
      </c>
    </row>
    <row r="12" spans="2:17" ht="12.75">
      <c r="B12" s="1366" t="s">
        <v>547</v>
      </c>
      <c r="C12" s="1367" t="s">
        <v>522</v>
      </c>
      <c r="D12" s="1368">
        <v>345.68</v>
      </c>
      <c r="E12" s="1369">
        <v>3</v>
      </c>
      <c r="F12" s="1377">
        <v>383.08</v>
      </c>
      <c r="G12" s="1371">
        <v>2</v>
      </c>
      <c r="H12" s="1368">
        <v>385</v>
      </c>
      <c r="I12" s="1369">
        <v>2</v>
      </c>
      <c r="J12" s="1368">
        <v>419.99</v>
      </c>
      <c r="K12" s="1371">
        <v>2</v>
      </c>
      <c r="L12" s="1378">
        <v>399.63</v>
      </c>
      <c r="M12" s="1379">
        <v>3</v>
      </c>
      <c r="N12" s="1374">
        <v>406.6</v>
      </c>
      <c r="O12" s="1374">
        <v>2</v>
      </c>
      <c r="P12" s="1375">
        <f>+D12+F12+H12+J12+L12+N12</f>
        <v>2339.98</v>
      </c>
      <c r="Q12" s="1380">
        <v>2</v>
      </c>
    </row>
    <row r="13" spans="2:17" ht="12.75">
      <c r="B13" s="1366" t="s">
        <v>142</v>
      </c>
      <c r="C13" s="1367" t="s">
        <v>522</v>
      </c>
      <c r="D13" s="1368">
        <v>432.6</v>
      </c>
      <c r="E13" s="1369">
        <v>2</v>
      </c>
      <c r="F13" s="1374"/>
      <c r="G13" s="1374"/>
      <c r="H13" s="1368"/>
      <c r="I13" s="1381"/>
      <c r="J13" s="1368"/>
      <c r="K13" s="1371"/>
      <c r="L13" s="1378">
        <v>417</v>
      </c>
      <c r="M13" s="1379">
        <v>2</v>
      </c>
      <c r="N13" s="1374"/>
      <c r="O13" s="1374"/>
      <c r="P13" s="1375">
        <f>+D13+F13+H13+J13+L13+N13</f>
        <v>849.6</v>
      </c>
      <c r="Q13" s="1380">
        <v>3</v>
      </c>
    </row>
    <row r="14" spans="2:17" ht="12.75">
      <c r="B14" s="1366" t="s">
        <v>550</v>
      </c>
      <c r="C14" s="1367" t="s">
        <v>522</v>
      </c>
      <c r="D14" s="1368">
        <v>268.49</v>
      </c>
      <c r="E14" s="1369">
        <v>4</v>
      </c>
      <c r="F14" s="1374"/>
      <c r="G14" s="1374"/>
      <c r="H14" s="1368">
        <v>263.84</v>
      </c>
      <c r="I14" s="1381">
        <v>3</v>
      </c>
      <c r="J14" s="1368"/>
      <c r="K14" s="1371"/>
      <c r="L14" s="1378">
        <v>280.03</v>
      </c>
      <c r="M14" s="1379">
        <v>4</v>
      </c>
      <c r="N14" s="1374"/>
      <c r="O14" s="1374"/>
      <c r="P14" s="1375">
        <f>+D14+F14+H14+J14+L14+N14</f>
        <v>812.3599999999999</v>
      </c>
      <c r="Q14" s="1380">
        <v>4</v>
      </c>
    </row>
    <row r="17" spans="2:5" ht="15.75">
      <c r="B17" s="1345" t="s">
        <v>511</v>
      </c>
      <c r="C17" s="1346"/>
      <c r="D17" s="1346"/>
      <c r="E17" s="1346"/>
    </row>
    <row r="18" spans="2:4" ht="15.75">
      <c r="B18" s="1345" t="s">
        <v>524</v>
      </c>
      <c r="D18" s="1345"/>
    </row>
    <row r="19" ht="12.75">
      <c r="U19" s="1382"/>
    </row>
    <row r="20" spans="2:17" ht="12.75">
      <c r="B20" s="1348"/>
      <c r="C20" s="1349"/>
      <c r="D20" s="1350" t="s">
        <v>514</v>
      </c>
      <c r="E20" s="1351"/>
      <c r="F20" s="1350" t="s">
        <v>515</v>
      </c>
      <c r="G20" s="1352"/>
      <c r="H20" s="1350" t="s">
        <v>554</v>
      </c>
      <c r="I20" s="1351"/>
      <c r="J20" s="1350" t="s">
        <v>556</v>
      </c>
      <c r="K20" s="1352"/>
      <c r="L20" s="1350" t="s">
        <v>558</v>
      </c>
      <c r="M20" s="1353"/>
      <c r="N20" s="1354" t="s">
        <v>1008</v>
      </c>
      <c r="O20" s="1355"/>
      <c r="P20" s="1348"/>
      <c r="Q20" s="1348"/>
    </row>
    <row r="21" spans="2:17" ht="12.75">
      <c r="B21" s="1356" t="s">
        <v>525</v>
      </c>
      <c r="C21" s="1357" t="s">
        <v>526</v>
      </c>
      <c r="D21" s="1350" t="s">
        <v>368</v>
      </c>
      <c r="E21" s="1351"/>
      <c r="F21" s="1358" t="s">
        <v>553</v>
      </c>
      <c r="G21" s="1352"/>
      <c r="H21" s="1350" t="s">
        <v>555</v>
      </c>
      <c r="I21" s="1351"/>
      <c r="J21" s="1358" t="s">
        <v>557</v>
      </c>
      <c r="K21" s="1352"/>
      <c r="L21" s="1350" t="s">
        <v>559</v>
      </c>
      <c r="M21" s="1352"/>
      <c r="N21" s="1350" t="s">
        <v>1009</v>
      </c>
      <c r="O21" s="1351"/>
      <c r="P21" s="1359" t="s">
        <v>16</v>
      </c>
      <c r="Q21" s="1356" t="s">
        <v>513</v>
      </c>
    </row>
    <row r="22" spans="2:17" ht="12.75">
      <c r="B22" s="1356"/>
      <c r="C22" s="1357"/>
      <c r="D22" s="1360" t="s">
        <v>517</v>
      </c>
      <c r="E22" s="1360" t="s">
        <v>518</v>
      </c>
      <c r="F22" s="1361" t="s">
        <v>517</v>
      </c>
      <c r="G22" s="1354" t="s">
        <v>519</v>
      </c>
      <c r="H22" s="1360" t="s">
        <v>517</v>
      </c>
      <c r="I22" s="1360" t="s">
        <v>518</v>
      </c>
      <c r="J22" s="1361" t="s">
        <v>520</v>
      </c>
      <c r="K22" s="1354" t="s">
        <v>518</v>
      </c>
      <c r="L22" s="1356" t="s">
        <v>517</v>
      </c>
      <c r="M22" s="1357" t="s">
        <v>518</v>
      </c>
      <c r="N22" s="1364" t="s">
        <v>517</v>
      </c>
      <c r="O22" s="1364" t="s">
        <v>518</v>
      </c>
      <c r="P22" s="1359" t="s">
        <v>521</v>
      </c>
      <c r="Q22" s="1356" t="s">
        <v>371</v>
      </c>
    </row>
    <row r="23" spans="2:17" ht="12.75">
      <c r="B23" s="1383" t="s">
        <v>527</v>
      </c>
      <c r="C23" s="1383" t="s">
        <v>522</v>
      </c>
      <c r="D23" s="1368">
        <v>361.19</v>
      </c>
      <c r="E23" s="1371">
        <v>1</v>
      </c>
      <c r="F23" s="1366">
        <v>417.33</v>
      </c>
      <c r="G23" s="1369">
        <v>1</v>
      </c>
      <c r="H23" s="1384">
        <v>374.3</v>
      </c>
      <c r="I23" s="1385">
        <v>1</v>
      </c>
      <c r="J23" s="1386">
        <v>406.41</v>
      </c>
      <c r="K23" s="1374">
        <v>1</v>
      </c>
      <c r="L23" s="1387">
        <v>401.33</v>
      </c>
      <c r="M23" s="1385">
        <v>1</v>
      </c>
      <c r="N23" s="1374">
        <v>404.03</v>
      </c>
      <c r="O23" s="1374"/>
      <c r="P23" s="1368">
        <f>+D23+F23+H23+J23+L23+N23</f>
        <v>2364.59</v>
      </c>
      <c r="Q23" s="1380">
        <v>1</v>
      </c>
    </row>
    <row r="24" spans="2:17" ht="12.75">
      <c r="B24" s="1388" t="s">
        <v>560</v>
      </c>
      <c r="C24" s="1389" t="s">
        <v>561</v>
      </c>
      <c r="D24" s="1366">
        <v>252.87</v>
      </c>
      <c r="E24" s="1369">
        <v>2</v>
      </c>
      <c r="F24" s="1374"/>
      <c r="G24" s="1374"/>
      <c r="H24" s="1384">
        <v>286.45</v>
      </c>
      <c r="I24" s="1385">
        <v>2</v>
      </c>
      <c r="J24" s="1374"/>
      <c r="K24" s="1374"/>
      <c r="L24" s="1390">
        <v>257.19</v>
      </c>
      <c r="M24" s="1374">
        <v>2</v>
      </c>
      <c r="N24" s="1374"/>
      <c r="O24" s="1374"/>
      <c r="P24" s="1375">
        <f>+D24+F24+H24+J24+L24+N24</f>
        <v>796.51</v>
      </c>
      <c r="Q24" s="1380">
        <v>2</v>
      </c>
    </row>
    <row r="25" spans="2:17" ht="12.75">
      <c r="B25" s="1383" t="s">
        <v>530</v>
      </c>
      <c r="C25" s="1383" t="s">
        <v>522</v>
      </c>
      <c r="D25" s="1366">
        <v>139.25</v>
      </c>
      <c r="E25" s="1379">
        <v>3</v>
      </c>
      <c r="F25" s="1368">
        <v>179.05</v>
      </c>
      <c r="G25" s="1369">
        <v>2</v>
      </c>
      <c r="H25" s="1386">
        <v>177.67</v>
      </c>
      <c r="I25" s="1391">
        <v>3</v>
      </c>
      <c r="J25" s="1386">
        <v>168.24</v>
      </c>
      <c r="K25" s="1374">
        <v>2</v>
      </c>
      <c r="L25" s="1374"/>
      <c r="M25" s="1392"/>
      <c r="N25" s="1374"/>
      <c r="O25" s="1374"/>
      <c r="P25" s="1375">
        <f>+D25+F25+H25+J25+L25+N25</f>
        <v>664.21</v>
      </c>
      <c r="Q25" s="1380">
        <v>3</v>
      </c>
    </row>
    <row r="26" spans="2:17" ht="12.75">
      <c r="B26" s="1388" t="s">
        <v>528</v>
      </c>
      <c r="C26" s="1388" t="s">
        <v>529</v>
      </c>
      <c r="D26" s="1374"/>
      <c r="E26" s="1391"/>
      <c r="F26" s="1374"/>
      <c r="G26" s="1391"/>
      <c r="H26" s="1386">
        <v>149.49</v>
      </c>
      <c r="I26" s="1391">
        <v>4</v>
      </c>
      <c r="J26" s="1374"/>
      <c r="K26" s="1391"/>
      <c r="L26" s="1374"/>
      <c r="M26" s="1374"/>
      <c r="N26" s="1374"/>
      <c r="O26" s="1374"/>
      <c r="P26" s="1375">
        <f>+D26+F26+H26+J26+L26+N26</f>
        <v>149.49</v>
      </c>
      <c r="Q26" s="1380">
        <v>4</v>
      </c>
    </row>
    <row r="29" spans="2:5" ht="15.75">
      <c r="B29" s="1345" t="s">
        <v>511</v>
      </c>
      <c r="C29" s="1346"/>
      <c r="D29" s="1346"/>
      <c r="E29" s="1346"/>
    </row>
    <row r="30" spans="2:4" ht="15.75">
      <c r="B30" s="1345" t="s">
        <v>531</v>
      </c>
      <c r="D30" s="1345"/>
    </row>
    <row r="32" spans="2:17" ht="12.75">
      <c r="B32" s="1348"/>
      <c r="C32" s="1348"/>
      <c r="D32" s="1350" t="s">
        <v>514</v>
      </c>
      <c r="E32" s="1351"/>
      <c r="F32" s="1350" t="s">
        <v>515</v>
      </c>
      <c r="G32" s="1352"/>
      <c r="H32" s="1350" t="s">
        <v>554</v>
      </c>
      <c r="I32" s="1351"/>
      <c r="J32" s="1350" t="s">
        <v>556</v>
      </c>
      <c r="K32" s="1352"/>
      <c r="L32" s="1350" t="s">
        <v>558</v>
      </c>
      <c r="M32" s="1353"/>
      <c r="N32" s="1354" t="s">
        <v>1008</v>
      </c>
      <c r="O32" s="1355"/>
      <c r="P32" s="1348"/>
      <c r="Q32" s="1348"/>
    </row>
    <row r="33" spans="2:17" ht="12.75">
      <c r="B33" s="1356" t="s">
        <v>532</v>
      </c>
      <c r="C33" s="1356" t="s">
        <v>526</v>
      </c>
      <c r="D33" s="1350" t="s">
        <v>368</v>
      </c>
      <c r="E33" s="1351"/>
      <c r="F33" s="1358" t="s">
        <v>553</v>
      </c>
      <c r="G33" s="1352"/>
      <c r="H33" s="1350" t="s">
        <v>555</v>
      </c>
      <c r="I33" s="1351"/>
      <c r="J33" s="1358" t="s">
        <v>557</v>
      </c>
      <c r="K33" s="1352"/>
      <c r="L33" s="1350" t="s">
        <v>559</v>
      </c>
      <c r="M33" s="1352"/>
      <c r="N33" s="1350" t="s">
        <v>1009</v>
      </c>
      <c r="O33" s="1351"/>
      <c r="P33" s="1359" t="s">
        <v>16</v>
      </c>
      <c r="Q33" s="1356" t="s">
        <v>513</v>
      </c>
    </row>
    <row r="34" spans="2:17" ht="12.75">
      <c r="B34" s="1356"/>
      <c r="C34" s="1356"/>
      <c r="D34" s="1360" t="s">
        <v>517</v>
      </c>
      <c r="E34" s="1360" t="s">
        <v>518</v>
      </c>
      <c r="F34" s="1361" t="s">
        <v>517</v>
      </c>
      <c r="G34" s="1354" t="s">
        <v>519</v>
      </c>
      <c r="H34" s="1360" t="s">
        <v>517</v>
      </c>
      <c r="I34" s="1360" t="s">
        <v>518</v>
      </c>
      <c r="J34" s="1361" t="s">
        <v>520</v>
      </c>
      <c r="K34" s="1354" t="s">
        <v>518</v>
      </c>
      <c r="L34" s="1362" t="s">
        <v>517</v>
      </c>
      <c r="M34" s="1363" t="s">
        <v>518</v>
      </c>
      <c r="N34" s="1364" t="s">
        <v>517</v>
      </c>
      <c r="O34" s="1364" t="s">
        <v>518</v>
      </c>
      <c r="P34" s="1365" t="s">
        <v>521</v>
      </c>
      <c r="Q34" s="1362" t="s">
        <v>371</v>
      </c>
    </row>
    <row r="35" spans="2:17" ht="12.75">
      <c r="B35" s="1383"/>
      <c r="C35" s="1393"/>
      <c r="D35" s="1368"/>
      <c r="E35" s="1369"/>
      <c r="F35" s="1370"/>
      <c r="G35" s="1371"/>
      <c r="H35" s="1368"/>
      <c r="I35" s="1369"/>
      <c r="J35" s="1384"/>
      <c r="K35" s="1385"/>
      <c r="L35" s="1386"/>
      <c r="M35" s="1385"/>
      <c r="N35" s="1385"/>
      <c r="O35" s="1391"/>
      <c r="P35" s="1384" t="s">
        <v>513</v>
      </c>
      <c r="Q35" s="1380" t="s">
        <v>513</v>
      </c>
    </row>
    <row r="36" spans="2:17" ht="12.75">
      <c r="B36" s="1383" t="s">
        <v>533</v>
      </c>
      <c r="C36" s="1394" t="s">
        <v>522</v>
      </c>
      <c r="D36" s="1368">
        <v>476.85</v>
      </c>
      <c r="E36" s="1369">
        <v>1</v>
      </c>
      <c r="F36" s="1370">
        <v>496.16</v>
      </c>
      <c r="G36" s="1371">
        <v>2</v>
      </c>
      <c r="H36" s="1368">
        <v>465.56</v>
      </c>
      <c r="I36" s="1369">
        <v>2</v>
      </c>
      <c r="J36" s="1370">
        <v>489.3</v>
      </c>
      <c r="K36" s="1371">
        <v>2</v>
      </c>
      <c r="L36" s="1368">
        <v>481.15</v>
      </c>
      <c r="M36" s="1371">
        <v>1</v>
      </c>
      <c r="N36" s="1374">
        <v>477.65</v>
      </c>
      <c r="O36" s="1374">
        <v>2</v>
      </c>
      <c r="P36" s="1375">
        <f aca="true" t="shared" si="0" ref="P36:P49">+D36+F36+H36+J36+L36+N36</f>
        <v>2886.67</v>
      </c>
      <c r="Q36" s="1376">
        <v>1</v>
      </c>
    </row>
    <row r="37" spans="2:17" ht="12.75">
      <c r="B37" s="1383" t="s">
        <v>538</v>
      </c>
      <c r="C37" s="1394" t="s">
        <v>539</v>
      </c>
      <c r="D37" s="1368">
        <v>440.25</v>
      </c>
      <c r="E37" s="1369">
        <v>3</v>
      </c>
      <c r="F37" s="1370">
        <v>478.19</v>
      </c>
      <c r="G37" s="1371">
        <v>3</v>
      </c>
      <c r="H37" s="1368">
        <v>459.12</v>
      </c>
      <c r="I37" s="1369">
        <v>3</v>
      </c>
      <c r="J37" s="1384">
        <v>486.52</v>
      </c>
      <c r="K37" s="1385">
        <v>3</v>
      </c>
      <c r="L37" s="1386">
        <v>468.26</v>
      </c>
      <c r="M37" s="1385">
        <v>3</v>
      </c>
      <c r="N37" s="1374">
        <v>438.13</v>
      </c>
      <c r="O37" s="1374">
        <v>4</v>
      </c>
      <c r="P37" s="1375">
        <f t="shared" si="0"/>
        <v>2770.4700000000003</v>
      </c>
      <c r="Q37" s="1380">
        <v>2</v>
      </c>
    </row>
    <row r="38" spans="2:17" ht="12.75">
      <c r="B38" s="1383" t="s">
        <v>534</v>
      </c>
      <c r="C38" s="1394" t="s">
        <v>522</v>
      </c>
      <c r="D38" s="1368">
        <v>448.4</v>
      </c>
      <c r="E38" s="1369">
        <v>2</v>
      </c>
      <c r="F38" s="1370">
        <v>474.26</v>
      </c>
      <c r="G38" s="1371">
        <v>4</v>
      </c>
      <c r="H38" s="1368">
        <v>452.99</v>
      </c>
      <c r="I38" s="1369">
        <v>4</v>
      </c>
      <c r="J38" s="1370">
        <v>454.7</v>
      </c>
      <c r="K38" s="1371">
        <v>4</v>
      </c>
      <c r="L38" s="1368">
        <v>449.65</v>
      </c>
      <c r="M38" s="1374">
        <v>4</v>
      </c>
      <c r="N38" s="1374">
        <v>442.63</v>
      </c>
      <c r="O38" s="1374">
        <v>3</v>
      </c>
      <c r="P38" s="1375">
        <f t="shared" si="0"/>
        <v>2722.63</v>
      </c>
      <c r="Q38" s="1380">
        <v>3</v>
      </c>
    </row>
    <row r="39" spans="2:17" ht="12.75">
      <c r="B39" s="1383" t="s">
        <v>566</v>
      </c>
      <c r="C39" s="1394" t="s">
        <v>522</v>
      </c>
      <c r="D39" s="1374"/>
      <c r="E39" s="1374"/>
      <c r="F39" s="1370">
        <v>506.53</v>
      </c>
      <c r="G39" s="1371">
        <v>1</v>
      </c>
      <c r="H39" s="1368">
        <v>488.23</v>
      </c>
      <c r="I39" s="1369">
        <v>1</v>
      </c>
      <c r="J39" s="1386">
        <v>503.13</v>
      </c>
      <c r="K39" s="1374">
        <v>1</v>
      </c>
      <c r="L39" s="1386">
        <v>476.58</v>
      </c>
      <c r="M39" s="1374">
        <v>2</v>
      </c>
      <c r="N39" s="1374">
        <v>491.5</v>
      </c>
      <c r="O39" s="1374">
        <v>1</v>
      </c>
      <c r="P39" s="1375">
        <f t="shared" si="0"/>
        <v>2465.97</v>
      </c>
      <c r="Q39" s="1380">
        <v>4</v>
      </c>
    </row>
    <row r="40" spans="2:17" ht="12.75">
      <c r="B40" s="1383" t="s">
        <v>562</v>
      </c>
      <c r="C40" s="1394" t="s">
        <v>564</v>
      </c>
      <c r="D40" s="1368">
        <v>278.6</v>
      </c>
      <c r="E40" s="1369">
        <v>5</v>
      </c>
      <c r="F40" s="1370">
        <v>316.81</v>
      </c>
      <c r="G40" s="1371">
        <v>7</v>
      </c>
      <c r="H40" s="1368">
        <v>331.71</v>
      </c>
      <c r="I40" s="1369">
        <v>6</v>
      </c>
      <c r="J40" s="1384">
        <v>382.85</v>
      </c>
      <c r="K40" s="1385">
        <v>5</v>
      </c>
      <c r="L40" s="1386">
        <v>319.2</v>
      </c>
      <c r="M40" s="1385">
        <v>6</v>
      </c>
      <c r="N40" s="1374"/>
      <c r="O40" s="1374"/>
      <c r="P40" s="1375">
        <f t="shared" si="0"/>
        <v>1629.1700000000003</v>
      </c>
      <c r="Q40" s="1380">
        <v>5</v>
      </c>
    </row>
    <row r="41" spans="2:17" ht="12.75">
      <c r="B41" s="1383" t="s">
        <v>563</v>
      </c>
      <c r="C41" s="1394" t="s">
        <v>564</v>
      </c>
      <c r="D41" s="1368">
        <v>253.65</v>
      </c>
      <c r="E41" s="1369">
        <v>6</v>
      </c>
      <c r="F41" s="1368">
        <v>256.53</v>
      </c>
      <c r="G41" s="1369">
        <v>9</v>
      </c>
      <c r="H41" s="1368"/>
      <c r="I41" s="1369"/>
      <c r="J41" s="1386"/>
      <c r="K41" s="1374"/>
      <c r="L41" s="1386">
        <v>282.61</v>
      </c>
      <c r="M41" s="1374">
        <v>7</v>
      </c>
      <c r="N41" s="1374"/>
      <c r="O41" s="1374"/>
      <c r="P41" s="1375">
        <f t="shared" si="0"/>
        <v>792.79</v>
      </c>
      <c r="Q41" s="1380">
        <v>6</v>
      </c>
    </row>
    <row r="42" spans="2:17" ht="12.75">
      <c r="B42" s="1383" t="s">
        <v>537</v>
      </c>
      <c r="C42" s="1394" t="s">
        <v>536</v>
      </c>
      <c r="D42" s="1374"/>
      <c r="E42" s="1374"/>
      <c r="F42" s="1370">
        <v>378.61</v>
      </c>
      <c r="G42" s="1371">
        <v>5</v>
      </c>
      <c r="H42" s="1374"/>
      <c r="I42" s="1374"/>
      <c r="J42" s="1374"/>
      <c r="K42" s="1374"/>
      <c r="L42" s="1374"/>
      <c r="M42" s="1374"/>
      <c r="N42" s="1374">
        <v>389.47</v>
      </c>
      <c r="O42" s="1374">
        <v>5</v>
      </c>
      <c r="P42" s="1375">
        <f t="shared" si="0"/>
        <v>768.08</v>
      </c>
      <c r="Q42" s="1380">
        <v>7</v>
      </c>
    </row>
    <row r="43" spans="2:17" ht="12.75">
      <c r="B43" s="1383" t="s">
        <v>540</v>
      </c>
      <c r="C43" s="1394" t="s">
        <v>564</v>
      </c>
      <c r="D43" s="1368">
        <v>355.7</v>
      </c>
      <c r="E43" s="1369">
        <v>4</v>
      </c>
      <c r="F43" s="1374"/>
      <c r="G43" s="1374"/>
      <c r="H43" s="1368">
        <v>404.25</v>
      </c>
      <c r="I43" s="1369">
        <v>5</v>
      </c>
      <c r="J43" s="1374"/>
      <c r="K43" s="1374"/>
      <c r="L43" s="1374"/>
      <c r="M43" s="1374"/>
      <c r="N43" s="1374"/>
      <c r="O43" s="1374"/>
      <c r="P43" s="1375">
        <f t="shared" si="0"/>
        <v>759.95</v>
      </c>
      <c r="Q43" s="1380">
        <v>8</v>
      </c>
    </row>
    <row r="44" spans="2:17" ht="12.75">
      <c r="B44" s="1383" t="s">
        <v>535</v>
      </c>
      <c r="C44" s="1394" t="s">
        <v>536</v>
      </c>
      <c r="D44" s="1374"/>
      <c r="E44" s="1374"/>
      <c r="F44" s="1370">
        <v>331.98</v>
      </c>
      <c r="G44" s="1371">
        <v>6</v>
      </c>
      <c r="H44" s="1374"/>
      <c r="I44" s="1374"/>
      <c r="J44" s="1384">
        <v>382.3</v>
      </c>
      <c r="K44" s="1385">
        <v>6</v>
      </c>
      <c r="L44" s="1374"/>
      <c r="M44" s="1385"/>
      <c r="N44" s="1374">
        <v>45</v>
      </c>
      <c r="O44" s="1374">
        <v>6</v>
      </c>
      <c r="P44" s="1375">
        <f t="shared" si="0"/>
        <v>759.28</v>
      </c>
      <c r="Q44" s="1380">
        <v>9</v>
      </c>
    </row>
    <row r="45" spans="2:17" ht="12.75">
      <c r="B45" s="1395" t="s">
        <v>571</v>
      </c>
      <c r="C45" s="1396" t="s">
        <v>536</v>
      </c>
      <c r="D45" s="1397"/>
      <c r="E45" s="1397"/>
      <c r="F45" s="1398"/>
      <c r="G45" s="1399"/>
      <c r="H45" s="1397"/>
      <c r="I45" s="1397"/>
      <c r="J45" s="1400">
        <v>212.66</v>
      </c>
      <c r="K45" s="1399">
        <v>7</v>
      </c>
      <c r="L45" s="1401">
        <v>232.99</v>
      </c>
      <c r="M45" s="1399">
        <v>9</v>
      </c>
      <c r="N45" s="1374"/>
      <c r="O45" s="1374"/>
      <c r="P45" s="1375">
        <f t="shared" si="0"/>
        <v>445.65</v>
      </c>
      <c r="Q45" s="1402">
        <v>10</v>
      </c>
    </row>
    <row r="46" spans="2:17" ht="12.75">
      <c r="B46" s="1395" t="s">
        <v>541</v>
      </c>
      <c r="C46" s="1396" t="s">
        <v>536</v>
      </c>
      <c r="D46" s="1374"/>
      <c r="E46" s="1374"/>
      <c r="F46" s="1374"/>
      <c r="G46" s="1374"/>
      <c r="H46" s="1374"/>
      <c r="I46" s="1374"/>
      <c r="J46" s="1400"/>
      <c r="K46" s="1399"/>
      <c r="L46" s="1401">
        <v>381.15</v>
      </c>
      <c r="M46" s="1399">
        <v>5</v>
      </c>
      <c r="N46" s="1374"/>
      <c r="O46" s="1374"/>
      <c r="P46" s="1375">
        <f t="shared" si="0"/>
        <v>381.15</v>
      </c>
      <c r="Q46" s="1402">
        <v>11</v>
      </c>
    </row>
    <row r="47" spans="2:17" ht="12.75">
      <c r="B47" s="1395" t="s">
        <v>565</v>
      </c>
      <c r="C47" s="1396" t="s">
        <v>536</v>
      </c>
      <c r="D47" s="1374"/>
      <c r="E47" s="1374"/>
      <c r="F47" s="1368">
        <v>277.69</v>
      </c>
      <c r="G47" s="1369">
        <v>8</v>
      </c>
      <c r="H47" s="1374"/>
      <c r="I47" s="1374"/>
      <c r="J47" s="1398"/>
      <c r="K47" s="1399"/>
      <c r="L47" s="1397"/>
      <c r="M47" s="1399"/>
      <c r="N47" s="1374"/>
      <c r="O47" s="1374"/>
      <c r="P47" s="1375">
        <f t="shared" si="0"/>
        <v>277.69</v>
      </c>
      <c r="Q47" s="1402">
        <v>12</v>
      </c>
    </row>
    <row r="48" spans="2:17" ht="12.75">
      <c r="B48" s="1395" t="s">
        <v>572</v>
      </c>
      <c r="C48" s="1396" t="s">
        <v>564</v>
      </c>
      <c r="D48" s="1374"/>
      <c r="E48" s="1374"/>
      <c r="F48" s="1374"/>
      <c r="G48" s="1374"/>
      <c r="H48" s="1374"/>
      <c r="I48" s="1374"/>
      <c r="J48" s="1400"/>
      <c r="K48" s="1399"/>
      <c r="L48" s="1401">
        <v>238.5</v>
      </c>
      <c r="M48" s="1399">
        <v>8</v>
      </c>
      <c r="N48" s="1374"/>
      <c r="O48" s="1374"/>
      <c r="P48" s="1375">
        <f t="shared" si="0"/>
        <v>238.5</v>
      </c>
      <c r="Q48" s="1402">
        <v>13</v>
      </c>
    </row>
    <row r="49" spans="2:17" ht="12.75">
      <c r="B49" s="1383" t="s">
        <v>542</v>
      </c>
      <c r="C49" s="1394" t="s">
        <v>529</v>
      </c>
      <c r="D49" s="1374"/>
      <c r="E49" s="1374"/>
      <c r="F49" s="1391"/>
      <c r="G49" s="1385"/>
      <c r="H49" s="1368">
        <v>138.08</v>
      </c>
      <c r="I49" s="1369">
        <v>7</v>
      </c>
      <c r="J49" s="1391"/>
      <c r="K49" s="1385"/>
      <c r="L49" s="1374"/>
      <c r="M49" s="1385"/>
      <c r="N49" s="1374"/>
      <c r="O49" s="1374"/>
      <c r="P49" s="1375">
        <f t="shared" si="0"/>
        <v>138.08</v>
      </c>
      <c r="Q49" s="1380">
        <v>14</v>
      </c>
    </row>
    <row r="52" spans="2:17" ht="12.75">
      <c r="B52" s="1403"/>
      <c r="C52" s="1403"/>
      <c r="D52" s="1404"/>
      <c r="E52" s="1405"/>
      <c r="F52" s="1404"/>
      <c r="G52" s="1403"/>
      <c r="H52" s="1404"/>
      <c r="I52" s="1403"/>
      <c r="J52" s="1406"/>
      <c r="K52" s="1403"/>
      <c r="L52" s="1403"/>
      <c r="M52" s="1403"/>
      <c r="N52" s="1403"/>
      <c r="O52" s="1403"/>
      <c r="P52" s="1404"/>
      <c r="Q52" s="1407"/>
    </row>
    <row r="53" spans="2:17" ht="15.75">
      <c r="B53" s="1345" t="s">
        <v>511</v>
      </c>
      <c r="C53" s="1346"/>
      <c r="D53" s="1346"/>
      <c r="E53" s="1346"/>
      <c r="G53" s="1403"/>
      <c r="H53" s="1404"/>
      <c r="I53" s="1403"/>
      <c r="J53" s="1406"/>
      <c r="K53" s="1403"/>
      <c r="L53" s="1403"/>
      <c r="M53" s="1403"/>
      <c r="N53" s="1403"/>
      <c r="O53" s="1403"/>
      <c r="P53" s="1404"/>
      <c r="Q53" s="1407"/>
    </row>
    <row r="54" spans="2:17" ht="15.75">
      <c r="B54" s="1345" t="s">
        <v>543</v>
      </c>
      <c r="D54" s="1345"/>
      <c r="G54" s="1403"/>
      <c r="H54" s="1404"/>
      <c r="I54" s="1403"/>
      <c r="J54" s="1406"/>
      <c r="K54" s="1403"/>
      <c r="L54" s="1403"/>
      <c r="M54" s="1403"/>
      <c r="N54" s="1403"/>
      <c r="O54" s="1403"/>
      <c r="P54" s="1404"/>
      <c r="Q54" s="1407"/>
    </row>
    <row r="55" spans="2:17" ht="12.75">
      <c r="B55" s="1403"/>
      <c r="C55" s="1403"/>
      <c r="D55" s="1404"/>
      <c r="E55" s="1405"/>
      <c r="F55" s="1404"/>
      <c r="G55" s="1403"/>
      <c r="H55" s="1404"/>
      <c r="I55" s="1403"/>
      <c r="J55" s="1406"/>
      <c r="K55" s="1403"/>
      <c r="L55" s="1403"/>
      <c r="M55" s="1403"/>
      <c r="N55" s="1403"/>
      <c r="O55" s="1403"/>
      <c r="P55" s="1404"/>
      <c r="Q55" s="1407"/>
    </row>
    <row r="56" spans="2:17" ht="12.75">
      <c r="B56" s="1349"/>
      <c r="C56" s="1348"/>
      <c r="D56" s="1350" t="s">
        <v>514</v>
      </c>
      <c r="E56" s="1351"/>
      <c r="F56" s="1350" t="s">
        <v>515</v>
      </c>
      <c r="G56" s="1352"/>
      <c r="H56" s="1350" t="s">
        <v>554</v>
      </c>
      <c r="I56" s="1351"/>
      <c r="J56" s="1350" t="s">
        <v>556</v>
      </c>
      <c r="K56" s="1351"/>
      <c r="L56" s="1350" t="s">
        <v>558</v>
      </c>
      <c r="M56" s="1353"/>
      <c r="N56" s="1354" t="s">
        <v>1008</v>
      </c>
      <c r="O56" s="1355"/>
      <c r="P56" s="1348"/>
      <c r="Q56" s="1348"/>
    </row>
    <row r="57" spans="2:17" ht="12.75">
      <c r="B57" s="1357" t="s">
        <v>544</v>
      </c>
      <c r="C57" s="1356" t="s">
        <v>7</v>
      </c>
      <c r="D57" s="1350" t="s">
        <v>368</v>
      </c>
      <c r="E57" s="1351"/>
      <c r="F57" s="1358" t="s">
        <v>553</v>
      </c>
      <c r="G57" s="1352"/>
      <c r="H57" s="1350" t="s">
        <v>555</v>
      </c>
      <c r="I57" s="1351"/>
      <c r="J57" s="1358" t="s">
        <v>557</v>
      </c>
      <c r="K57" s="1351"/>
      <c r="L57" s="1350" t="s">
        <v>559</v>
      </c>
      <c r="M57" s="1352"/>
      <c r="N57" s="1350" t="s">
        <v>1009</v>
      </c>
      <c r="O57" s="1351"/>
      <c r="P57" s="1359" t="s">
        <v>16</v>
      </c>
      <c r="Q57" s="1356" t="s">
        <v>513</v>
      </c>
    </row>
    <row r="58" spans="2:17" ht="12.75">
      <c r="B58" s="1357"/>
      <c r="C58" s="1356"/>
      <c r="D58" s="1360" t="s">
        <v>517</v>
      </c>
      <c r="E58" s="1360" t="s">
        <v>518</v>
      </c>
      <c r="F58" s="1361" t="s">
        <v>517</v>
      </c>
      <c r="G58" s="1354" t="s">
        <v>519</v>
      </c>
      <c r="H58" s="1360" t="s">
        <v>517</v>
      </c>
      <c r="I58" s="1360" t="s">
        <v>518</v>
      </c>
      <c r="J58" s="1361" t="s">
        <v>520</v>
      </c>
      <c r="K58" s="1354" t="s">
        <v>518</v>
      </c>
      <c r="L58" s="1356" t="s">
        <v>517</v>
      </c>
      <c r="M58" s="1357" t="s">
        <v>518</v>
      </c>
      <c r="N58" s="1364" t="s">
        <v>517</v>
      </c>
      <c r="O58" s="1364" t="s">
        <v>518</v>
      </c>
      <c r="P58" s="1365" t="s">
        <v>521</v>
      </c>
      <c r="Q58" s="1362" t="s">
        <v>371</v>
      </c>
    </row>
    <row r="59" spans="2:17" ht="12.75">
      <c r="B59" s="1396" t="s">
        <v>569</v>
      </c>
      <c r="C59" s="1396" t="s">
        <v>568</v>
      </c>
      <c r="D59" s="1401"/>
      <c r="E59" s="1397"/>
      <c r="F59" s="1400">
        <v>64.65</v>
      </c>
      <c r="G59" s="1397">
        <v>1</v>
      </c>
      <c r="H59" s="1401">
        <v>52.32</v>
      </c>
      <c r="I59" s="1397">
        <v>1</v>
      </c>
      <c r="J59" s="1408">
        <v>31.35</v>
      </c>
      <c r="K59" s="1409">
        <v>2</v>
      </c>
      <c r="L59" s="1401"/>
      <c r="M59" s="1397"/>
      <c r="N59" s="1400">
        <v>42.7</v>
      </c>
      <c r="O59" s="1397">
        <v>2</v>
      </c>
      <c r="P59" s="1400">
        <f>+D59+F59+H59+J59+L59</f>
        <v>148.32</v>
      </c>
      <c r="Q59" s="1410">
        <v>1</v>
      </c>
    </row>
    <row r="60" spans="2:17" ht="12.75">
      <c r="B60" s="1383" t="s">
        <v>570</v>
      </c>
      <c r="C60" s="1394" t="s">
        <v>568</v>
      </c>
      <c r="D60" s="1386"/>
      <c r="E60" s="1374"/>
      <c r="F60" s="1384">
        <v>35.75</v>
      </c>
      <c r="G60" s="1374">
        <v>2</v>
      </c>
      <c r="H60" s="1386">
        <v>45.49</v>
      </c>
      <c r="I60" s="1374">
        <v>2</v>
      </c>
      <c r="J60" s="1368">
        <v>31.7</v>
      </c>
      <c r="K60" s="1371">
        <v>1</v>
      </c>
      <c r="L60" s="1386"/>
      <c r="M60" s="1374"/>
      <c r="N60" s="1384">
        <v>44.2</v>
      </c>
      <c r="O60" s="1374">
        <v>1</v>
      </c>
      <c r="P60" s="1384">
        <f>+D60+F60+H60+J60+L60</f>
        <v>112.94000000000001</v>
      </c>
      <c r="Q60" s="1411">
        <v>2</v>
      </c>
    </row>
    <row r="61" spans="2:17" ht="12.75">
      <c r="B61" s="1403"/>
      <c r="C61" s="1403"/>
      <c r="D61" s="1404"/>
      <c r="E61" s="1405"/>
      <c r="F61" s="1404"/>
      <c r="G61" s="1405"/>
      <c r="H61" s="1404"/>
      <c r="I61" s="1405"/>
      <c r="J61" s="1412"/>
      <c r="K61" s="1413"/>
      <c r="L61" s="1404"/>
      <c r="M61" s="1403"/>
      <c r="N61" s="1403"/>
      <c r="O61" s="1403"/>
      <c r="P61" s="1404"/>
      <c r="Q61" s="1407"/>
    </row>
    <row r="62" spans="2:17" ht="12.75">
      <c r="B62" s="1403"/>
      <c r="C62" s="1403"/>
      <c r="D62" s="1404"/>
      <c r="E62" s="1405"/>
      <c r="F62" s="1404"/>
      <c r="G62" s="1405"/>
      <c r="H62" s="1404"/>
      <c r="I62" s="1405"/>
      <c r="J62" s="1412"/>
      <c r="K62" s="1413"/>
      <c r="L62" s="1404"/>
      <c r="M62" s="1403"/>
      <c r="N62" s="1403"/>
      <c r="O62" s="1403"/>
      <c r="P62" s="1404"/>
      <c r="Q62" s="1407"/>
    </row>
    <row r="63" spans="2:17" ht="15.75">
      <c r="B63" s="1345" t="s">
        <v>511</v>
      </c>
      <c r="C63" s="1346"/>
      <c r="D63" s="1346"/>
      <c r="E63" s="1346"/>
      <c r="G63" s="1405"/>
      <c r="H63" s="1404"/>
      <c r="I63" s="1405"/>
      <c r="J63" s="1412"/>
      <c r="K63" s="1413"/>
      <c r="L63" s="1404"/>
      <c r="M63" s="1403"/>
      <c r="N63" s="1403"/>
      <c r="O63" s="1403"/>
      <c r="P63" s="1404"/>
      <c r="Q63" s="1407"/>
    </row>
    <row r="64" spans="2:17" ht="15.75">
      <c r="B64" s="1345" t="s">
        <v>545</v>
      </c>
      <c r="D64" s="1345"/>
      <c r="G64" s="1403"/>
      <c r="H64" s="1404"/>
      <c r="I64" s="1403"/>
      <c r="J64" s="1403"/>
      <c r="K64" s="1403"/>
      <c r="L64" s="1403"/>
      <c r="M64" s="1403"/>
      <c r="N64" s="1403"/>
      <c r="O64" s="1403"/>
      <c r="P64" s="1404"/>
      <c r="Q64" s="1407"/>
    </row>
    <row r="65" spans="2:17" ht="12.75">
      <c r="B65" s="1403"/>
      <c r="C65" s="1403"/>
      <c r="D65" s="1412"/>
      <c r="E65" s="1413"/>
      <c r="F65" s="1404"/>
      <c r="G65" s="1403"/>
      <c r="H65" s="1404"/>
      <c r="I65" s="1403"/>
      <c r="J65" s="1403"/>
      <c r="K65" s="1403"/>
      <c r="L65" s="1403"/>
      <c r="M65" s="1403"/>
      <c r="N65" s="1403"/>
      <c r="O65" s="1403"/>
      <c r="P65" s="1404"/>
      <c r="Q65" s="1407"/>
    </row>
    <row r="66" spans="2:17" ht="12.75">
      <c r="B66" s="1349"/>
      <c r="C66" s="1348"/>
      <c r="D66" s="1350" t="s">
        <v>514</v>
      </c>
      <c r="E66" s="1351"/>
      <c r="F66" s="1350" t="s">
        <v>515</v>
      </c>
      <c r="G66" s="1352"/>
      <c r="H66" s="1350" t="s">
        <v>554</v>
      </c>
      <c r="I66" s="1351"/>
      <c r="J66" s="1350" t="s">
        <v>556</v>
      </c>
      <c r="K66" s="1351"/>
      <c r="L66" s="1350" t="s">
        <v>558</v>
      </c>
      <c r="M66" s="1353"/>
      <c r="N66" s="1354" t="s">
        <v>1008</v>
      </c>
      <c r="O66" s="1355"/>
      <c r="P66" s="1355"/>
      <c r="Q66" s="1348"/>
    </row>
    <row r="67" spans="2:17" ht="12.75">
      <c r="B67" s="1357" t="s">
        <v>546</v>
      </c>
      <c r="C67" s="1356" t="s">
        <v>7</v>
      </c>
      <c r="D67" s="1350" t="s">
        <v>368</v>
      </c>
      <c r="E67" s="1351"/>
      <c r="F67" s="1358" t="s">
        <v>553</v>
      </c>
      <c r="G67" s="1352"/>
      <c r="H67" s="1350" t="s">
        <v>555</v>
      </c>
      <c r="I67" s="1351"/>
      <c r="J67" s="1358" t="s">
        <v>557</v>
      </c>
      <c r="K67" s="1351"/>
      <c r="L67" s="1350" t="s">
        <v>559</v>
      </c>
      <c r="M67" s="1352"/>
      <c r="N67" s="1350" t="s">
        <v>1009</v>
      </c>
      <c r="O67" s="1351"/>
      <c r="P67" s="1359" t="s">
        <v>16</v>
      </c>
      <c r="Q67" s="1356" t="s">
        <v>513</v>
      </c>
    </row>
    <row r="68" spans="2:17" ht="12.75">
      <c r="B68" s="1414"/>
      <c r="C68" s="1415"/>
      <c r="D68" s="1364" t="s">
        <v>517</v>
      </c>
      <c r="E68" s="1364" t="s">
        <v>518</v>
      </c>
      <c r="F68" s="1416" t="s">
        <v>517</v>
      </c>
      <c r="G68" s="1350" t="s">
        <v>519</v>
      </c>
      <c r="H68" s="1364" t="s">
        <v>517</v>
      </c>
      <c r="I68" s="1364" t="s">
        <v>518</v>
      </c>
      <c r="J68" s="1416" t="s">
        <v>520</v>
      </c>
      <c r="K68" s="1350" t="s">
        <v>518</v>
      </c>
      <c r="L68" s="1362" t="s">
        <v>517</v>
      </c>
      <c r="M68" s="1363" t="s">
        <v>518</v>
      </c>
      <c r="N68" s="1364" t="s">
        <v>517</v>
      </c>
      <c r="O68" s="1364" t="s">
        <v>518</v>
      </c>
      <c r="P68" s="1365" t="s">
        <v>521</v>
      </c>
      <c r="Q68" s="1362" t="s">
        <v>371</v>
      </c>
    </row>
    <row r="69" spans="2:17" ht="12.75">
      <c r="B69" s="1396" t="s">
        <v>548</v>
      </c>
      <c r="C69" s="1395" t="s">
        <v>522</v>
      </c>
      <c r="D69" s="1401">
        <v>167.25</v>
      </c>
      <c r="E69" s="1397">
        <v>3</v>
      </c>
      <c r="F69" s="1401">
        <v>166.83</v>
      </c>
      <c r="G69" s="1397">
        <v>1</v>
      </c>
      <c r="H69" s="1401"/>
      <c r="I69" s="1397"/>
      <c r="J69" s="1408">
        <v>157.25</v>
      </c>
      <c r="K69" s="1417">
        <v>1</v>
      </c>
      <c r="L69" s="1418"/>
      <c r="M69" s="1419"/>
      <c r="N69" s="1396"/>
      <c r="O69" s="1420"/>
      <c r="P69" s="1384">
        <f>+D69+F69+H69+J69+L69</f>
        <v>491.33000000000004</v>
      </c>
      <c r="Q69" s="1410">
        <v>1</v>
      </c>
    </row>
    <row r="70" spans="2:17" ht="12.75">
      <c r="B70" s="1396" t="s">
        <v>551</v>
      </c>
      <c r="C70" s="1395" t="s">
        <v>529</v>
      </c>
      <c r="D70" s="1386"/>
      <c r="E70" s="1385"/>
      <c r="F70" s="1386">
        <v>40.95</v>
      </c>
      <c r="G70" s="1385">
        <v>3</v>
      </c>
      <c r="H70" s="1401">
        <v>37.65</v>
      </c>
      <c r="I70" s="1397">
        <v>3</v>
      </c>
      <c r="J70" s="1368">
        <v>53.5</v>
      </c>
      <c r="K70" s="1367">
        <v>2</v>
      </c>
      <c r="L70" s="1386">
        <v>30.95</v>
      </c>
      <c r="M70" s="1394">
        <v>1</v>
      </c>
      <c r="N70" s="1383"/>
      <c r="O70" s="1394"/>
      <c r="P70" s="1384">
        <f>+D70+F70+H70+J70+L70</f>
        <v>163.04999999999998</v>
      </c>
      <c r="Q70" s="1410">
        <v>2</v>
      </c>
    </row>
    <row r="71" spans="2:17" ht="12.75">
      <c r="B71" s="1383" t="s">
        <v>567</v>
      </c>
      <c r="C71" s="1395" t="s">
        <v>568</v>
      </c>
      <c r="D71" s="1386"/>
      <c r="E71" s="1385"/>
      <c r="F71" s="1421">
        <v>44.82</v>
      </c>
      <c r="G71" s="1397">
        <v>2</v>
      </c>
      <c r="H71" s="1401">
        <v>65.5</v>
      </c>
      <c r="I71" s="1397">
        <v>2</v>
      </c>
      <c r="J71" s="1408">
        <v>19.2</v>
      </c>
      <c r="K71" s="1417">
        <v>3</v>
      </c>
      <c r="L71" s="1418"/>
      <c r="M71" s="1419"/>
      <c r="N71" s="1396">
        <v>52.85</v>
      </c>
      <c r="O71" s="1420">
        <v>1</v>
      </c>
      <c r="P71" s="1384">
        <f>+D71+F71+H71+J71+L71</f>
        <v>129.51999999999998</v>
      </c>
      <c r="Q71" s="1410">
        <v>3</v>
      </c>
    </row>
    <row r="72" spans="2:17" ht="12.75">
      <c r="B72" s="1383" t="s">
        <v>549</v>
      </c>
      <c r="C72" s="1422" t="s">
        <v>529</v>
      </c>
      <c r="D72" s="1386"/>
      <c r="E72" s="1374"/>
      <c r="F72" s="1384"/>
      <c r="G72" s="1374"/>
      <c r="H72" s="1384">
        <v>97.18</v>
      </c>
      <c r="I72" s="1374">
        <v>1</v>
      </c>
      <c r="J72" s="1384"/>
      <c r="K72" s="1374"/>
      <c r="L72" s="1423"/>
      <c r="M72" s="1392"/>
      <c r="N72" s="1424"/>
      <c r="O72" s="1391"/>
      <c r="P72" s="1384">
        <f>+D72+F72+H72+J72+L72</f>
        <v>97.18</v>
      </c>
      <c r="Q72" s="1380">
        <v>4</v>
      </c>
    </row>
  </sheetData>
  <sheetProtection selectLockedCells="1" selectUnlockedCells="1"/>
  <printOptions/>
  <pageMargins left="0.19652777777777777" right="0.15763888888888888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.00390625" style="1796" customWidth="1"/>
    <col min="2" max="2" width="20.00390625" style="1795" customWidth="1"/>
    <col min="3" max="3" width="4.140625" style="1230" customWidth="1"/>
    <col min="4" max="4" width="5.8515625" style="1230" customWidth="1"/>
    <col min="5" max="5" width="6.7109375" style="1794" customWidth="1"/>
    <col min="6" max="6" width="4.140625" style="1230" customWidth="1"/>
    <col min="7" max="7" width="5.8515625" style="1230" customWidth="1"/>
    <col min="8" max="8" width="6.7109375" style="1794" customWidth="1"/>
    <col min="9" max="9" width="4.140625" style="1230" customWidth="1"/>
    <col min="10" max="10" width="5.8515625" style="1230" customWidth="1"/>
    <col min="11" max="11" width="6.7109375" style="1794" customWidth="1"/>
    <col min="12" max="12" width="4.140625" style="1230" customWidth="1"/>
    <col min="13" max="13" width="5.8515625" style="1230" customWidth="1"/>
    <col min="14" max="14" width="6.7109375" style="1794" customWidth="1"/>
    <col min="15" max="15" width="4.140625" style="1230" customWidth="1"/>
    <col min="16" max="16" width="5.8515625" style="1230" customWidth="1"/>
    <col min="17" max="17" width="6.7109375" style="1794" customWidth="1"/>
    <col min="18" max="18" width="4.140625" style="1230" customWidth="1"/>
    <col min="19" max="19" width="5.8515625" style="1230" customWidth="1"/>
    <col min="20" max="20" width="6.7109375" style="1794" customWidth="1"/>
    <col min="21" max="21" width="6.8515625" style="1230" customWidth="1"/>
    <col min="22" max="16384" width="9.140625" style="1230" customWidth="1"/>
  </cols>
  <sheetData>
    <row r="3" spans="1:6" s="1813" customFormat="1" ht="18">
      <c r="A3" s="1814"/>
      <c r="F3" s="1813" t="s">
        <v>1084</v>
      </c>
    </row>
    <row r="5" ht="15.75">
      <c r="F5" s="1812" t="s">
        <v>1083</v>
      </c>
    </row>
    <row r="6" ht="12.75">
      <c r="A6" s="1796" t="s">
        <v>513</v>
      </c>
    </row>
    <row r="7" spans="1:20" ht="12.75">
      <c r="A7" s="1811"/>
      <c r="B7" s="1810"/>
      <c r="C7" s="1809" t="s">
        <v>1082</v>
      </c>
      <c r="D7" s="1809"/>
      <c r="E7" s="1809"/>
      <c r="F7" s="1808" t="s">
        <v>1081</v>
      </c>
      <c r="G7" s="1808"/>
      <c r="H7" s="1808"/>
      <c r="I7" s="1807" t="s">
        <v>1080</v>
      </c>
      <c r="J7" s="1807"/>
      <c r="K7" s="1807"/>
      <c r="L7" s="1807" t="s">
        <v>1079</v>
      </c>
      <c r="M7" s="1807"/>
      <c r="N7" s="1807"/>
      <c r="O7" s="1807" t="s">
        <v>1078</v>
      </c>
      <c r="P7" s="1807"/>
      <c r="Q7" s="1807"/>
      <c r="R7" s="1807" t="s">
        <v>1077</v>
      </c>
      <c r="S7" s="1807"/>
      <c r="T7" s="1807"/>
    </row>
    <row r="8" spans="1:21" ht="12.75">
      <c r="A8" s="1806" t="s">
        <v>1076</v>
      </c>
      <c r="B8" s="1802" t="s">
        <v>6</v>
      </c>
      <c r="C8" s="1805" t="s">
        <v>1074</v>
      </c>
      <c r="D8" s="1805" t="s">
        <v>1073</v>
      </c>
      <c r="E8" s="1804" t="s">
        <v>1075</v>
      </c>
      <c r="F8" s="1805" t="s">
        <v>1074</v>
      </c>
      <c r="G8" s="1805" t="s">
        <v>1073</v>
      </c>
      <c r="H8" s="1804" t="s">
        <v>1072</v>
      </c>
      <c r="I8" s="1805" t="s">
        <v>1074</v>
      </c>
      <c r="J8" s="1805" t="s">
        <v>1073</v>
      </c>
      <c r="K8" s="1804" t="s">
        <v>1075</v>
      </c>
      <c r="L8" s="1805" t="s">
        <v>1074</v>
      </c>
      <c r="M8" s="1805" t="s">
        <v>1073</v>
      </c>
      <c r="N8" s="1804" t="s">
        <v>1072</v>
      </c>
      <c r="O8" s="1805" t="s">
        <v>1074</v>
      </c>
      <c r="P8" s="1805" t="s">
        <v>1073</v>
      </c>
      <c r="Q8" s="1804" t="s">
        <v>1075</v>
      </c>
      <c r="R8" s="1805" t="s">
        <v>1074</v>
      </c>
      <c r="S8" s="1805" t="s">
        <v>1073</v>
      </c>
      <c r="T8" s="1804" t="s">
        <v>1072</v>
      </c>
      <c r="U8" s="1803" t="s">
        <v>16</v>
      </c>
    </row>
    <row r="9" spans="1:21" ht="12.75" hidden="1">
      <c r="A9" s="1801"/>
      <c r="B9" s="1802"/>
      <c r="C9" s="1799"/>
      <c r="D9" s="1799"/>
      <c r="E9" s="1798"/>
      <c r="F9" s="1799"/>
      <c r="G9" s="1799"/>
      <c r="H9" s="1798"/>
      <c r="I9" s="1799"/>
      <c r="J9" s="1799"/>
      <c r="K9" s="1798"/>
      <c r="L9" s="1799"/>
      <c r="M9" s="1799"/>
      <c r="N9" s="1798"/>
      <c r="O9" s="1799"/>
      <c r="P9" s="1799"/>
      <c r="Q9" s="1798"/>
      <c r="R9" s="1799"/>
      <c r="S9" s="1799"/>
      <c r="T9" s="1798"/>
      <c r="U9" s="1797"/>
    </row>
    <row r="10" spans="1:21" ht="12.75">
      <c r="A10" s="1801" t="s">
        <v>1071</v>
      </c>
      <c r="B10" s="1802" t="s">
        <v>1070</v>
      </c>
      <c r="C10" s="1799">
        <v>2</v>
      </c>
      <c r="D10" s="1799">
        <v>84</v>
      </c>
      <c r="E10" s="1798">
        <v>5</v>
      </c>
      <c r="F10" s="1799">
        <v>0</v>
      </c>
      <c r="G10" s="1799">
        <v>0</v>
      </c>
      <c r="H10" s="1798">
        <v>15.5</v>
      </c>
      <c r="I10" s="1799">
        <v>5</v>
      </c>
      <c r="J10" s="1799">
        <v>302</v>
      </c>
      <c r="K10" s="1798">
        <v>1</v>
      </c>
      <c r="L10" s="1799">
        <v>1</v>
      </c>
      <c r="M10" s="1799">
        <v>37</v>
      </c>
      <c r="N10" s="1798">
        <v>12</v>
      </c>
      <c r="O10" s="1799">
        <v>3</v>
      </c>
      <c r="P10" s="1799">
        <v>169</v>
      </c>
      <c r="Q10" s="1798">
        <v>2</v>
      </c>
      <c r="R10" s="1799">
        <v>2</v>
      </c>
      <c r="S10" s="1799">
        <v>134</v>
      </c>
      <c r="T10" s="1798">
        <v>1</v>
      </c>
      <c r="U10" s="1797">
        <f>E10+H10+K10+N10+Q10+T10</f>
        <v>36.5</v>
      </c>
    </row>
    <row r="11" spans="1:21" ht="12.75">
      <c r="A11" s="1801" t="s">
        <v>1069</v>
      </c>
      <c r="B11" s="1800" t="s">
        <v>1068</v>
      </c>
      <c r="C11" s="1799">
        <v>2</v>
      </c>
      <c r="D11" s="1799">
        <v>44</v>
      </c>
      <c r="E11" s="1798">
        <v>6</v>
      </c>
      <c r="F11" s="1799">
        <v>2</v>
      </c>
      <c r="G11" s="1799">
        <v>132</v>
      </c>
      <c r="H11" s="1798">
        <v>1</v>
      </c>
      <c r="I11" s="1799">
        <v>1</v>
      </c>
      <c r="J11" s="1799">
        <v>82</v>
      </c>
      <c r="K11" s="1798">
        <v>16</v>
      </c>
      <c r="L11" s="1799">
        <v>1</v>
      </c>
      <c r="M11" s="1799">
        <v>34</v>
      </c>
      <c r="N11" s="1798">
        <v>14</v>
      </c>
      <c r="O11" s="1799">
        <v>4</v>
      </c>
      <c r="P11" s="1799">
        <v>218</v>
      </c>
      <c r="Q11" s="1798">
        <v>1</v>
      </c>
      <c r="R11" s="1799">
        <v>1</v>
      </c>
      <c r="S11" s="1799">
        <v>117</v>
      </c>
      <c r="T11" s="1798">
        <v>2</v>
      </c>
      <c r="U11" s="1797">
        <f>E11+H11+K11+N11+Q11+T11</f>
        <v>40</v>
      </c>
    </row>
    <row r="12" spans="1:21" ht="12.75">
      <c r="A12" s="1801" t="s">
        <v>1067</v>
      </c>
      <c r="B12" s="1800" t="s">
        <v>1066</v>
      </c>
      <c r="C12" s="1799">
        <v>0</v>
      </c>
      <c r="D12" s="1799">
        <v>0</v>
      </c>
      <c r="E12" s="1798">
        <v>19</v>
      </c>
      <c r="F12" s="1799">
        <v>2</v>
      </c>
      <c r="G12" s="1799">
        <v>43</v>
      </c>
      <c r="H12" s="1798">
        <v>5</v>
      </c>
      <c r="I12" s="1799">
        <v>5</v>
      </c>
      <c r="J12" s="1799">
        <v>281</v>
      </c>
      <c r="K12" s="1798">
        <v>2</v>
      </c>
      <c r="L12" s="1799">
        <v>1</v>
      </c>
      <c r="M12" s="1799">
        <v>59</v>
      </c>
      <c r="N12" s="1798">
        <v>6</v>
      </c>
      <c r="O12" s="1799">
        <v>2</v>
      </c>
      <c r="P12" s="1799">
        <v>132</v>
      </c>
      <c r="Q12" s="1798">
        <v>4</v>
      </c>
      <c r="R12" s="1799">
        <v>1</v>
      </c>
      <c r="S12" s="1799">
        <v>33</v>
      </c>
      <c r="T12" s="1798">
        <v>12</v>
      </c>
      <c r="U12" s="1797">
        <f>E12+H12+K12+N12+Q12+T12</f>
        <v>48</v>
      </c>
    </row>
    <row r="13" spans="1:21" ht="12.75">
      <c r="A13" s="1801" t="s">
        <v>1065</v>
      </c>
      <c r="B13" s="1800" t="s">
        <v>1064</v>
      </c>
      <c r="C13" s="1799">
        <v>2</v>
      </c>
      <c r="D13" s="1799">
        <v>92</v>
      </c>
      <c r="E13" s="1798">
        <v>4</v>
      </c>
      <c r="F13" s="1799">
        <v>2</v>
      </c>
      <c r="G13" s="1799">
        <v>59</v>
      </c>
      <c r="H13" s="1798">
        <v>4</v>
      </c>
      <c r="I13" s="1799">
        <v>1</v>
      </c>
      <c r="J13" s="1799">
        <v>44</v>
      </c>
      <c r="K13" s="1798">
        <v>20</v>
      </c>
      <c r="L13" s="1799">
        <v>1</v>
      </c>
      <c r="M13" s="1799">
        <v>46</v>
      </c>
      <c r="N13" s="1798">
        <v>9</v>
      </c>
      <c r="O13" s="1799">
        <v>2</v>
      </c>
      <c r="P13" s="1799">
        <v>80</v>
      </c>
      <c r="Q13" s="1798">
        <v>9</v>
      </c>
      <c r="R13" s="1799">
        <v>2</v>
      </c>
      <c r="S13" s="1799">
        <v>109</v>
      </c>
      <c r="T13" s="1798">
        <v>3</v>
      </c>
      <c r="U13" s="1797">
        <f>E13+H13+K13+N13+Q13+T13</f>
        <v>49</v>
      </c>
    </row>
    <row r="14" spans="1:21" ht="12.75">
      <c r="A14" s="1801" t="s">
        <v>1063</v>
      </c>
      <c r="B14" s="1800" t="s">
        <v>1062</v>
      </c>
      <c r="C14" s="1799">
        <v>0</v>
      </c>
      <c r="D14" s="1799">
        <v>0</v>
      </c>
      <c r="E14" s="1798">
        <v>19</v>
      </c>
      <c r="F14" s="1799">
        <v>0</v>
      </c>
      <c r="G14" s="1799">
        <v>0</v>
      </c>
      <c r="H14" s="1798">
        <v>15.5</v>
      </c>
      <c r="I14" s="1799">
        <v>4</v>
      </c>
      <c r="J14" s="1799">
        <v>226</v>
      </c>
      <c r="K14" s="1798">
        <v>4</v>
      </c>
      <c r="L14" s="1799">
        <v>3</v>
      </c>
      <c r="M14" s="1799">
        <v>181</v>
      </c>
      <c r="N14" s="1798">
        <v>1</v>
      </c>
      <c r="O14" s="1799">
        <v>3</v>
      </c>
      <c r="P14" s="1799">
        <v>107</v>
      </c>
      <c r="Q14" s="1798">
        <v>6</v>
      </c>
      <c r="R14" s="1799">
        <v>2</v>
      </c>
      <c r="S14" s="1799">
        <v>73</v>
      </c>
      <c r="T14" s="1798">
        <v>6.5</v>
      </c>
      <c r="U14" s="1797">
        <f>E14+H14+K14+N14+Q14+T14</f>
        <v>52</v>
      </c>
    </row>
    <row r="15" spans="1:21" ht="12.75">
      <c r="A15" s="1801" t="s">
        <v>1061</v>
      </c>
      <c r="B15" s="1800" t="s">
        <v>1060</v>
      </c>
      <c r="C15" s="1799">
        <v>4</v>
      </c>
      <c r="D15" s="1799">
        <v>106</v>
      </c>
      <c r="E15" s="1798">
        <v>3</v>
      </c>
      <c r="F15" s="1799">
        <v>1</v>
      </c>
      <c r="G15" s="1799">
        <v>24</v>
      </c>
      <c r="H15" s="1798">
        <v>6</v>
      </c>
      <c r="I15" s="1799">
        <v>1</v>
      </c>
      <c r="J15" s="1799">
        <v>91</v>
      </c>
      <c r="K15" s="1798">
        <v>15</v>
      </c>
      <c r="L15" s="1799">
        <v>1</v>
      </c>
      <c r="M15" s="1799">
        <v>44</v>
      </c>
      <c r="N15" s="1798">
        <v>10</v>
      </c>
      <c r="O15" s="1799">
        <v>2</v>
      </c>
      <c r="P15" s="1799">
        <v>99</v>
      </c>
      <c r="Q15" s="1798">
        <v>8</v>
      </c>
      <c r="R15" s="1799">
        <v>1</v>
      </c>
      <c r="S15" s="1799">
        <v>37</v>
      </c>
      <c r="T15" s="1798">
        <v>11</v>
      </c>
      <c r="U15" s="1797">
        <f>E15+H15+K15+N15+Q15+T15</f>
        <v>53</v>
      </c>
    </row>
    <row r="16" spans="1:21" ht="12.75">
      <c r="A16" s="1801" t="s">
        <v>1059</v>
      </c>
      <c r="B16" s="1802" t="s">
        <v>1058</v>
      </c>
      <c r="C16" s="1799">
        <v>1</v>
      </c>
      <c r="D16" s="1799">
        <v>35</v>
      </c>
      <c r="E16" s="1798">
        <v>7</v>
      </c>
      <c r="F16" s="1799">
        <v>0</v>
      </c>
      <c r="G16" s="1799">
        <v>0</v>
      </c>
      <c r="H16" s="1798">
        <v>15.5</v>
      </c>
      <c r="I16" s="1799">
        <v>5</v>
      </c>
      <c r="J16" s="1799">
        <v>227</v>
      </c>
      <c r="K16" s="1798">
        <v>3</v>
      </c>
      <c r="L16" s="1799">
        <v>1</v>
      </c>
      <c r="M16" s="1799">
        <v>25</v>
      </c>
      <c r="N16" s="1798">
        <v>15</v>
      </c>
      <c r="O16" s="1799">
        <v>2</v>
      </c>
      <c r="P16" s="1799">
        <v>105</v>
      </c>
      <c r="Q16" s="1798">
        <v>7</v>
      </c>
      <c r="R16" s="1799">
        <v>1</v>
      </c>
      <c r="S16" s="1799">
        <v>51</v>
      </c>
      <c r="T16" s="1798">
        <v>9</v>
      </c>
      <c r="U16" s="1797">
        <f>E16+H16+K16+N16+Q16+T16</f>
        <v>56.5</v>
      </c>
    </row>
    <row r="17" spans="1:21" ht="12.75">
      <c r="A17" s="1801" t="s">
        <v>1057</v>
      </c>
      <c r="B17" s="1800" t="s">
        <v>1056</v>
      </c>
      <c r="C17" s="1799">
        <v>3</v>
      </c>
      <c r="D17" s="1799">
        <v>128</v>
      </c>
      <c r="E17" s="1798">
        <v>2</v>
      </c>
      <c r="F17" s="1799">
        <v>3</v>
      </c>
      <c r="G17" s="1799">
        <v>63</v>
      </c>
      <c r="H17" s="1798">
        <v>3</v>
      </c>
      <c r="I17" s="1799">
        <v>3</v>
      </c>
      <c r="J17" s="1799">
        <v>105</v>
      </c>
      <c r="K17" s="1798">
        <v>13</v>
      </c>
      <c r="L17" s="1799">
        <v>0</v>
      </c>
      <c r="M17" s="1799">
        <v>0</v>
      </c>
      <c r="N17" s="1798">
        <v>20</v>
      </c>
      <c r="O17" s="1799">
        <v>1</v>
      </c>
      <c r="P17" s="1799">
        <v>37</v>
      </c>
      <c r="Q17" s="1798">
        <v>15</v>
      </c>
      <c r="R17" s="1799">
        <v>2</v>
      </c>
      <c r="S17" s="1799">
        <v>98</v>
      </c>
      <c r="T17" s="1798">
        <v>4</v>
      </c>
      <c r="U17" s="1797">
        <f>E17+H17+K17+N17+Q17+T17</f>
        <v>57</v>
      </c>
    </row>
    <row r="18" spans="1:21" ht="12.75">
      <c r="A18" s="1801" t="s">
        <v>1055</v>
      </c>
      <c r="B18" s="1802" t="s">
        <v>1054</v>
      </c>
      <c r="C18" s="1799">
        <v>1</v>
      </c>
      <c r="D18" s="1799">
        <v>18</v>
      </c>
      <c r="E18" s="1798">
        <v>14</v>
      </c>
      <c r="F18" s="1799">
        <v>0</v>
      </c>
      <c r="G18" s="1799">
        <v>0</v>
      </c>
      <c r="H18" s="1798">
        <v>15.5</v>
      </c>
      <c r="I18" s="1799">
        <v>3</v>
      </c>
      <c r="J18" s="1799">
        <v>120</v>
      </c>
      <c r="K18" s="1798">
        <v>11</v>
      </c>
      <c r="L18" s="1799">
        <v>3</v>
      </c>
      <c r="M18" s="1799">
        <v>128</v>
      </c>
      <c r="N18" s="1798">
        <v>2</v>
      </c>
      <c r="O18" s="1799">
        <v>2</v>
      </c>
      <c r="P18" s="1799">
        <v>79</v>
      </c>
      <c r="Q18" s="1798">
        <v>10</v>
      </c>
      <c r="R18" s="1799">
        <v>0</v>
      </c>
      <c r="S18" s="1799"/>
      <c r="T18" s="1798">
        <v>15.5</v>
      </c>
      <c r="U18" s="1797">
        <f>E18+H18+K18+N18+Q18+T18</f>
        <v>68</v>
      </c>
    </row>
    <row r="19" spans="1:21" ht="12.75">
      <c r="A19" s="1801" t="s">
        <v>1053</v>
      </c>
      <c r="B19" s="1800" t="s">
        <v>1052</v>
      </c>
      <c r="C19" s="1799">
        <v>1</v>
      </c>
      <c r="D19" s="1799">
        <v>32</v>
      </c>
      <c r="E19" s="1798">
        <v>8</v>
      </c>
      <c r="F19" s="1799">
        <v>0</v>
      </c>
      <c r="G19" s="1799">
        <v>0</v>
      </c>
      <c r="H19" s="1798">
        <v>15.5</v>
      </c>
      <c r="I19" s="1799">
        <v>0</v>
      </c>
      <c r="J19" s="1799">
        <v>0</v>
      </c>
      <c r="K19" s="1798">
        <v>23</v>
      </c>
      <c r="L19" s="1799">
        <v>2</v>
      </c>
      <c r="M19" s="1799">
        <v>57</v>
      </c>
      <c r="N19" s="1798">
        <v>7</v>
      </c>
      <c r="O19" s="1799">
        <v>4</v>
      </c>
      <c r="P19" s="1799">
        <v>162</v>
      </c>
      <c r="Q19" s="1798">
        <v>3</v>
      </c>
      <c r="R19" s="1799">
        <v>0</v>
      </c>
      <c r="S19" s="1799"/>
      <c r="T19" s="1798">
        <v>15.5</v>
      </c>
      <c r="U19" s="1797">
        <f>E19+H19+K19+N19+Q19+T19</f>
        <v>72</v>
      </c>
    </row>
    <row r="20" spans="1:21" ht="12.75">
      <c r="A20" s="1801" t="s">
        <v>1051</v>
      </c>
      <c r="B20" s="1802" t="s">
        <v>1050</v>
      </c>
      <c r="C20" s="1799">
        <v>0</v>
      </c>
      <c r="D20" s="1799">
        <v>0</v>
      </c>
      <c r="E20" s="1798">
        <v>19</v>
      </c>
      <c r="F20" s="1799">
        <v>0</v>
      </c>
      <c r="G20" s="1799">
        <v>0</v>
      </c>
      <c r="H20" s="1798">
        <v>15.5</v>
      </c>
      <c r="I20" s="1799">
        <v>2</v>
      </c>
      <c r="J20" s="1799">
        <v>94</v>
      </c>
      <c r="K20" s="1798">
        <v>14</v>
      </c>
      <c r="L20" s="1799">
        <v>2</v>
      </c>
      <c r="M20" s="1799">
        <v>64</v>
      </c>
      <c r="N20" s="1798">
        <v>5</v>
      </c>
      <c r="O20" s="1799">
        <v>2</v>
      </c>
      <c r="P20" s="1799">
        <v>69</v>
      </c>
      <c r="Q20" s="1798">
        <v>12</v>
      </c>
      <c r="R20" s="1799">
        <v>1</v>
      </c>
      <c r="S20" s="1799">
        <v>64</v>
      </c>
      <c r="T20" s="1798">
        <v>8</v>
      </c>
      <c r="U20" s="1797">
        <f>E20+H20+K20+N20+Q20+T20</f>
        <v>73.5</v>
      </c>
    </row>
    <row r="21" spans="1:21" ht="12.75">
      <c r="A21" s="1801" t="s">
        <v>1049</v>
      </c>
      <c r="B21" s="1800" t="s">
        <v>1048</v>
      </c>
      <c r="C21" s="1799">
        <v>0</v>
      </c>
      <c r="D21" s="1799">
        <v>0</v>
      </c>
      <c r="E21" s="1798">
        <v>19</v>
      </c>
      <c r="F21" s="1799">
        <v>3</v>
      </c>
      <c r="G21" s="1799">
        <v>65</v>
      </c>
      <c r="H21" s="1798">
        <v>2</v>
      </c>
      <c r="I21" s="1799">
        <v>3</v>
      </c>
      <c r="J21" s="1799">
        <v>106</v>
      </c>
      <c r="K21" s="1798">
        <v>12</v>
      </c>
      <c r="L21" s="1799">
        <v>1</v>
      </c>
      <c r="M21" s="1799">
        <v>39</v>
      </c>
      <c r="N21" s="1798">
        <v>11</v>
      </c>
      <c r="O21" s="1799">
        <v>1</v>
      </c>
      <c r="P21" s="1799">
        <v>31</v>
      </c>
      <c r="Q21" s="1798">
        <v>16</v>
      </c>
      <c r="R21" s="1799">
        <v>0</v>
      </c>
      <c r="S21" s="1799"/>
      <c r="T21" s="1798">
        <v>15.5</v>
      </c>
      <c r="U21" s="1797">
        <f>E21+H21+K21+N21+Q21+T21</f>
        <v>75.5</v>
      </c>
    </row>
    <row r="22" spans="1:21" ht="12.75">
      <c r="A22" s="1801" t="s">
        <v>1047</v>
      </c>
      <c r="B22" s="1802" t="s">
        <v>1046</v>
      </c>
      <c r="C22" s="1799">
        <v>0</v>
      </c>
      <c r="D22" s="1799">
        <v>0</v>
      </c>
      <c r="E22" s="1798">
        <v>19</v>
      </c>
      <c r="F22" s="1799">
        <v>0</v>
      </c>
      <c r="G22" s="1799">
        <v>0</v>
      </c>
      <c r="H22" s="1798">
        <v>15.5</v>
      </c>
      <c r="I22" s="1799">
        <v>1</v>
      </c>
      <c r="J22" s="1799">
        <v>43</v>
      </c>
      <c r="K22" s="1798">
        <v>21</v>
      </c>
      <c r="L22" s="1799">
        <v>2</v>
      </c>
      <c r="M22" s="1799">
        <v>92</v>
      </c>
      <c r="N22" s="1798">
        <v>4</v>
      </c>
      <c r="O22" s="1799">
        <v>1</v>
      </c>
      <c r="P22" s="1799">
        <v>68</v>
      </c>
      <c r="Q22" s="1798">
        <v>13</v>
      </c>
      <c r="R22" s="1799">
        <v>1</v>
      </c>
      <c r="S22" s="1799">
        <v>73</v>
      </c>
      <c r="T22" s="1798">
        <v>6.5</v>
      </c>
      <c r="U22" s="1797">
        <f>E22+H22+K22+N22+Q22+T22</f>
        <v>79</v>
      </c>
    </row>
    <row r="23" spans="1:22" ht="12.75">
      <c r="A23" s="1801" t="s">
        <v>1045</v>
      </c>
      <c r="B23" s="1802" t="s">
        <v>1044</v>
      </c>
      <c r="C23" s="1799">
        <v>1</v>
      </c>
      <c r="D23" s="1799">
        <v>27</v>
      </c>
      <c r="E23" s="1798">
        <v>9</v>
      </c>
      <c r="F23" s="1799">
        <v>0</v>
      </c>
      <c r="G23" s="1799">
        <v>0</v>
      </c>
      <c r="H23" s="1798">
        <v>15.5</v>
      </c>
      <c r="I23" s="1799">
        <v>1</v>
      </c>
      <c r="J23" s="1799">
        <v>61</v>
      </c>
      <c r="K23" s="1798">
        <v>18</v>
      </c>
      <c r="L23" s="1799">
        <v>0</v>
      </c>
      <c r="M23" s="1799">
        <v>0</v>
      </c>
      <c r="N23" s="1798">
        <v>20</v>
      </c>
      <c r="O23" s="1799">
        <v>2</v>
      </c>
      <c r="P23" s="1799">
        <v>72</v>
      </c>
      <c r="Q23" s="1798">
        <v>11</v>
      </c>
      <c r="R23" s="1799">
        <v>1</v>
      </c>
      <c r="S23" s="1799">
        <v>38</v>
      </c>
      <c r="T23" s="1798">
        <v>10</v>
      </c>
      <c r="U23" s="1797">
        <f>E23+H23+K23+N23+Q23+T23</f>
        <v>83.5</v>
      </c>
      <c r="V23" s="1230" t="s">
        <v>1043</v>
      </c>
    </row>
    <row r="24" spans="1:21" ht="12.75">
      <c r="A24" s="1801" t="s">
        <v>1042</v>
      </c>
      <c r="B24" s="1800" t="s">
        <v>1041</v>
      </c>
      <c r="C24" s="1799">
        <v>0</v>
      </c>
      <c r="D24" s="1799">
        <v>0</v>
      </c>
      <c r="E24" s="1798">
        <v>19</v>
      </c>
      <c r="F24" s="1799">
        <v>0</v>
      </c>
      <c r="G24" s="1799">
        <v>0</v>
      </c>
      <c r="H24" s="1798">
        <v>15.5</v>
      </c>
      <c r="I24" s="1799">
        <v>1</v>
      </c>
      <c r="J24" s="1799">
        <v>69</v>
      </c>
      <c r="K24" s="1798">
        <v>17</v>
      </c>
      <c r="L24" s="1799">
        <v>0</v>
      </c>
      <c r="M24" s="1799">
        <v>0</v>
      </c>
      <c r="N24" s="1798">
        <v>20</v>
      </c>
      <c r="O24" s="1799">
        <v>4</v>
      </c>
      <c r="P24" s="1799">
        <v>118</v>
      </c>
      <c r="Q24" s="1798">
        <v>5</v>
      </c>
      <c r="R24" s="1799">
        <v>0</v>
      </c>
      <c r="S24" s="1799"/>
      <c r="T24" s="1798">
        <v>15.5</v>
      </c>
      <c r="U24" s="1797">
        <f>E24+H24+K24+N24+Q24+T24</f>
        <v>92</v>
      </c>
    </row>
    <row r="25" spans="1:21" ht="12.75">
      <c r="A25" s="1801" t="s">
        <v>1040</v>
      </c>
      <c r="B25" s="1800" t="s">
        <v>1039</v>
      </c>
      <c r="C25" s="1799">
        <v>4</v>
      </c>
      <c r="D25" s="1799">
        <v>130</v>
      </c>
      <c r="E25" s="1798">
        <v>1</v>
      </c>
      <c r="F25" s="1799">
        <v>1</v>
      </c>
      <c r="G25" s="1799">
        <v>21</v>
      </c>
      <c r="H25" s="1798">
        <v>7</v>
      </c>
      <c r="I25" s="1799">
        <v>2</v>
      </c>
      <c r="J25" s="1799">
        <v>129</v>
      </c>
      <c r="K25" s="1798">
        <v>10</v>
      </c>
      <c r="L25" s="1799">
        <v>0</v>
      </c>
      <c r="M25" s="1799">
        <v>0</v>
      </c>
      <c r="N25" s="1798">
        <v>20</v>
      </c>
      <c r="O25" s="1799">
        <v>0</v>
      </c>
      <c r="P25" s="1799">
        <v>0</v>
      </c>
      <c r="Q25" s="1798">
        <v>27</v>
      </c>
      <c r="R25" s="1799">
        <v>0</v>
      </c>
      <c r="S25" s="1799"/>
      <c r="T25" s="1798">
        <v>27</v>
      </c>
      <c r="U25" s="1797">
        <f>E25+H25+K25+N25+Q25+T25</f>
        <v>92</v>
      </c>
    </row>
    <row r="26" spans="1:21" ht="12.75">
      <c r="A26" s="1801" t="s">
        <v>1038</v>
      </c>
      <c r="B26" s="1800" t="s">
        <v>1037</v>
      </c>
      <c r="C26" s="1799">
        <v>0</v>
      </c>
      <c r="D26" s="1799">
        <v>0</v>
      </c>
      <c r="E26" s="1798">
        <v>19</v>
      </c>
      <c r="F26" s="1799">
        <v>0</v>
      </c>
      <c r="G26" s="1799">
        <v>0</v>
      </c>
      <c r="H26" s="1798">
        <v>15.5</v>
      </c>
      <c r="I26" s="1799">
        <v>3</v>
      </c>
      <c r="J26" s="1799">
        <v>156</v>
      </c>
      <c r="K26" s="1798">
        <v>7</v>
      </c>
      <c r="L26" s="1799">
        <v>0</v>
      </c>
      <c r="M26" s="1799">
        <v>0</v>
      </c>
      <c r="N26" s="1798">
        <v>20</v>
      </c>
      <c r="O26" s="1799">
        <v>0</v>
      </c>
      <c r="P26" s="1799">
        <v>0</v>
      </c>
      <c r="Q26" s="1798">
        <v>18</v>
      </c>
      <c r="R26" s="1799">
        <v>0</v>
      </c>
      <c r="S26" s="1799"/>
      <c r="T26" s="1798">
        <v>15.5</v>
      </c>
      <c r="U26" s="1797">
        <f>E26+H26+K26+N26+Q26+T26</f>
        <v>95</v>
      </c>
    </row>
    <row r="27" spans="1:21" ht="12.75">
      <c r="A27" s="1801" t="s">
        <v>1036</v>
      </c>
      <c r="B27" s="1802" t="s">
        <v>1035</v>
      </c>
      <c r="C27" s="1799">
        <v>1</v>
      </c>
      <c r="D27" s="1799">
        <v>21</v>
      </c>
      <c r="E27" s="1798">
        <v>13</v>
      </c>
      <c r="F27" s="1799">
        <v>0</v>
      </c>
      <c r="G27" s="1799">
        <v>0</v>
      </c>
      <c r="H27" s="1798">
        <v>15.5</v>
      </c>
      <c r="I27" s="1799">
        <v>2</v>
      </c>
      <c r="J27" s="1799">
        <v>56</v>
      </c>
      <c r="K27" s="1798">
        <v>19</v>
      </c>
      <c r="L27" s="1799">
        <v>2</v>
      </c>
      <c r="M27" s="1799">
        <v>102</v>
      </c>
      <c r="N27" s="1798">
        <v>3</v>
      </c>
      <c r="O27" s="1799">
        <v>0</v>
      </c>
      <c r="P27" s="1799">
        <v>0</v>
      </c>
      <c r="Q27" s="1798">
        <v>18</v>
      </c>
      <c r="R27" s="1799">
        <v>0</v>
      </c>
      <c r="S27" s="1799"/>
      <c r="T27" s="1798">
        <v>27</v>
      </c>
      <c r="U27" s="1797">
        <f>E27+H27+K27+N27+Q27+T27</f>
        <v>95.5</v>
      </c>
    </row>
    <row r="28" spans="1:21" ht="12.75">
      <c r="A28" s="1801" t="s">
        <v>1034</v>
      </c>
      <c r="B28" s="1802" t="s">
        <v>1033</v>
      </c>
      <c r="C28" s="1799">
        <v>0</v>
      </c>
      <c r="D28" s="1799">
        <v>0</v>
      </c>
      <c r="E28" s="1798">
        <v>19</v>
      </c>
      <c r="F28" s="1799">
        <v>0</v>
      </c>
      <c r="G28" s="1799">
        <v>0</v>
      </c>
      <c r="H28" s="1798">
        <v>15.5</v>
      </c>
      <c r="I28" s="1799">
        <v>2</v>
      </c>
      <c r="J28" s="1799">
        <v>145</v>
      </c>
      <c r="K28" s="1798">
        <v>8</v>
      </c>
      <c r="L28" s="1799">
        <v>0</v>
      </c>
      <c r="M28" s="1799">
        <v>0</v>
      </c>
      <c r="N28" s="1798">
        <v>20</v>
      </c>
      <c r="O28" s="1799">
        <v>0</v>
      </c>
      <c r="P28" s="1799">
        <v>0</v>
      </c>
      <c r="Q28" s="1798">
        <v>18</v>
      </c>
      <c r="R28" s="1799">
        <v>0</v>
      </c>
      <c r="S28" s="1799"/>
      <c r="T28" s="1798">
        <v>15.5</v>
      </c>
      <c r="U28" s="1797">
        <f>E28+H28+K28+N28+Q28+T28</f>
        <v>96</v>
      </c>
    </row>
    <row r="29" spans="1:21" ht="12.75">
      <c r="A29" s="1801" t="s">
        <v>1032</v>
      </c>
      <c r="B29" s="1802" t="s">
        <v>1031</v>
      </c>
      <c r="C29" s="1799">
        <v>0</v>
      </c>
      <c r="D29" s="1799">
        <v>0</v>
      </c>
      <c r="E29" s="1798">
        <v>27</v>
      </c>
      <c r="F29" s="1799">
        <v>0</v>
      </c>
      <c r="G29" s="1799">
        <v>0</v>
      </c>
      <c r="H29" s="1798">
        <v>27</v>
      </c>
      <c r="I29" s="1799">
        <v>3</v>
      </c>
      <c r="J29" s="1799">
        <v>162</v>
      </c>
      <c r="K29" s="1798">
        <v>6</v>
      </c>
      <c r="L29" s="1799">
        <v>0</v>
      </c>
      <c r="M29" s="1799">
        <v>0</v>
      </c>
      <c r="N29" s="1798">
        <v>20</v>
      </c>
      <c r="O29" s="1799">
        <v>1</v>
      </c>
      <c r="P29" s="1799">
        <v>65</v>
      </c>
      <c r="Q29" s="1798">
        <v>14</v>
      </c>
      <c r="R29" s="1799">
        <v>2</v>
      </c>
      <c r="S29" s="1799">
        <v>74</v>
      </c>
      <c r="T29" s="1798">
        <v>5</v>
      </c>
      <c r="U29" s="1797">
        <f>E29+H29+K29+N29+Q29+T29</f>
        <v>99</v>
      </c>
    </row>
    <row r="30" spans="1:21" ht="12.75">
      <c r="A30" s="1801" t="s">
        <v>1030</v>
      </c>
      <c r="B30" s="1800" t="s">
        <v>1029</v>
      </c>
      <c r="C30" s="1799">
        <v>0</v>
      </c>
      <c r="D30" s="1799">
        <v>0</v>
      </c>
      <c r="E30" s="1798">
        <v>19</v>
      </c>
      <c r="F30" s="1799">
        <v>0</v>
      </c>
      <c r="G30" s="1799">
        <v>0</v>
      </c>
      <c r="H30" s="1798">
        <v>15.5</v>
      </c>
      <c r="I30" s="1799">
        <v>4</v>
      </c>
      <c r="J30" s="1799">
        <v>182</v>
      </c>
      <c r="K30" s="1798">
        <v>5</v>
      </c>
      <c r="L30" s="1799">
        <v>1</v>
      </c>
      <c r="M30" s="1799">
        <v>47</v>
      </c>
      <c r="N30" s="1798">
        <v>8</v>
      </c>
      <c r="O30" s="1799">
        <v>0</v>
      </c>
      <c r="P30" s="1799">
        <v>0</v>
      </c>
      <c r="Q30" s="1798">
        <v>27</v>
      </c>
      <c r="R30" s="1799">
        <v>0</v>
      </c>
      <c r="S30" s="1799"/>
      <c r="T30" s="1798">
        <v>27</v>
      </c>
      <c r="U30" s="1797">
        <f>E30+H30+K30+N30+Q30+T30</f>
        <v>101.5</v>
      </c>
    </row>
    <row r="31" spans="1:21" ht="12.75">
      <c r="A31" s="1801" t="s">
        <v>1028</v>
      </c>
      <c r="B31" s="1800" t="s">
        <v>1027</v>
      </c>
      <c r="C31" s="1799">
        <v>1</v>
      </c>
      <c r="D31" s="1799">
        <v>22</v>
      </c>
      <c r="E31" s="1798">
        <v>12</v>
      </c>
      <c r="F31" s="1799">
        <v>0</v>
      </c>
      <c r="G31" s="1799">
        <v>0</v>
      </c>
      <c r="H31" s="1798">
        <v>15.5</v>
      </c>
      <c r="I31" s="1799">
        <v>1</v>
      </c>
      <c r="J31" s="1799">
        <v>132</v>
      </c>
      <c r="K31" s="1798">
        <v>9</v>
      </c>
      <c r="L31" s="1799">
        <v>0</v>
      </c>
      <c r="M31" s="1799">
        <v>0</v>
      </c>
      <c r="N31" s="1798">
        <v>20</v>
      </c>
      <c r="O31" s="1799">
        <v>0</v>
      </c>
      <c r="P31" s="1799">
        <v>0</v>
      </c>
      <c r="Q31" s="1798">
        <v>27</v>
      </c>
      <c r="R31" s="1799">
        <v>0</v>
      </c>
      <c r="S31" s="1799"/>
      <c r="T31" s="1798">
        <v>27</v>
      </c>
      <c r="U31" s="1797">
        <f>E31+H31+K31+N31+Q31+T31</f>
        <v>110.5</v>
      </c>
    </row>
    <row r="32" spans="1:21" ht="12.75">
      <c r="A32" s="1801" t="s">
        <v>1026</v>
      </c>
      <c r="B32" s="1802" t="s">
        <v>1025</v>
      </c>
      <c r="C32" s="1799">
        <v>1</v>
      </c>
      <c r="D32" s="1799">
        <v>23</v>
      </c>
      <c r="E32" s="1798">
        <v>11</v>
      </c>
      <c r="F32" s="1799">
        <v>0</v>
      </c>
      <c r="G32" s="1799">
        <v>0</v>
      </c>
      <c r="H32" s="1798">
        <v>15.5</v>
      </c>
      <c r="I32" s="1799">
        <v>0</v>
      </c>
      <c r="J32" s="1799">
        <v>0</v>
      </c>
      <c r="K32" s="1798">
        <v>23</v>
      </c>
      <c r="L32" s="1799">
        <v>1</v>
      </c>
      <c r="M32" s="1799">
        <v>34</v>
      </c>
      <c r="N32" s="1798">
        <v>13</v>
      </c>
      <c r="O32" s="1799">
        <v>0</v>
      </c>
      <c r="P32" s="1799">
        <v>0</v>
      </c>
      <c r="Q32" s="1798">
        <v>27</v>
      </c>
      <c r="R32" s="1799">
        <v>0</v>
      </c>
      <c r="S32" s="1799"/>
      <c r="T32" s="1798">
        <v>27</v>
      </c>
      <c r="U32" s="1797">
        <f>E32+H32+K32+N32+Q32+T32</f>
        <v>116.5</v>
      </c>
    </row>
    <row r="33" spans="1:21" ht="12.75">
      <c r="A33" s="1801" t="s">
        <v>1024</v>
      </c>
      <c r="B33" s="1800" t="s">
        <v>1023</v>
      </c>
      <c r="C33" s="1799">
        <v>1</v>
      </c>
      <c r="D33" s="1799">
        <v>26</v>
      </c>
      <c r="E33" s="1798">
        <v>10</v>
      </c>
      <c r="F33" s="1799">
        <v>0</v>
      </c>
      <c r="G33" s="1799">
        <v>0</v>
      </c>
      <c r="H33" s="1798">
        <v>15.5</v>
      </c>
      <c r="I33" s="1799">
        <v>0</v>
      </c>
      <c r="J33" s="1799">
        <v>0</v>
      </c>
      <c r="K33" s="1798">
        <v>23</v>
      </c>
      <c r="L33" s="1799">
        <v>0</v>
      </c>
      <c r="M33" s="1799">
        <v>0</v>
      </c>
      <c r="N33" s="1798">
        <v>20</v>
      </c>
      <c r="O33" s="1799">
        <v>0</v>
      </c>
      <c r="P33" s="1799">
        <v>0</v>
      </c>
      <c r="Q33" s="1798">
        <v>27</v>
      </c>
      <c r="R33" s="1799">
        <v>0</v>
      </c>
      <c r="S33" s="1799"/>
      <c r="T33" s="1798">
        <v>27</v>
      </c>
      <c r="U33" s="1797">
        <f>E33+H33+K33+N33+Q33+T33</f>
        <v>122.5</v>
      </c>
    </row>
    <row r="34" spans="1:21" ht="12.75">
      <c r="A34" s="1801" t="s">
        <v>1022</v>
      </c>
      <c r="B34" s="1800" t="s">
        <v>1021</v>
      </c>
      <c r="C34" s="1799">
        <v>0</v>
      </c>
      <c r="D34" s="1799">
        <v>0</v>
      </c>
      <c r="E34" s="1798">
        <v>27</v>
      </c>
      <c r="F34" s="1799">
        <v>0</v>
      </c>
      <c r="G34" s="1799">
        <v>0</v>
      </c>
      <c r="H34" s="1798">
        <v>27</v>
      </c>
      <c r="I34" s="1799">
        <v>0</v>
      </c>
      <c r="J34" s="1799">
        <v>0</v>
      </c>
      <c r="K34" s="1798">
        <v>27</v>
      </c>
      <c r="L34" s="1799">
        <v>0</v>
      </c>
      <c r="M34" s="1799">
        <v>0</v>
      </c>
      <c r="N34" s="1798">
        <v>27</v>
      </c>
      <c r="O34" s="1799">
        <v>0</v>
      </c>
      <c r="P34" s="1799">
        <v>0</v>
      </c>
      <c r="Q34" s="1798">
        <v>27</v>
      </c>
      <c r="R34" s="1799">
        <v>0</v>
      </c>
      <c r="S34" s="1799"/>
      <c r="T34" s="1798">
        <v>27</v>
      </c>
      <c r="U34" s="1797">
        <f>E34+H34+K34+N34+Q34+T34</f>
        <v>162</v>
      </c>
    </row>
    <row r="35" spans="1:21" ht="12.75">
      <c r="A35" s="1801" t="s">
        <v>1020</v>
      </c>
      <c r="B35" s="1800" t="s">
        <v>1019</v>
      </c>
      <c r="C35" s="1799">
        <v>0</v>
      </c>
      <c r="D35" s="1799">
        <v>0</v>
      </c>
      <c r="E35" s="1798">
        <v>27</v>
      </c>
      <c r="F35" s="1799">
        <v>0</v>
      </c>
      <c r="G35" s="1799">
        <v>0</v>
      </c>
      <c r="H35" s="1798">
        <v>27</v>
      </c>
      <c r="I35" s="1799">
        <v>0</v>
      </c>
      <c r="J35" s="1799">
        <v>0</v>
      </c>
      <c r="K35" s="1798">
        <v>27</v>
      </c>
      <c r="L35" s="1799">
        <v>0</v>
      </c>
      <c r="M35" s="1799">
        <v>0</v>
      </c>
      <c r="N35" s="1798">
        <v>27</v>
      </c>
      <c r="O35" s="1799">
        <v>0</v>
      </c>
      <c r="P35" s="1799">
        <v>0</v>
      </c>
      <c r="Q35" s="1798">
        <v>27</v>
      </c>
      <c r="R35" s="1799">
        <v>0</v>
      </c>
      <c r="S35" s="1799"/>
      <c r="T35" s="1798">
        <v>27</v>
      </c>
      <c r="U35" s="1797">
        <f>E35+H35+K35+N35+Q35+T35</f>
        <v>162</v>
      </c>
    </row>
  </sheetData>
  <sheetProtection/>
  <mergeCells count="6">
    <mergeCell ref="R7:T7"/>
    <mergeCell ref="I7:K7"/>
    <mergeCell ref="L7:N7"/>
    <mergeCell ref="O7:Q7"/>
    <mergeCell ref="F7:H7"/>
    <mergeCell ref="C7:E7"/>
  </mergeCells>
  <printOptions/>
  <pageMargins left="0.75" right="0.75" top="1" bottom="1" header="0.5" footer="0.5"/>
  <pageSetup fitToHeight="1" fitToWidth="1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M95"/>
  <sheetViews>
    <sheetView zoomScalePageLayoutView="0" workbookViewId="0" topLeftCell="A67">
      <selection activeCell="L89" sqref="L89"/>
    </sheetView>
  </sheetViews>
  <sheetFormatPr defaultColWidth="9.140625" defaultRowHeight="12.75"/>
  <sheetData>
    <row r="3" ht="18.75">
      <c r="B3" s="551" t="s">
        <v>704</v>
      </c>
    </row>
    <row r="4" ht="15.75">
      <c r="B4" s="552"/>
    </row>
    <row r="5" ht="15.75">
      <c r="B5" s="553" t="s">
        <v>641</v>
      </c>
    </row>
    <row r="6" ht="15.75">
      <c r="B6" s="553" t="s">
        <v>642</v>
      </c>
    </row>
    <row r="7" ht="15.75">
      <c r="B7" s="553" t="s">
        <v>643</v>
      </c>
    </row>
    <row r="8" ht="15.75">
      <c r="B8" s="553" t="s">
        <v>644</v>
      </c>
    </row>
    <row r="9" ht="15.75">
      <c r="B9" s="553" t="s">
        <v>645</v>
      </c>
    </row>
    <row r="10" ht="15.75">
      <c r="B10" s="553"/>
    </row>
    <row r="11" ht="15.75">
      <c r="B11" s="554" t="s">
        <v>646</v>
      </c>
    </row>
    <row r="12" ht="15.75">
      <c r="B12" s="554" t="s">
        <v>647</v>
      </c>
    </row>
    <row r="13" ht="15.75">
      <c r="B13" s="554" t="s">
        <v>648</v>
      </c>
    </row>
    <row r="14" ht="15.75">
      <c r="B14" s="554" t="s">
        <v>649</v>
      </c>
    </row>
    <row r="15" ht="15.75">
      <c r="B15" s="554" t="s">
        <v>650</v>
      </c>
    </row>
    <row r="16" ht="15.75">
      <c r="B16" s="554" t="s">
        <v>651</v>
      </c>
    </row>
    <row r="17" ht="15.75">
      <c r="B17" s="554" t="s">
        <v>652</v>
      </c>
    </row>
    <row r="18" ht="15.75">
      <c r="B18" s="554" t="s">
        <v>653</v>
      </c>
    </row>
    <row r="19" ht="15.75">
      <c r="B19" s="554" t="s">
        <v>654</v>
      </c>
    </row>
    <row r="20" ht="15.75">
      <c r="B20" s="554" t="s">
        <v>655</v>
      </c>
    </row>
    <row r="21" ht="15.75">
      <c r="B21" s="554"/>
    </row>
    <row r="22" ht="15.75">
      <c r="B22" s="554" t="s">
        <v>656</v>
      </c>
    </row>
    <row r="23" ht="15.75">
      <c r="B23" s="554" t="s">
        <v>652</v>
      </c>
    </row>
    <row r="24" ht="15.75">
      <c r="B24" s="554" t="s">
        <v>657</v>
      </c>
    </row>
    <row r="25" ht="15.75">
      <c r="B25" s="554" t="s">
        <v>658</v>
      </c>
    </row>
    <row r="26" ht="15.75">
      <c r="B26" s="554" t="s">
        <v>659</v>
      </c>
    </row>
    <row r="27" ht="15.75">
      <c r="B27" s="554"/>
    </row>
    <row r="28" ht="15.75">
      <c r="B28" s="554" t="s">
        <v>660</v>
      </c>
    </row>
    <row r="29" ht="15.75">
      <c r="B29" s="554" t="s">
        <v>661</v>
      </c>
    </row>
    <row r="30" ht="15.75">
      <c r="B30" s="554" t="s">
        <v>662</v>
      </c>
    </row>
    <row r="31" ht="15.75">
      <c r="B31" s="554" t="s">
        <v>663</v>
      </c>
    </row>
    <row r="32" ht="15.75">
      <c r="B32" s="554" t="s">
        <v>664</v>
      </c>
    </row>
    <row r="33" ht="15.75">
      <c r="B33" s="554"/>
    </row>
    <row r="34" ht="15.75">
      <c r="B34" s="552"/>
    </row>
    <row r="35" ht="15.75">
      <c r="B35" s="554" t="s">
        <v>665</v>
      </c>
    </row>
    <row r="36" ht="15.75">
      <c r="B36" s="554" t="s">
        <v>666</v>
      </c>
    </row>
    <row r="37" ht="15.75">
      <c r="B37" s="554" t="s">
        <v>667</v>
      </c>
    </row>
    <row r="38" ht="15.75">
      <c r="B38" s="554" t="s">
        <v>668</v>
      </c>
    </row>
    <row r="39" ht="15.75">
      <c r="B39" s="554"/>
    </row>
    <row r="40" ht="15.75">
      <c r="B40" s="553" t="s">
        <v>669</v>
      </c>
    </row>
    <row r="41" ht="15.75">
      <c r="B41" s="553" t="s">
        <v>670</v>
      </c>
    </row>
    <row r="42" ht="15.75">
      <c r="B42" s="554" t="s">
        <v>671</v>
      </c>
    </row>
    <row r="43" ht="15.75">
      <c r="B43" s="553" t="s">
        <v>672</v>
      </c>
    </row>
    <row r="44" ht="15.75">
      <c r="B44" s="554" t="s">
        <v>673</v>
      </c>
    </row>
    <row r="46" ht="15.75">
      <c r="B46" s="554" t="s">
        <v>1010</v>
      </c>
    </row>
    <row r="47" ht="15.75">
      <c r="B47" s="554" t="s">
        <v>674</v>
      </c>
    </row>
    <row r="48" ht="15.75">
      <c r="B48" s="554" t="s">
        <v>675</v>
      </c>
    </row>
    <row r="49" ht="15.75">
      <c r="B49" s="554" t="s">
        <v>676</v>
      </c>
    </row>
    <row r="51" ht="15.75">
      <c r="B51" s="554" t="s">
        <v>677</v>
      </c>
    </row>
    <row r="52" ht="15.75">
      <c r="B52" s="554"/>
    </row>
    <row r="53" ht="15.75">
      <c r="B53" s="555" t="s">
        <v>1011</v>
      </c>
    </row>
    <row r="54" ht="15.75">
      <c r="B54" s="554" t="s">
        <v>678</v>
      </c>
    </row>
    <row r="55" ht="15.75">
      <c r="B55" s="554" t="s">
        <v>679</v>
      </c>
    </row>
    <row r="56" ht="15.75">
      <c r="B56" s="554" t="s">
        <v>680</v>
      </c>
    </row>
    <row r="57" ht="15.75">
      <c r="B57" s="554" t="s">
        <v>681</v>
      </c>
    </row>
    <row r="58" ht="15.75">
      <c r="B58" s="555"/>
    </row>
    <row r="59" ht="15.75">
      <c r="B59" s="556" t="s">
        <v>1012</v>
      </c>
    </row>
    <row r="60" ht="15.75">
      <c r="B60" s="556" t="s">
        <v>682</v>
      </c>
    </row>
    <row r="61" ht="15.75">
      <c r="B61" s="553" t="s">
        <v>683</v>
      </c>
    </row>
    <row r="62" ht="15.75">
      <c r="B62" s="553" t="s">
        <v>684</v>
      </c>
    </row>
    <row r="63" ht="15.75">
      <c r="B63" s="554" t="s">
        <v>959</v>
      </c>
    </row>
    <row r="64" ht="15.75">
      <c r="B64" s="554" t="s">
        <v>685</v>
      </c>
    </row>
    <row r="65" ht="15.75">
      <c r="B65" s="554" t="s">
        <v>686</v>
      </c>
    </row>
    <row r="66" ht="15.75">
      <c r="B66" s="554"/>
    </row>
    <row r="67" ht="15.75">
      <c r="B67" s="554" t="s">
        <v>687</v>
      </c>
    </row>
    <row r="68" ht="15.75">
      <c r="B68" s="555" t="s">
        <v>688</v>
      </c>
    </row>
    <row r="69" ht="15.75">
      <c r="B69" s="554" t="s">
        <v>689</v>
      </c>
    </row>
    <row r="70" ht="15.75">
      <c r="B70" s="554" t="s">
        <v>690</v>
      </c>
    </row>
    <row r="71" ht="15.75">
      <c r="B71" s="554" t="s">
        <v>691</v>
      </c>
    </row>
    <row r="72" ht="15.75">
      <c r="B72" s="552"/>
    </row>
    <row r="73" ht="15.75">
      <c r="B73" s="554" t="s">
        <v>1013</v>
      </c>
    </row>
    <row r="74" ht="15.75">
      <c r="B74" s="554" t="s">
        <v>692</v>
      </c>
    </row>
    <row r="75" ht="15.75">
      <c r="B75" s="554" t="s">
        <v>693</v>
      </c>
    </row>
    <row r="76" ht="15.75">
      <c r="B76" s="554" t="s">
        <v>694</v>
      </c>
    </row>
    <row r="77" ht="15.75">
      <c r="B77" s="554" t="s">
        <v>695</v>
      </c>
    </row>
    <row r="78" ht="15.75">
      <c r="B78" s="554" t="s">
        <v>696</v>
      </c>
    </row>
    <row r="79" ht="15.75">
      <c r="B79" s="554" t="s">
        <v>697</v>
      </c>
    </row>
    <row r="80" ht="15.75">
      <c r="B80" s="554" t="s">
        <v>698</v>
      </c>
    </row>
    <row r="81" ht="15.75">
      <c r="B81" s="554"/>
    </row>
    <row r="82" ht="15.75">
      <c r="B82" s="554" t="s">
        <v>699</v>
      </c>
    </row>
    <row r="83" ht="15.75">
      <c r="B83" s="554" t="s">
        <v>700</v>
      </c>
    </row>
    <row r="84" ht="15.75">
      <c r="B84" s="554" t="s">
        <v>701</v>
      </c>
    </row>
    <row r="85" ht="15.75">
      <c r="B85" s="554" t="s">
        <v>702</v>
      </c>
    </row>
    <row r="86" ht="15.75">
      <c r="B86" s="557" t="s">
        <v>703</v>
      </c>
    </row>
    <row r="87" spans="1:13" ht="15.75">
      <c r="A87" s="1016"/>
      <c r="B87" s="554" t="s">
        <v>1014</v>
      </c>
      <c r="C87" s="1016"/>
      <c r="D87" s="1016"/>
      <c r="E87" s="1016"/>
      <c r="F87" s="1016"/>
      <c r="G87" s="1016"/>
      <c r="H87" s="1016"/>
      <c r="I87" s="1016"/>
      <c r="J87" s="1016"/>
      <c r="K87" s="1016"/>
      <c r="L87" s="1016"/>
      <c r="M87" s="1016"/>
    </row>
    <row r="88" spans="1:13" ht="15.75">
      <c r="A88" s="1016"/>
      <c r="B88" s="554" t="s">
        <v>939</v>
      </c>
      <c r="C88" s="1016"/>
      <c r="D88" s="1016"/>
      <c r="E88" s="1016"/>
      <c r="F88" s="1016"/>
      <c r="G88" s="1016"/>
      <c r="H88" s="1016"/>
      <c r="I88" s="1016"/>
      <c r="J88" s="1016"/>
      <c r="K88" s="1016"/>
      <c r="L88" s="1016"/>
      <c r="M88" s="1016"/>
    </row>
    <row r="89" spans="1:13" ht="15.75">
      <c r="A89" s="1016"/>
      <c r="B89" s="554" t="s">
        <v>958</v>
      </c>
      <c r="C89" s="1016"/>
      <c r="D89" s="1016"/>
      <c r="E89" s="1016"/>
      <c r="F89" s="1016"/>
      <c r="G89" s="1016"/>
      <c r="H89" s="1016"/>
      <c r="I89" s="1016"/>
      <c r="J89" s="1016"/>
      <c r="K89" s="1016"/>
      <c r="L89" s="1016"/>
      <c r="M89" s="1016"/>
    </row>
    <row r="90" spans="1:13" ht="15.75">
      <c r="A90" s="1016"/>
      <c r="B90" s="554" t="s">
        <v>957</v>
      </c>
      <c r="C90" s="1016"/>
      <c r="D90" s="1016"/>
      <c r="E90" s="1016"/>
      <c r="F90" s="1016"/>
      <c r="G90" s="1016"/>
      <c r="H90" s="1016"/>
      <c r="I90" s="1016"/>
      <c r="J90" s="1016"/>
      <c r="K90" s="1016"/>
      <c r="L90" s="1016"/>
      <c r="M90" s="1016"/>
    </row>
    <row r="92" ht="15.75">
      <c r="B92" s="554" t="s">
        <v>1015</v>
      </c>
    </row>
    <row r="93" ht="15.75">
      <c r="B93" s="554" t="s">
        <v>1016</v>
      </c>
    </row>
    <row r="94" ht="15.75">
      <c r="B94" s="554" t="s">
        <v>1017</v>
      </c>
    </row>
    <row r="95" ht="15.75">
      <c r="B95" s="554" t="s">
        <v>1018</v>
      </c>
    </row>
  </sheetData>
  <sheetProtection selectLockedCells="1" selectUnlockedCells="1"/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B77"/>
  <sheetViews>
    <sheetView zoomScale="75" zoomScaleNormal="75" zoomScalePageLayoutView="0" workbookViewId="0" topLeftCell="A24">
      <selection activeCell="V60" sqref="V60"/>
    </sheetView>
  </sheetViews>
  <sheetFormatPr defaultColWidth="9.140625" defaultRowHeight="12.75"/>
  <cols>
    <col min="1" max="1" width="4.57421875" style="756" customWidth="1"/>
    <col min="2" max="3" width="17.140625" style="757" customWidth="1"/>
    <col min="4" max="4" width="5.7109375" style="757" customWidth="1"/>
    <col min="5" max="5" width="9.421875" style="757" customWidth="1"/>
    <col min="6" max="6" width="5.7109375" style="757" customWidth="1"/>
    <col min="7" max="7" width="9.421875" style="757" customWidth="1"/>
    <col min="8" max="8" width="5.7109375" style="757" customWidth="1"/>
    <col min="9" max="9" width="9.421875" style="757" customWidth="1"/>
    <col min="10" max="10" width="5.7109375" style="757" customWidth="1"/>
    <col min="11" max="11" width="9.421875" style="757" customWidth="1"/>
    <col min="12" max="12" width="5.7109375" style="757" customWidth="1"/>
    <col min="13" max="13" width="9.421875" style="757" customWidth="1"/>
    <col min="14" max="14" width="5.8515625" style="757" customWidth="1"/>
    <col min="15" max="15" width="9.421875" style="757" customWidth="1"/>
    <col min="16" max="16" width="5.7109375" style="757" customWidth="1"/>
    <col min="17" max="17" width="9.421875" style="757" customWidth="1"/>
    <col min="18" max="18" width="5.7109375" style="757" customWidth="1"/>
    <col min="19" max="19" width="9.421875" style="757" customWidth="1"/>
    <col min="20" max="20" width="6.28125" style="757" customWidth="1"/>
    <col min="21" max="21" width="11.00390625" style="757" customWidth="1"/>
    <col min="22" max="22" width="12.28125" style="757" customWidth="1"/>
    <col min="23" max="23" width="9.140625" style="757" customWidth="1"/>
    <col min="24" max="24" width="0" style="757" hidden="1" customWidth="1"/>
    <col min="25" max="25" width="15.57421875" style="757" hidden="1" customWidth="1"/>
    <col min="26" max="26" width="0" style="757" hidden="1" customWidth="1"/>
    <col min="27" max="27" width="16.7109375" style="757" hidden="1" customWidth="1"/>
    <col min="28" max="28" width="0" style="757" hidden="1" customWidth="1"/>
    <col min="29" max="16384" width="9.140625" style="757" customWidth="1"/>
  </cols>
  <sheetData>
    <row r="1" ht="12.75"/>
    <row r="2" ht="12.75"/>
    <row r="3" ht="12.75"/>
    <row r="4" spans="2:12" ht="23.25">
      <c r="B4" s="793" t="s">
        <v>884</v>
      </c>
      <c r="E4" s="758"/>
      <c r="G4" s="793" t="s">
        <v>513</v>
      </c>
      <c r="L4" s="759" t="s">
        <v>1</v>
      </c>
    </row>
    <row r="5" spans="2:18" ht="23.25" customHeight="1">
      <c r="B5" s="793" t="s">
        <v>885</v>
      </c>
      <c r="F5" s="1464" t="s">
        <v>737</v>
      </c>
      <c r="G5" s="1464"/>
      <c r="H5" s="1464"/>
      <c r="I5" s="1464"/>
      <c r="J5" s="1464"/>
      <c r="K5" s="1464"/>
      <c r="L5" s="1464"/>
      <c r="M5" s="1464"/>
      <c r="N5" s="1464"/>
      <c r="O5" s="1464"/>
      <c r="P5" s="1464"/>
      <c r="Q5" s="1464"/>
      <c r="R5" s="1464"/>
    </row>
    <row r="6" ht="23.25">
      <c r="L6" s="760" t="s">
        <v>88</v>
      </c>
    </row>
    <row r="7" ht="13.5" thickBot="1"/>
    <row r="8" spans="1:22" s="761" customFormat="1" ht="20.25" customHeight="1" thickTop="1">
      <c r="A8" s="790"/>
      <c r="B8" s="790"/>
      <c r="C8" s="790"/>
      <c r="D8" s="1435" t="s">
        <v>868</v>
      </c>
      <c r="E8" s="1436"/>
      <c r="F8" s="1433" t="s">
        <v>869</v>
      </c>
      <c r="G8" s="1434"/>
      <c r="H8" s="1435" t="s">
        <v>870</v>
      </c>
      <c r="I8" s="1436"/>
      <c r="J8" s="1433" t="s">
        <v>871</v>
      </c>
      <c r="K8" s="1434"/>
      <c r="L8" s="1435" t="s">
        <v>872</v>
      </c>
      <c r="M8" s="1436"/>
      <c r="N8" s="1433" t="s">
        <v>873</v>
      </c>
      <c r="O8" s="1434"/>
      <c r="P8" s="1435" t="s">
        <v>874</v>
      </c>
      <c r="Q8" s="1436"/>
      <c r="R8" s="1433" t="s">
        <v>875</v>
      </c>
      <c r="S8" s="1434"/>
      <c r="T8" s="1456" t="s">
        <v>16</v>
      </c>
      <c r="U8" s="1457"/>
      <c r="V8" s="1458"/>
    </row>
    <row r="9" spans="1:22" s="761" customFormat="1" ht="27.75" customHeight="1">
      <c r="A9" s="791" t="s">
        <v>865</v>
      </c>
      <c r="B9" s="791" t="s">
        <v>7</v>
      </c>
      <c r="C9" s="791" t="s">
        <v>751</v>
      </c>
      <c r="D9" s="1465" t="s">
        <v>738</v>
      </c>
      <c r="E9" s="1466"/>
      <c r="F9" s="1467" t="s">
        <v>739</v>
      </c>
      <c r="G9" s="1466"/>
      <c r="H9" s="1462" t="s">
        <v>740</v>
      </c>
      <c r="I9" s="1463"/>
      <c r="J9" s="1462" t="s">
        <v>741</v>
      </c>
      <c r="K9" s="1463"/>
      <c r="L9" s="1462" t="s">
        <v>742</v>
      </c>
      <c r="M9" s="1463"/>
      <c r="N9" s="1462" t="s">
        <v>743</v>
      </c>
      <c r="O9" s="1463"/>
      <c r="P9" s="1462" t="s">
        <v>744</v>
      </c>
      <c r="Q9" s="1463"/>
      <c r="R9" s="1462" t="s">
        <v>745</v>
      </c>
      <c r="S9" s="1463"/>
      <c r="T9" s="1459"/>
      <c r="U9" s="1460"/>
      <c r="V9" s="1461"/>
    </row>
    <row r="10" spans="1:22" s="761" customFormat="1" ht="16.5" thickBot="1">
      <c r="A10" s="792" t="s">
        <v>863</v>
      </c>
      <c r="B10" s="792"/>
      <c r="C10" s="792"/>
      <c r="D10" s="840" t="s">
        <v>17</v>
      </c>
      <c r="E10" s="841" t="s">
        <v>18</v>
      </c>
      <c r="F10" s="840" t="s">
        <v>17</v>
      </c>
      <c r="G10" s="842" t="s">
        <v>18</v>
      </c>
      <c r="H10" s="843" t="s">
        <v>17</v>
      </c>
      <c r="I10" s="841" t="s">
        <v>18</v>
      </c>
      <c r="J10" s="840" t="s">
        <v>17</v>
      </c>
      <c r="K10" s="842" t="s">
        <v>18</v>
      </c>
      <c r="L10" s="843" t="s">
        <v>17</v>
      </c>
      <c r="M10" s="841" t="s">
        <v>18</v>
      </c>
      <c r="N10" s="840" t="s">
        <v>17</v>
      </c>
      <c r="O10" s="842" t="s">
        <v>18</v>
      </c>
      <c r="P10" s="843" t="s">
        <v>17</v>
      </c>
      <c r="Q10" s="841" t="s">
        <v>18</v>
      </c>
      <c r="R10" s="840" t="s">
        <v>17</v>
      </c>
      <c r="S10" s="841" t="s">
        <v>18</v>
      </c>
      <c r="T10" s="843" t="s">
        <v>17</v>
      </c>
      <c r="U10" s="844" t="s">
        <v>19</v>
      </c>
      <c r="V10" s="845" t="s">
        <v>20</v>
      </c>
    </row>
    <row r="11" spans="1:28" s="770" customFormat="1" ht="42.75" customHeight="1">
      <c r="A11" s="762">
        <v>1</v>
      </c>
      <c r="B11" s="839" t="s">
        <v>815</v>
      </c>
      <c r="C11" s="839" t="s">
        <v>754</v>
      </c>
      <c r="D11" s="763">
        <v>3</v>
      </c>
      <c r="E11" s="764">
        <v>28057</v>
      </c>
      <c r="F11" s="765">
        <v>3</v>
      </c>
      <c r="G11" s="766">
        <v>30978</v>
      </c>
      <c r="H11" s="763">
        <v>1</v>
      </c>
      <c r="I11" s="764">
        <v>22716</v>
      </c>
      <c r="J11" s="765">
        <v>6</v>
      </c>
      <c r="K11" s="766">
        <v>13857</v>
      </c>
      <c r="L11" s="763">
        <v>2</v>
      </c>
      <c r="M11" s="764">
        <v>23397</v>
      </c>
      <c r="N11" s="765">
        <v>2</v>
      </c>
      <c r="O11" s="766">
        <v>26855</v>
      </c>
      <c r="P11" s="763">
        <v>3</v>
      </c>
      <c r="Q11" s="764">
        <v>18343</v>
      </c>
      <c r="R11" s="765">
        <v>2</v>
      </c>
      <c r="S11" s="766">
        <v>34518</v>
      </c>
      <c r="T11" s="767">
        <f aca="true" t="shared" si="0" ref="T11:T19">IF(ISNUMBER(D11)=TRUE,SUM(D11,F11,H11,J11,L11,N11,P11,R11),"")</f>
        <v>22</v>
      </c>
      <c r="U11" s="768">
        <f aca="true" t="shared" si="1" ref="U11:U19">IF(ISNUMBER(E11)=TRUE,SUM(E11,G11,I11,K11,M11,O11,Q11,S11),"")</f>
        <v>198721</v>
      </c>
      <c r="V11" s="769">
        <f aca="true" t="shared" si="2" ref="V11:V19">IF(ISNUMBER(AB11)=TRUE,AB11,"")</f>
        <v>1</v>
      </c>
      <c r="X11" s="770">
        <f aca="true" t="shared" si="3" ref="X11:X19">IF(ISNUMBER(T11)=TRUE,T11,"")</f>
        <v>22</v>
      </c>
      <c r="Y11" s="770">
        <f aca="true" t="shared" si="4" ref="Y11:Y19">IF(ISNUMBER(U11)=TRUE,U11,"")</f>
        <v>198721</v>
      </c>
      <c r="Z11" s="771">
        <f aca="true" t="shared" si="5" ref="Z11:Z19">MAX(E11,G11,I11,K11,M11,O11,Q11,S11)</f>
        <v>34518</v>
      </c>
      <c r="AA11" s="770">
        <f aca="true" t="shared" si="6" ref="AA11:AA19">IF(ISNUMBER(X11)=TRUE,X11-Y11/100000-Z11/1000000000,"")</f>
        <v>20.012755482</v>
      </c>
      <c r="AB11" s="770">
        <f aca="true" t="shared" si="7" ref="AB11:AB19">IF(ISNUMBER(AA11)=TRUE,RANK(AA11,$AA$11:$AA$19,1),"")</f>
        <v>1</v>
      </c>
    </row>
    <row r="12" spans="1:28" s="770" customFormat="1" ht="42.75" customHeight="1">
      <c r="A12" s="772">
        <v>2</v>
      </c>
      <c r="B12" s="809" t="s">
        <v>822</v>
      </c>
      <c r="C12" s="809" t="s">
        <v>755</v>
      </c>
      <c r="D12" s="773">
        <v>1</v>
      </c>
      <c r="E12" s="774">
        <v>31031</v>
      </c>
      <c r="F12" s="775">
        <v>5</v>
      </c>
      <c r="G12" s="776">
        <v>28423</v>
      </c>
      <c r="H12" s="773">
        <v>7</v>
      </c>
      <c r="I12" s="774">
        <v>6027</v>
      </c>
      <c r="J12" s="775">
        <v>4</v>
      </c>
      <c r="K12" s="776">
        <v>16911</v>
      </c>
      <c r="L12" s="773">
        <v>3</v>
      </c>
      <c r="M12" s="774">
        <v>20517</v>
      </c>
      <c r="N12" s="775">
        <v>1</v>
      </c>
      <c r="O12" s="776">
        <v>36833</v>
      </c>
      <c r="P12" s="773">
        <v>4</v>
      </c>
      <c r="Q12" s="774">
        <v>17129</v>
      </c>
      <c r="R12" s="775">
        <v>1</v>
      </c>
      <c r="S12" s="776">
        <v>42766</v>
      </c>
      <c r="T12" s="777">
        <f t="shared" si="0"/>
        <v>26</v>
      </c>
      <c r="U12" s="778">
        <f t="shared" si="1"/>
        <v>199637</v>
      </c>
      <c r="V12" s="769">
        <f t="shared" si="2"/>
        <v>2</v>
      </c>
      <c r="X12" s="770">
        <f t="shared" si="3"/>
        <v>26</v>
      </c>
      <c r="Y12" s="770">
        <f t="shared" si="4"/>
        <v>199637</v>
      </c>
      <c r="Z12" s="771">
        <f t="shared" si="5"/>
        <v>42766</v>
      </c>
      <c r="AA12" s="770">
        <f t="shared" si="6"/>
        <v>24.003587234</v>
      </c>
      <c r="AB12" s="770">
        <f t="shared" si="7"/>
        <v>2</v>
      </c>
    </row>
    <row r="13" spans="1:28" s="770" customFormat="1" ht="42.75" customHeight="1">
      <c r="A13" s="772">
        <v>3</v>
      </c>
      <c r="B13" s="809" t="s">
        <v>821</v>
      </c>
      <c r="C13" s="809" t="s">
        <v>636</v>
      </c>
      <c r="D13" s="773">
        <v>7</v>
      </c>
      <c r="E13" s="774">
        <v>19528</v>
      </c>
      <c r="F13" s="775">
        <v>1</v>
      </c>
      <c r="G13" s="776">
        <v>33377</v>
      </c>
      <c r="H13" s="773">
        <v>3</v>
      </c>
      <c r="I13" s="774">
        <v>11348</v>
      </c>
      <c r="J13" s="775">
        <v>3</v>
      </c>
      <c r="K13" s="776">
        <v>18823</v>
      </c>
      <c r="L13" s="773">
        <v>1</v>
      </c>
      <c r="M13" s="774">
        <v>23913</v>
      </c>
      <c r="N13" s="775">
        <v>3</v>
      </c>
      <c r="O13" s="776">
        <v>17014</v>
      </c>
      <c r="P13" s="773">
        <v>5</v>
      </c>
      <c r="Q13" s="774">
        <v>13718</v>
      </c>
      <c r="R13" s="775">
        <v>3</v>
      </c>
      <c r="S13" s="776">
        <v>33832</v>
      </c>
      <c r="T13" s="767">
        <f t="shared" si="0"/>
        <v>26</v>
      </c>
      <c r="U13" s="768">
        <f t="shared" si="1"/>
        <v>171553</v>
      </c>
      <c r="V13" s="769">
        <f t="shared" si="2"/>
        <v>3</v>
      </c>
      <c r="X13" s="770">
        <f t="shared" si="3"/>
        <v>26</v>
      </c>
      <c r="Y13" s="770">
        <f t="shared" si="4"/>
        <v>171553</v>
      </c>
      <c r="Z13" s="771">
        <f t="shared" si="5"/>
        <v>33832</v>
      </c>
      <c r="AA13" s="770">
        <f t="shared" si="6"/>
        <v>24.284436168</v>
      </c>
      <c r="AB13" s="770">
        <f t="shared" si="7"/>
        <v>3</v>
      </c>
    </row>
    <row r="14" spans="1:28" s="770" customFormat="1" ht="42.75" customHeight="1">
      <c r="A14" s="772">
        <v>4</v>
      </c>
      <c r="B14" s="809" t="s">
        <v>820</v>
      </c>
      <c r="C14" s="809" t="s">
        <v>756</v>
      </c>
      <c r="D14" s="773">
        <v>5</v>
      </c>
      <c r="E14" s="774">
        <v>23012</v>
      </c>
      <c r="F14" s="775">
        <v>2</v>
      </c>
      <c r="G14" s="776">
        <v>30894</v>
      </c>
      <c r="H14" s="773">
        <v>4</v>
      </c>
      <c r="I14" s="774">
        <v>13177</v>
      </c>
      <c r="J14" s="775">
        <v>2</v>
      </c>
      <c r="K14" s="776">
        <v>17496</v>
      </c>
      <c r="L14" s="773">
        <v>4</v>
      </c>
      <c r="M14" s="774">
        <v>16708</v>
      </c>
      <c r="N14" s="775">
        <v>4</v>
      </c>
      <c r="O14" s="776">
        <v>14244</v>
      </c>
      <c r="P14" s="773">
        <v>1</v>
      </c>
      <c r="Q14" s="774">
        <v>14762</v>
      </c>
      <c r="R14" s="775">
        <v>4</v>
      </c>
      <c r="S14" s="776">
        <v>31152</v>
      </c>
      <c r="T14" s="777">
        <f t="shared" si="0"/>
        <v>26</v>
      </c>
      <c r="U14" s="779">
        <f t="shared" si="1"/>
        <v>161445</v>
      </c>
      <c r="V14" s="769">
        <f t="shared" si="2"/>
        <v>4</v>
      </c>
      <c r="X14" s="770">
        <f t="shared" si="3"/>
        <v>26</v>
      </c>
      <c r="Y14" s="770">
        <f t="shared" si="4"/>
        <v>161445</v>
      </c>
      <c r="Z14" s="771">
        <f t="shared" si="5"/>
        <v>31152</v>
      </c>
      <c r="AA14" s="770">
        <f t="shared" si="6"/>
        <v>24.385518848</v>
      </c>
      <c r="AB14" s="770">
        <f t="shared" si="7"/>
        <v>4</v>
      </c>
    </row>
    <row r="15" spans="1:28" s="770" customFormat="1" ht="42.75" customHeight="1">
      <c r="A15" s="772">
        <v>5</v>
      </c>
      <c r="B15" s="809" t="s">
        <v>819</v>
      </c>
      <c r="C15" s="809" t="s">
        <v>752</v>
      </c>
      <c r="D15" s="773">
        <v>4</v>
      </c>
      <c r="E15" s="774">
        <v>26417</v>
      </c>
      <c r="F15" s="775">
        <v>4</v>
      </c>
      <c r="G15" s="776">
        <v>29112</v>
      </c>
      <c r="H15" s="773">
        <v>2</v>
      </c>
      <c r="I15" s="774">
        <v>15819</v>
      </c>
      <c r="J15" s="775">
        <v>5</v>
      </c>
      <c r="K15" s="776">
        <v>15031</v>
      </c>
      <c r="L15" s="773">
        <v>6</v>
      </c>
      <c r="M15" s="774">
        <v>12255</v>
      </c>
      <c r="N15" s="775">
        <v>5</v>
      </c>
      <c r="O15" s="776">
        <v>11717</v>
      </c>
      <c r="P15" s="773">
        <v>6</v>
      </c>
      <c r="Q15" s="774">
        <v>12200</v>
      </c>
      <c r="R15" s="775">
        <v>5</v>
      </c>
      <c r="S15" s="776">
        <v>29177</v>
      </c>
      <c r="T15" s="767">
        <f t="shared" si="0"/>
        <v>37</v>
      </c>
      <c r="U15" s="768">
        <f t="shared" si="1"/>
        <v>151728</v>
      </c>
      <c r="V15" s="769">
        <f t="shared" si="2"/>
        <v>5</v>
      </c>
      <c r="X15" s="770">
        <f t="shared" si="3"/>
        <v>37</v>
      </c>
      <c r="Y15" s="770">
        <f t="shared" si="4"/>
        <v>151728</v>
      </c>
      <c r="Z15" s="771">
        <f t="shared" si="5"/>
        <v>29177</v>
      </c>
      <c r="AA15" s="770">
        <f t="shared" si="6"/>
        <v>35.482690823</v>
      </c>
      <c r="AB15" s="770">
        <f t="shared" si="7"/>
        <v>5</v>
      </c>
    </row>
    <row r="16" spans="1:28" s="770" customFormat="1" ht="42.75" customHeight="1">
      <c r="A16" s="772">
        <v>6</v>
      </c>
      <c r="B16" s="809" t="s">
        <v>818</v>
      </c>
      <c r="C16" s="809" t="s">
        <v>757</v>
      </c>
      <c r="D16" s="773">
        <v>2</v>
      </c>
      <c r="E16" s="774">
        <v>28419</v>
      </c>
      <c r="F16" s="775">
        <v>6</v>
      </c>
      <c r="G16" s="776">
        <v>25811</v>
      </c>
      <c r="H16" s="773">
        <v>6</v>
      </c>
      <c r="I16" s="774">
        <v>7102</v>
      </c>
      <c r="J16" s="775">
        <v>7</v>
      </c>
      <c r="K16" s="776">
        <v>11556</v>
      </c>
      <c r="L16" s="773">
        <v>7</v>
      </c>
      <c r="M16" s="774">
        <v>8362</v>
      </c>
      <c r="N16" s="775">
        <v>6</v>
      </c>
      <c r="O16" s="776">
        <v>7684</v>
      </c>
      <c r="P16" s="773">
        <v>2</v>
      </c>
      <c r="Q16" s="774">
        <v>19190</v>
      </c>
      <c r="R16" s="775">
        <v>7</v>
      </c>
      <c r="S16" s="776">
        <v>28436</v>
      </c>
      <c r="T16" s="777">
        <f t="shared" si="0"/>
        <v>43</v>
      </c>
      <c r="U16" s="779">
        <f t="shared" si="1"/>
        <v>136560</v>
      </c>
      <c r="V16" s="769">
        <f t="shared" si="2"/>
        <v>6</v>
      </c>
      <c r="X16" s="770">
        <f t="shared" si="3"/>
        <v>43</v>
      </c>
      <c r="Y16" s="770">
        <f t="shared" si="4"/>
        <v>136560</v>
      </c>
      <c r="Z16" s="771">
        <f t="shared" si="5"/>
        <v>28436</v>
      </c>
      <c r="AA16" s="770">
        <f t="shared" si="6"/>
        <v>41.634371564</v>
      </c>
      <c r="AB16" s="770">
        <f t="shared" si="7"/>
        <v>6</v>
      </c>
    </row>
    <row r="17" spans="1:28" s="770" customFormat="1" ht="42.75" customHeight="1">
      <c r="A17" s="772">
        <v>7</v>
      </c>
      <c r="B17" s="809" t="s">
        <v>816</v>
      </c>
      <c r="C17" s="809" t="s">
        <v>758</v>
      </c>
      <c r="D17" s="773">
        <v>8</v>
      </c>
      <c r="E17" s="774">
        <v>15419</v>
      </c>
      <c r="F17" s="775">
        <v>8</v>
      </c>
      <c r="G17" s="776">
        <v>21100</v>
      </c>
      <c r="H17" s="773">
        <v>5</v>
      </c>
      <c r="I17" s="774">
        <v>8103</v>
      </c>
      <c r="J17" s="775">
        <v>1</v>
      </c>
      <c r="K17" s="776">
        <v>20518</v>
      </c>
      <c r="L17" s="773">
        <v>8</v>
      </c>
      <c r="M17" s="774">
        <v>8867</v>
      </c>
      <c r="N17" s="775">
        <v>7</v>
      </c>
      <c r="O17" s="776">
        <v>5364</v>
      </c>
      <c r="P17" s="773">
        <v>8</v>
      </c>
      <c r="Q17" s="774">
        <v>6873</v>
      </c>
      <c r="R17" s="775">
        <v>8</v>
      </c>
      <c r="S17" s="776">
        <v>24346</v>
      </c>
      <c r="T17" s="767">
        <f t="shared" si="0"/>
        <v>53</v>
      </c>
      <c r="U17" s="768">
        <f t="shared" si="1"/>
        <v>110590</v>
      </c>
      <c r="V17" s="769">
        <f t="shared" si="2"/>
        <v>7</v>
      </c>
      <c r="X17" s="770">
        <f t="shared" si="3"/>
        <v>53</v>
      </c>
      <c r="Y17" s="770">
        <f t="shared" si="4"/>
        <v>110590</v>
      </c>
      <c r="Z17" s="771">
        <f t="shared" si="5"/>
        <v>24346</v>
      </c>
      <c r="AA17" s="770">
        <f t="shared" si="6"/>
        <v>51.894075654000005</v>
      </c>
      <c r="AB17" s="770">
        <f t="shared" si="7"/>
        <v>7</v>
      </c>
    </row>
    <row r="18" spans="1:28" s="770" customFormat="1" ht="42.75" customHeight="1">
      <c r="A18" s="772">
        <v>8</v>
      </c>
      <c r="B18" s="809" t="s">
        <v>817</v>
      </c>
      <c r="C18" s="809" t="s">
        <v>753</v>
      </c>
      <c r="D18" s="773">
        <v>6</v>
      </c>
      <c r="E18" s="774">
        <v>20533</v>
      </c>
      <c r="F18" s="775">
        <v>7</v>
      </c>
      <c r="G18" s="776">
        <v>22909</v>
      </c>
      <c r="H18" s="773">
        <v>8</v>
      </c>
      <c r="I18" s="774">
        <v>6330</v>
      </c>
      <c r="J18" s="775">
        <v>8</v>
      </c>
      <c r="K18" s="776">
        <v>8847</v>
      </c>
      <c r="L18" s="773">
        <v>5</v>
      </c>
      <c r="M18" s="774">
        <v>13658</v>
      </c>
      <c r="N18" s="775">
        <v>8</v>
      </c>
      <c r="O18" s="776">
        <v>5931</v>
      </c>
      <c r="P18" s="773">
        <v>7</v>
      </c>
      <c r="Q18" s="774">
        <v>12003</v>
      </c>
      <c r="R18" s="775">
        <v>6</v>
      </c>
      <c r="S18" s="776">
        <v>25554</v>
      </c>
      <c r="T18" s="777">
        <f t="shared" si="0"/>
        <v>55</v>
      </c>
      <c r="U18" s="779">
        <f t="shared" si="1"/>
        <v>115765</v>
      </c>
      <c r="V18" s="769">
        <f t="shared" si="2"/>
        <v>8</v>
      </c>
      <c r="X18" s="770">
        <f t="shared" si="3"/>
        <v>55</v>
      </c>
      <c r="Y18" s="770">
        <f t="shared" si="4"/>
        <v>115765</v>
      </c>
      <c r="Z18" s="771">
        <f t="shared" si="5"/>
        <v>25554</v>
      </c>
      <c r="AA18" s="770">
        <f t="shared" si="6"/>
        <v>53.842324446000006</v>
      </c>
      <c r="AB18" s="770">
        <f t="shared" si="7"/>
        <v>8</v>
      </c>
    </row>
    <row r="19" spans="1:28" s="770" customFormat="1" ht="42.75" customHeight="1" thickBot="1">
      <c r="A19" s="780" t="s">
        <v>513</v>
      </c>
      <c r="B19" s="781"/>
      <c r="C19" s="789"/>
      <c r="D19" s="782"/>
      <c r="E19" s="783"/>
      <c r="F19" s="782"/>
      <c r="G19" s="783"/>
      <c r="H19" s="782"/>
      <c r="I19" s="783"/>
      <c r="J19" s="782"/>
      <c r="K19" s="783"/>
      <c r="L19" s="782"/>
      <c r="M19" s="783"/>
      <c r="N19" s="782"/>
      <c r="O19" s="783"/>
      <c r="P19" s="782"/>
      <c r="Q19" s="783"/>
      <c r="R19" s="782"/>
      <c r="S19" s="783"/>
      <c r="T19" s="784">
        <f t="shared" si="0"/>
      </c>
      <c r="U19" s="785">
        <f t="shared" si="1"/>
      </c>
      <c r="V19" s="786">
        <f t="shared" si="2"/>
      </c>
      <c r="X19" s="770">
        <f t="shared" si="3"/>
      </c>
      <c r="Y19" s="770">
        <f t="shared" si="4"/>
      </c>
      <c r="Z19" s="771">
        <f t="shared" si="5"/>
        <v>0</v>
      </c>
      <c r="AA19" s="770">
        <f t="shared" si="6"/>
      </c>
      <c r="AB19" s="770">
        <f t="shared" si="7"/>
      </c>
    </row>
    <row r="20" ht="15.75" thickTop="1">
      <c r="E20" s="787"/>
    </row>
    <row r="21" spans="2:5" ht="15.75">
      <c r="B21" s="666" t="s">
        <v>759</v>
      </c>
      <c r="E21" s="788"/>
    </row>
    <row r="22" ht="12.75">
      <c r="B22" s="633"/>
    </row>
    <row r="23" ht="15.75">
      <c r="B23" s="666" t="s">
        <v>760</v>
      </c>
    </row>
    <row r="24" ht="12.75"/>
    <row r="25" ht="12.75"/>
    <row r="26" ht="12.75"/>
    <row r="27" ht="12.75"/>
    <row r="28" spans="1:22" ht="23.25">
      <c r="A28" s="670"/>
      <c r="B28" s="1477" t="s">
        <v>886</v>
      </c>
      <c r="C28" s="1477"/>
      <c r="D28"/>
      <c r="E28" s="671"/>
      <c r="F28"/>
      <c r="G28" s="671"/>
      <c r="H28"/>
      <c r="I28" s="671"/>
      <c r="J28"/>
      <c r="K28" s="672" t="s">
        <v>1</v>
      </c>
      <c r="L28"/>
      <c r="M28" s="671"/>
      <c r="N28"/>
      <c r="O28" s="671"/>
      <c r="P28"/>
      <c r="Q28"/>
      <c r="R28"/>
      <c r="S28" s="671"/>
      <c r="T28"/>
      <c r="U28" s="671"/>
      <c r="V28"/>
    </row>
    <row r="29" spans="1:22" ht="23.25">
      <c r="A29" s="670"/>
      <c r="B29" s="1478" t="s">
        <v>887</v>
      </c>
      <c r="C29" s="1478"/>
      <c r="D29"/>
      <c r="E29" s="1479" t="s">
        <v>946</v>
      </c>
      <c r="F29" s="1479"/>
      <c r="G29" s="1479"/>
      <c r="H29" s="1479"/>
      <c r="I29" s="1479"/>
      <c r="J29" s="1479"/>
      <c r="K29" s="1479"/>
      <c r="L29" s="1479"/>
      <c r="M29" s="1479"/>
      <c r="N29" s="1479"/>
      <c r="O29" s="1479"/>
      <c r="P29" s="1479"/>
      <c r="Q29" s="1479"/>
      <c r="R29"/>
      <c r="S29" s="671"/>
      <c r="T29"/>
      <c r="U29" s="671"/>
      <c r="V29"/>
    </row>
    <row r="30" spans="1:22" ht="23.25">
      <c r="A30" s="670"/>
      <c r="B30" s="674"/>
      <c r="C30"/>
      <c r="D30"/>
      <c r="E30" s="671"/>
      <c r="F30"/>
      <c r="G30" s="671"/>
      <c r="H30"/>
      <c r="I30" s="671"/>
      <c r="J30"/>
      <c r="K30" s="672" t="s">
        <v>4</v>
      </c>
      <c r="L30"/>
      <c r="M30" s="671"/>
      <c r="N30"/>
      <c r="O30" s="671"/>
      <c r="P30"/>
      <c r="Q30" s="671"/>
      <c r="R30"/>
      <c r="S30" s="671"/>
      <c r="T30"/>
      <c r="U30" s="671"/>
      <c r="V30"/>
    </row>
    <row r="31" spans="1:22" ht="15.75" thickBot="1">
      <c r="A31" s="670"/>
      <c r="B31" s="899"/>
      <c r="C31"/>
      <c r="D31" s="900"/>
      <c r="E31" s="901"/>
      <c r="F31"/>
      <c r="G31" s="671"/>
      <c r="H31" s="900"/>
      <c r="I31" s="901"/>
      <c r="J31"/>
      <c r="K31" s="671"/>
      <c r="L31" s="900"/>
      <c r="M31" s="901"/>
      <c r="N31"/>
      <c r="O31" s="671"/>
      <c r="P31" s="900"/>
      <c r="Q31" s="901"/>
      <c r="R31"/>
      <c r="S31" s="671"/>
      <c r="T31"/>
      <c r="U31" s="671"/>
      <c r="V31"/>
    </row>
    <row r="32" spans="1:22" ht="18.75" thickTop="1">
      <c r="A32" s="1468" t="s">
        <v>5</v>
      </c>
      <c r="B32" s="1471" t="s">
        <v>6</v>
      </c>
      <c r="C32" s="1474" t="s">
        <v>385</v>
      </c>
      <c r="D32" s="1435" t="s">
        <v>868</v>
      </c>
      <c r="E32" s="1436"/>
      <c r="F32" s="1433" t="s">
        <v>869</v>
      </c>
      <c r="G32" s="1434"/>
      <c r="H32" s="1435" t="s">
        <v>870</v>
      </c>
      <c r="I32" s="1436"/>
      <c r="J32" s="1433" t="s">
        <v>871</v>
      </c>
      <c r="K32" s="1434"/>
      <c r="L32" s="1435" t="s">
        <v>872</v>
      </c>
      <c r="M32" s="1436"/>
      <c r="N32" s="1433" t="s">
        <v>873</v>
      </c>
      <c r="O32" s="1434"/>
      <c r="P32" s="1435" t="s">
        <v>874</v>
      </c>
      <c r="Q32" s="1436"/>
      <c r="R32" s="1433" t="s">
        <v>875</v>
      </c>
      <c r="S32" s="1434"/>
      <c r="T32" s="1456" t="s">
        <v>16</v>
      </c>
      <c r="U32" s="1457"/>
      <c r="V32" s="1458"/>
    </row>
    <row r="33" spans="1:22" ht="29.25" customHeight="1">
      <c r="A33" s="1469"/>
      <c r="B33" s="1472"/>
      <c r="C33" s="1475"/>
      <c r="D33" s="1465" t="s">
        <v>738</v>
      </c>
      <c r="E33" s="1466"/>
      <c r="F33" s="1467" t="s">
        <v>739</v>
      </c>
      <c r="G33" s="1466"/>
      <c r="H33" s="1462" t="s">
        <v>740</v>
      </c>
      <c r="I33" s="1463"/>
      <c r="J33" s="1462" t="s">
        <v>741</v>
      </c>
      <c r="K33" s="1463"/>
      <c r="L33" s="1462" t="s">
        <v>742</v>
      </c>
      <c r="M33" s="1463"/>
      <c r="N33" s="1462" t="s">
        <v>743</v>
      </c>
      <c r="O33" s="1463"/>
      <c r="P33" s="1462" t="s">
        <v>744</v>
      </c>
      <c r="Q33" s="1463"/>
      <c r="R33" s="1462" t="s">
        <v>745</v>
      </c>
      <c r="S33" s="1463"/>
      <c r="T33" s="1459"/>
      <c r="U33" s="1460"/>
      <c r="V33" s="1461"/>
    </row>
    <row r="34" spans="1:22" ht="16.5" thickBot="1">
      <c r="A34" s="1470"/>
      <c r="B34" s="1473"/>
      <c r="C34" s="1476"/>
      <c r="D34" s="840" t="s">
        <v>17</v>
      </c>
      <c r="E34" s="841" t="s">
        <v>18</v>
      </c>
      <c r="F34" s="840" t="s">
        <v>17</v>
      </c>
      <c r="G34" s="842" t="s">
        <v>18</v>
      </c>
      <c r="H34" s="843" t="s">
        <v>17</v>
      </c>
      <c r="I34" s="841" t="s">
        <v>18</v>
      </c>
      <c r="J34" s="840" t="s">
        <v>17</v>
      </c>
      <c r="K34" s="842" t="s">
        <v>18</v>
      </c>
      <c r="L34" s="843" t="s">
        <v>17</v>
      </c>
      <c r="M34" s="841" t="s">
        <v>18</v>
      </c>
      <c r="N34" s="840" t="s">
        <v>17</v>
      </c>
      <c r="O34" s="842" t="s">
        <v>18</v>
      </c>
      <c r="P34" s="843" t="s">
        <v>17</v>
      </c>
      <c r="Q34" s="841" t="s">
        <v>18</v>
      </c>
      <c r="R34" s="840" t="s">
        <v>17</v>
      </c>
      <c r="S34" s="841" t="s">
        <v>18</v>
      </c>
      <c r="T34" s="843" t="s">
        <v>17</v>
      </c>
      <c r="U34" s="844" t="s">
        <v>19</v>
      </c>
      <c r="V34" s="845" t="s">
        <v>20</v>
      </c>
    </row>
    <row r="35" spans="1:22" ht="17.25" thickBot="1">
      <c r="A35" s="846">
        <v>1</v>
      </c>
      <c r="B35" s="847" t="s">
        <v>761</v>
      </c>
      <c r="C35" s="848" t="s">
        <v>801</v>
      </c>
      <c r="D35" s="849">
        <v>1</v>
      </c>
      <c r="E35" s="850">
        <v>11522</v>
      </c>
      <c r="F35" s="851">
        <v>2</v>
      </c>
      <c r="G35" s="852">
        <v>11579</v>
      </c>
      <c r="H35" s="849">
        <v>4</v>
      </c>
      <c r="I35" s="850">
        <v>827</v>
      </c>
      <c r="J35" s="851">
        <v>2</v>
      </c>
      <c r="K35" s="852">
        <v>5160</v>
      </c>
      <c r="L35" s="849">
        <v>3</v>
      </c>
      <c r="M35" s="850">
        <v>2876</v>
      </c>
      <c r="N35" s="851">
        <v>2</v>
      </c>
      <c r="O35" s="852">
        <v>4857</v>
      </c>
      <c r="P35" s="849">
        <v>4</v>
      </c>
      <c r="Q35" s="850">
        <v>4492</v>
      </c>
      <c r="R35" s="851">
        <v>1</v>
      </c>
      <c r="S35" s="852">
        <v>10769</v>
      </c>
      <c r="T35" s="853">
        <f aca="true" t="shared" si="8" ref="T35:T77">IF(ISNUMBER(D35)=TRUE,SUM(D35,F35,H35,J35,L35,N35,P35,R35),"")</f>
        <v>19</v>
      </c>
      <c r="U35" s="854">
        <f aca="true" t="shared" si="9" ref="U35:U77">IF(ISNUMBER(E35)=TRUE,SUM(E35,G35,I35,K35,M35,O35,Q35,S35),"")</f>
        <v>52082</v>
      </c>
      <c r="V35" s="855">
        <v>1</v>
      </c>
    </row>
    <row r="36" spans="1:22" ht="16.5">
      <c r="A36" s="846">
        <v>2</v>
      </c>
      <c r="B36" s="794" t="s">
        <v>762</v>
      </c>
      <c r="C36" s="795" t="s">
        <v>746</v>
      </c>
      <c r="D36" s="707">
        <v>2</v>
      </c>
      <c r="E36" s="709">
        <v>6918</v>
      </c>
      <c r="F36" s="710">
        <v>2</v>
      </c>
      <c r="G36" s="708">
        <v>7918</v>
      </c>
      <c r="H36" s="707">
        <v>1</v>
      </c>
      <c r="I36" s="709">
        <v>8560</v>
      </c>
      <c r="J36" s="710">
        <v>6</v>
      </c>
      <c r="K36" s="708">
        <v>2430</v>
      </c>
      <c r="L36" s="707">
        <v>1</v>
      </c>
      <c r="M36" s="709">
        <v>9144</v>
      </c>
      <c r="N36" s="710">
        <v>1</v>
      </c>
      <c r="O36" s="708">
        <v>6917</v>
      </c>
      <c r="P36" s="707">
        <v>6</v>
      </c>
      <c r="Q36" s="709">
        <v>3470</v>
      </c>
      <c r="R36" s="710">
        <v>2</v>
      </c>
      <c r="S36" s="708">
        <v>13986</v>
      </c>
      <c r="T36" s="705">
        <f t="shared" si="8"/>
        <v>21</v>
      </c>
      <c r="U36" s="706">
        <f t="shared" si="9"/>
        <v>59343</v>
      </c>
      <c r="V36" s="857">
        <v>2</v>
      </c>
    </row>
    <row r="37" spans="1:22" ht="16.5">
      <c r="A37" s="856">
        <v>3</v>
      </c>
      <c r="B37" s="794" t="s">
        <v>763</v>
      </c>
      <c r="C37" s="795" t="s">
        <v>746</v>
      </c>
      <c r="D37" s="707">
        <v>1</v>
      </c>
      <c r="E37" s="709">
        <v>9279</v>
      </c>
      <c r="F37" s="710">
        <v>3</v>
      </c>
      <c r="G37" s="708">
        <v>6366</v>
      </c>
      <c r="H37" s="707">
        <v>3</v>
      </c>
      <c r="I37" s="709">
        <v>4760</v>
      </c>
      <c r="J37" s="710">
        <v>3</v>
      </c>
      <c r="K37" s="708">
        <v>2927</v>
      </c>
      <c r="L37" s="707">
        <v>6</v>
      </c>
      <c r="M37" s="709">
        <v>3413</v>
      </c>
      <c r="N37" s="710">
        <v>3</v>
      </c>
      <c r="O37" s="708">
        <v>4839</v>
      </c>
      <c r="P37" s="707">
        <v>1</v>
      </c>
      <c r="Q37" s="709">
        <v>5334</v>
      </c>
      <c r="R37" s="710">
        <v>2</v>
      </c>
      <c r="S37" s="708">
        <v>9438</v>
      </c>
      <c r="T37" s="705">
        <f t="shared" si="8"/>
        <v>22</v>
      </c>
      <c r="U37" s="706">
        <f t="shared" si="9"/>
        <v>46356</v>
      </c>
      <c r="V37" s="857">
        <v>3</v>
      </c>
    </row>
    <row r="38" spans="1:22" ht="16.5">
      <c r="A38" s="858">
        <v>4</v>
      </c>
      <c r="B38" s="794" t="s">
        <v>764</v>
      </c>
      <c r="C38" s="795" t="s">
        <v>140</v>
      </c>
      <c r="D38" s="707">
        <v>3</v>
      </c>
      <c r="E38" s="709">
        <v>8094</v>
      </c>
      <c r="F38" s="710">
        <v>1</v>
      </c>
      <c r="G38" s="708">
        <v>8157</v>
      </c>
      <c r="H38" s="707">
        <v>3</v>
      </c>
      <c r="I38" s="709">
        <v>4960</v>
      </c>
      <c r="J38" s="710">
        <v>4</v>
      </c>
      <c r="K38" s="708">
        <v>2196</v>
      </c>
      <c r="L38" s="707">
        <v>2</v>
      </c>
      <c r="M38" s="709">
        <v>7794</v>
      </c>
      <c r="N38" s="710">
        <v>2</v>
      </c>
      <c r="O38" s="708">
        <v>6914</v>
      </c>
      <c r="P38" s="707">
        <v>3</v>
      </c>
      <c r="Q38" s="709">
        <v>2894</v>
      </c>
      <c r="R38" s="710">
        <v>5</v>
      </c>
      <c r="S38" s="708">
        <v>10918</v>
      </c>
      <c r="T38" s="705">
        <f t="shared" si="8"/>
        <v>23</v>
      </c>
      <c r="U38" s="706">
        <f t="shared" si="9"/>
        <v>51927</v>
      </c>
      <c r="V38" s="857">
        <v>4</v>
      </c>
    </row>
    <row r="39" spans="1:22" ht="16.5">
      <c r="A39" s="856">
        <v>5</v>
      </c>
      <c r="B39" s="794" t="s">
        <v>765</v>
      </c>
      <c r="C39" s="795" t="s">
        <v>747</v>
      </c>
      <c r="D39" s="707">
        <v>8</v>
      </c>
      <c r="E39" s="709">
        <v>4813</v>
      </c>
      <c r="F39" s="710">
        <v>1</v>
      </c>
      <c r="G39" s="708">
        <v>8231</v>
      </c>
      <c r="H39" s="707">
        <v>2</v>
      </c>
      <c r="I39" s="709">
        <v>5860</v>
      </c>
      <c r="J39" s="710">
        <v>4</v>
      </c>
      <c r="K39" s="708">
        <v>5860</v>
      </c>
      <c r="L39" s="707">
        <v>1</v>
      </c>
      <c r="M39" s="709">
        <v>10680</v>
      </c>
      <c r="N39" s="710">
        <v>4</v>
      </c>
      <c r="O39" s="708">
        <v>2498</v>
      </c>
      <c r="P39" s="707">
        <v>3</v>
      </c>
      <c r="Q39" s="709">
        <v>4294</v>
      </c>
      <c r="R39" s="710">
        <v>2</v>
      </c>
      <c r="S39" s="708">
        <v>10594</v>
      </c>
      <c r="T39" s="705">
        <f t="shared" si="8"/>
        <v>25</v>
      </c>
      <c r="U39" s="706">
        <f t="shared" si="9"/>
        <v>52830</v>
      </c>
      <c r="V39" s="857">
        <v>5</v>
      </c>
    </row>
    <row r="40" spans="1:22" ht="16.5">
      <c r="A40" s="856">
        <v>6</v>
      </c>
      <c r="B40" s="794" t="s">
        <v>766</v>
      </c>
      <c r="C40" s="795" t="s">
        <v>141</v>
      </c>
      <c r="D40" s="707">
        <v>1</v>
      </c>
      <c r="E40" s="709">
        <v>8042</v>
      </c>
      <c r="F40" s="710">
        <v>3</v>
      </c>
      <c r="G40" s="708">
        <v>6593</v>
      </c>
      <c r="H40" s="707">
        <v>5</v>
      </c>
      <c r="I40" s="709">
        <v>2980</v>
      </c>
      <c r="J40" s="710">
        <v>5</v>
      </c>
      <c r="K40" s="708">
        <v>1861</v>
      </c>
      <c r="L40" s="707">
        <v>2</v>
      </c>
      <c r="M40" s="709">
        <v>6513</v>
      </c>
      <c r="N40" s="710">
        <v>6</v>
      </c>
      <c r="O40" s="708">
        <v>2410</v>
      </c>
      <c r="P40" s="707">
        <v>2</v>
      </c>
      <c r="Q40" s="709">
        <v>4124</v>
      </c>
      <c r="R40" s="710">
        <v>1</v>
      </c>
      <c r="S40" s="708">
        <v>9224</v>
      </c>
      <c r="T40" s="705">
        <f t="shared" si="8"/>
        <v>25</v>
      </c>
      <c r="U40" s="706">
        <f t="shared" si="9"/>
        <v>41747</v>
      </c>
      <c r="V40" s="857">
        <v>6</v>
      </c>
    </row>
    <row r="41" spans="1:22" ht="16.5">
      <c r="A41" s="858">
        <v>7</v>
      </c>
      <c r="B41" s="794" t="s">
        <v>767</v>
      </c>
      <c r="C41" s="795" t="s">
        <v>802</v>
      </c>
      <c r="D41" s="707">
        <v>2</v>
      </c>
      <c r="E41" s="709">
        <v>7927</v>
      </c>
      <c r="F41" s="710">
        <v>5</v>
      </c>
      <c r="G41" s="708">
        <v>5652</v>
      </c>
      <c r="H41" s="707">
        <v>8</v>
      </c>
      <c r="I41" s="709">
        <v>0</v>
      </c>
      <c r="J41" s="710">
        <v>2</v>
      </c>
      <c r="K41" s="708">
        <v>4751</v>
      </c>
      <c r="L41" s="707">
        <v>2</v>
      </c>
      <c r="M41" s="709">
        <v>9814</v>
      </c>
      <c r="N41" s="710">
        <v>1</v>
      </c>
      <c r="O41" s="708">
        <v>12367</v>
      </c>
      <c r="P41" s="707">
        <v>1</v>
      </c>
      <c r="Q41" s="709">
        <v>7405</v>
      </c>
      <c r="R41" s="710">
        <v>6</v>
      </c>
      <c r="S41" s="708">
        <v>10710</v>
      </c>
      <c r="T41" s="705">
        <f t="shared" si="8"/>
        <v>27</v>
      </c>
      <c r="U41" s="706">
        <f t="shared" si="9"/>
        <v>58626</v>
      </c>
      <c r="V41" s="857">
        <v>7</v>
      </c>
    </row>
    <row r="42" spans="1:22" ht="16.5">
      <c r="A42" s="856">
        <v>8</v>
      </c>
      <c r="B42" s="794" t="s">
        <v>768</v>
      </c>
      <c r="C42" s="795" t="s">
        <v>746</v>
      </c>
      <c r="D42" s="707">
        <v>4</v>
      </c>
      <c r="E42" s="709">
        <v>7250</v>
      </c>
      <c r="F42" s="710">
        <v>6</v>
      </c>
      <c r="G42" s="708">
        <v>5427</v>
      </c>
      <c r="H42" s="707">
        <v>1</v>
      </c>
      <c r="I42" s="709">
        <v>4060</v>
      </c>
      <c r="J42" s="710">
        <v>5</v>
      </c>
      <c r="K42" s="708">
        <v>3660</v>
      </c>
      <c r="L42" s="707">
        <v>1</v>
      </c>
      <c r="M42" s="709">
        <v>8456</v>
      </c>
      <c r="N42" s="710">
        <v>3</v>
      </c>
      <c r="O42" s="708">
        <v>6807</v>
      </c>
      <c r="P42" s="707">
        <v>1</v>
      </c>
      <c r="Q42" s="709">
        <v>8432</v>
      </c>
      <c r="R42" s="710">
        <v>7</v>
      </c>
      <c r="S42" s="708">
        <v>4939</v>
      </c>
      <c r="T42" s="705">
        <f t="shared" si="8"/>
        <v>28</v>
      </c>
      <c r="U42" s="706">
        <f t="shared" si="9"/>
        <v>49031</v>
      </c>
      <c r="V42" s="857">
        <v>8</v>
      </c>
    </row>
    <row r="43" spans="1:22" ht="16.5">
      <c r="A43" s="856">
        <v>9</v>
      </c>
      <c r="B43" s="794" t="s">
        <v>769</v>
      </c>
      <c r="C43" s="795" t="s">
        <v>747</v>
      </c>
      <c r="D43" s="707">
        <v>3</v>
      </c>
      <c r="E43" s="709">
        <v>7116</v>
      </c>
      <c r="F43" s="710">
        <v>2</v>
      </c>
      <c r="G43" s="708">
        <v>6857</v>
      </c>
      <c r="H43" s="707">
        <v>3</v>
      </c>
      <c r="I43" s="709">
        <v>3960</v>
      </c>
      <c r="J43" s="710">
        <v>7</v>
      </c>
      <c r="K43" s="708">
        <v>3040</v>
      </c>
      <c r="L43" s="707">
        <v>1</v>
      </c>
      <c r="M43" s="709">
        <v>6985</v>
      </c>
      <c r="N43" s="710">
        <v>5</v>
      </c>
      <c r="O43" s="708">
        <v>2832</v>
      </c>
      <c r="P43" s="707">
        <v>6</v>
      </c>
      <c r="Q43" s="709">
        <v>2591</v>
      </c>
      <c r="R43" s="710">
        <v>1</v>
      </c>
      <c r="S43" s="708">
        <v>14278</v>
      </c>
      <c r="T43" s="705">
        <f t="shared" si="8"/>
        <v>28</v>
      </c>
      <c r="U43" s="706">
        <f t="shared" si="9"/>
        <v>47659</v>
      </c>
      <c r="V43" s="857">
        <v>9</v>
      </c>
    </row>
    <row r="44" spans="1:22" ht="16.5">
      <c r="A44" s="858">
        <v>10</v>
      </c>
      <c r="B44" s="794" t="s">
        <v>770</v>
      </c>
      <c r="C44" s="795" t="s">
        <v>802</v>
      </c>
      <c r="D44" s="707">
        <v>1</v>
      </c>
      <c r="E44" s="709">
        <v>7393</v>
      </c>
      <c r="F44" s="710">
        <v>6</v>
      </c>
      <c r="G44" s="708">
        <v>5543</v>
      </c>
      <c r="H44" s="707">
        <v>6</v>
      </c>
      <c r="I44" s="709">
        <v>2360</v>
      </c>
      <c r="J44" s="710">
        <v>7</v>
      </c>
      <c r="K44" s="708">
        <v>1800</v>
      </c>
      <c r="L44" s="707">
        <v>2</v>
      </c>
      <c r="M44" s="709">
        <v>5493</v>
      </c>
      <c r="N44" s="710">
        <v>1</v>
      </c>
      <c r="O44" s="708">
        <v>11467</v>
      </c>
      <c r="P44" s="707">
        <v>5</v>
      </c>
      <c r="Q44" s="709">
        <v>1886</v>
      </c>
      <c r="R44" s="710">
        <v>1</v>
      </c>
      <c r="S44" s="708">
        <v>13358</v>
      </c>
      <c r="T44" s="705">
        <f t="shared" si="8"/>
        <v>29</v>
      </c>
      <c r="U44" s="706">
        <f t="shared" si="9"/>
        <v>49300</v>
      </c>
      <c r="V44" s="857">
        <v>10</v>
      </c>
    </row>
    <row r="45" spans="1:22" ht="16.5">
      <c r="A45" s="856">
        <v>11</v>
      </c>
      <c r="B45" s="794" t="s">
        <v>771</v>
      </c>
      <c r="C45" s="795" t="s">
        <v>141</v>
      </c>
      <c r="D45" s="707">
        <v>5</v>
      </c>
      <c r="E45" s="709">
        <v>6990</v>
      </c>
      <c r="F45" s="710">
        <v>1</v>
      </c>
      <c r="G45" s="708">
        <v>12797</v>
      </c>
      <c r="H45" s="707">
        <v>2</v>
      </c>
      <c r="I45" s="709">
        <v>1649</v>
      </c>
      <c r="J45" s="710">
        <v>1</v>
      </c>
      <c r="K45" s="708">
        <v>6720</v>
      </c>
      <c r="L45" s="707">
        <v>7</v>
      </c>
      <c r="M45" s="709">
        <v>3158</v>
      </c>
      <c r="N45" s="710">
        <v>4</v>
      </c>
      <c r="O45" s="708">
        <v>2529</v>
      </c>
      <c r="P45" s="707">
        <v>8</v>
      </c>
      <c r="Q45" s="709">
        <v>396</v>
      </c>
      <c r="R45" s="710">
        <v>3</v>
      </c>
      <c r="S45" s="708">
        <v>11793</v>
      </c>
      <c r="T45" s="705">
        <f t="shared" si="8"/>
        <v>31</v>
      </c>
      <c r="U45" s="706">
        <f t="shared" si="9"/>
        <v>46032</v>
      </c>
      <c r="V45" s="857">
        <v>11</v>
      </c>
    </row>
    <row r="46" spans="1:22" ht="16.5">
      <c r="A46" s="856">
        <v>12</v>
      </c>
      <c r="B46" s="794" t="s">
        <v>772</v>
      </c>
      <c r="C46" s="795" t="s">
        <v>747</v>
      </c>
      <c r="D46" s="707">
        <v>7</v>
      </c>
      <c r="E46" s="709">
        <v>3533</v>
      </c>
      <c r="F46" s="710">
        <v>1</v>
      </c>
      <c r="G46" s="708">
        <v>8023</v>
      </c>
      <c r="H46" s="707">
        <v>5</v>
      </c>
      <c r="I46" s="709">
        <v>830</v>
      </c>
      <c r="J46" s="710">
        <v>1</v>
      </c>
      <c r="K46" s="708">
        <v>7083</v>
      </c>
      <c r="L46" s="707">
        <v>4</v>
      </c>
      <c r="M46" s="709">
        <v>4581</v>
      </c>
      <c r="N46" s="710">
        <v>2</v>
      </c>
      <c r="O46" s="708">
        <v>6759</v>
      </c>
      <c r="P46" s="707">
        <v>3</v>
      </c>
      <c r="Q46" s="709">
        <v>4633</v>
      </c>
      <c r="R46" s="710">
        <v>8</v>
      </c>
      <c r="S46" s="708">
        <v>3553</v>
      </c>
      <c r="T46" s="705">
        <f t="shared" si="8"/>
        <v>31</v>
      </c>
      <c r="U46" s="706">
        <f t="shared" si="9"/>
        <v>38995</v>
      </c>
      <c r="V46" s="857">
        <v>12</v>
      </c>
    </row>
    <row r="47" spans="1:22" ht="16.5">
      <c r="A47" s="858">
        <v>13</v>
      </c>
      <c r="B47" s="794" t="s">
        <v>773</v>
      </c>
      <c r="C47" s="795" t="s">
        <v>746</v>
      </c>
      <c r="D47" s="707">
        <v>6</v>
      </c>
      <c r="E47" s="709">
        <v>4610</v>
      </c>
      <c r="F47" s="710">
        <v>3</v>
      </c>
      <c r="G47" s="708">
        <v>11267</v>
      </c>
      <c r="H47" s="707">
        <v>1</v>
      </c>
      <c r="I47" s="709">
        <v>5336</v>
      </c>
      <c r="J47" s="710">
        <v>7</v>
      </c>
      <c r="K47" s="708">
        <v>4840</v>
      </c>
      <c r="L47" s="707">
        <v>4</v>
      </c>
      <c r="M47" s="709">
        <v>2384</v>
      </c>
      <c r="N47" s="710">
        <v>2</v>
      </c>
      <c r="O47" s="708">
        <v>8292</v>
      </c>
      <c r="P47" s="707">
        <v>7</v>
      </c>
      <c r="Q47" s="709">
        <v>1107</v>
      </c>
      <c r="R47" s="710">
        <v>4</v>
      </c>
      <c r="S47" s="708">
        <v>6155</v>
      </c>
      <c r="T47" s="705">
        <f t="shared" si="8"/>
        <v>34</v>
      </c>
      <c r="U47" s="706">
        <f t="shared" si="9"/>
        <v>43991</v>
      </c>
      <c r="V47" s="857">
        <v>13</v>
      </c>
    </row>
    <row r="48" spans="1:22" ht="16.5">
      <c r="A48" s="856">
        <v>14</v>
      </c>
      <c r="B48" s="794" t="s">
        <v>774</v>
      </c>
      <c r="C48" s="795" t="s">
        <v>141</v>
      </c>
      <c r="D48" s="707">
        <v>4</v>
      </c>
      <c r="E48" s="709">
        <v>5769</v>
      </c>
      <c r="F48" s="710">
        <v>5</v>
      </c>
      <c r="G48" s="708">
        <v>5578</v>
      </c>
      <c r="H48" s="707">
        <v>1</v>
      </c>
      <c r="I48" s="709">
        <v>5940</v>
      </c>
      <c r="J48" s="710">
        <v>8</v>
      </c>
      <c r="K48" s="708">
        <v>2580</v>
      </c>
      <c r="L48" s="707">
        <v>5</v>
      </c>
      <c r="M48" s="709">
        <v>2181</v>
      </c>
      <c r="N48" s="710">
        <v>5</v>
      </c>
      <c r="O48" s="708">
        <v>2371</v>
      </c>
      <c r="P48" s="707">
        <v>4</v>
      </c>
      <c r="Q48" s="709">
        <v>3845</v>
      </c>
      <c r="R48" s="710">
        <v>6</v>
      </c>
      <c r="S48" s="708">
        <v>4163</v>
      </c>
      <c r="T48" s="705">
        <f t="shared" si="8"/>
        <v>38</v>
      </c>
      <c r="U48" s="706">
        <f t="shared" si="9"/>
        <v>32427</v>
      </c>
      <c r="V48" s="857">
        <v>14</v>
      </c>
    </row>
    <row r="49" spans="1:22" ht="16.5">
      <c r="A49" s="856">
        <v>15</v>
      </c>
      <c r="B49" s="794" t="s">
        <v>775</v>
      </c>
      <c r="C49" s="795" t="s">
        <v>747</v>
      </c>
      <c r="D49" s="707">
        <v>7</v>
      </c>
      <c r="E49" s="709">
        <v>4066</v>
      </c>
      <c r="F49" s="710">
        <v>4</v>
      </c>
      <c r="G49" s="708">
        <v>10266</v>
      </c>
      <c r="H49" s="707">
        <v>5</v>
      </c>
      <c r="I49" s="709">
        <v>698</v>
      </c>
      <c r="J49" s="710">
        <v>5</v>
      </c>
      <c r="K49" s="708">
        <v>2840</v>
      </c>
      <c r="L49" s="707">
        <v>5</v>
      </c>
      <c r="M49" s="709">
        <v>1667</v>
      </c>
      <c r="N49" s="710">
        <v>4</v>
      </c>
      <c r="O49" s="708">
        <v>4925</v>
      </c>
      <c r="P49" s="707">
        <v>4</v>
      </c>
      <c r="Q49" s="709">
        <v>2200</v>
      </c>
      <c r="R49" s="710">
        <v>4</v>
      </c>
      <c r="S49" s="708">
        <v>5407</v>
      </c>
      <c r="T49" s="705">
        <f t="shared" si="8"/>
        <v>38</v>
      </c>
      <c r="U49" s="706">
        <f t="shared" si="9"/>
        <v>32069</v>
      </c>
      <c r="V49" s="857">
        <v>15</v>
      </c>
    </row>
    <row r="50" spans="1:22" ht="16.5">
      <c r="A50" s="858">
        <v>16</v>
      </c>
      <c r="B50" s="796" t="s">
        <v>776</v>
      </c>
      <c r="C50" s="795" t="s">
        <v>140</v>
      </c>
      <c r="D50" s="707">
        <v>9</v>
      </c>
      <c r="E50" s="709">
        <v>0</v>
      </c>
      <c r="F50" s="710">
        <v>9</v>
      </c>
      <c r="G50" s="708">
        <v>0</v>
      </c>
      <c r="H50" s="707">
        <v>4</v>
      </c>
      <c r="I50" s="709">
        <v>3640</v>
      </c>
      <c r="J50" s="710">
        <v>2</v>
      </c>
      <c r="K50" s="708">
        <v>4940</v>
      </c>
      <c r="L50" s="707">
        <v>4</v>
      </c>
      <c r="M50" s="709">
        <v>4816</v>
      </c>
      <c r="N50" s="710">
        <v>6</v>
      </c>
      <c r="O50" s="708">
        <v>1976</v>
      </c>
      <c r="P50" s="707">
        <v>3</v>
      </c>
      <c r="Q50" s="709">
        <v>4960</v>
      </c>
      <c r="R50" s="710">
        <v>2</v>
      </c>
      <c r="S50" s="708">
        <v>8521</v>
      </c>
      <c r="T50" s="705">
        <f t="shared" si="8"/>
        <v>39</v>
      </c>
      <c r="U50" s="706">
        <f t="shared" si="9"/>
        <v>28853</v>
      </c>
      <c r="V50" s="857">
        <v>16</v>
      </c>
    </row>
    <row r="51" spans="1:22" ht="16.5">
      <c r="A51" s="856">
        <v>17</v>
      </c>
      <c r="B51" s="794" t="s">
        <v>777</v>
      </c>
      <c r="C51" s="795" t="s">
        <v>802</v>
      </c>
      <c r="D51" s="707">
        <v>6</v>
      </c>
      <c r="E51" s="709">
        <v>4189</v>
      </c>
      <c r="F51" s="710">
        <v>4</v>
      </c>
      <c r="G51" s="708">
        <v>5649</v>
      </c>
      <c r="H51" s="707">
        <v>8</v>
      </c>
      <c r="I51" s="709">
        <v>2840</v>
      </c>
      <c r="J51" s="710">
        <v>6</v>
      </c>
      <c r="K51" s="708">
        <v>5200</v>
      </c>
      <c r="L51" s="707">
        <v>7</v>
      </c>
      <c r="M51" s="709">
        <v>2334</v>
      </c>
      <c r="N51" s="710">
        <v>1</v>
      </c>
      <c r="O51" s="708">
        <v>8142</v>
      </c>
      <c r="P51" s="707">
        <v>5</v>
      </c>
      <c r="Q51" s="709">
        <v>3346</v>
      </c>
      <c r="R51" s="710">
        <v>3</v>
      </c>
      <c r="S51" s="708">
        <v>7929</v>
      </c>
      <c r="T51" s="705">
        <f t="shared" si="8"/>
        <v>40</v>
      </c>
      <c r="U51" s="706">
        <f t="shared" si="9"/>
        <v>39629</v>
      </c>
      <c r="V51" s="857">
        <v>17</v>
      </c>
    </row>
    <row r="52" spans="1:22" ht="16.5">
      <c r="A52" s="856">
        <v>18</v>
      </c>
      <c r="B52" s="794" t="s">
        <v>778</v>
      </c>
      <c r="C52" s="795" t="s">
        <v>750</v>
      </c>
      <c r="D52" s="707">
        <v>4</v>
      </c>
      <c r="E52" s="709">
        <v>5187</v>
      </c>
      <c r="F52" s="710">
        <v>6</v>
      </c>
      <c r="G52" s="708">
        <v>9213</v>
      </c>
      <c r="H52" s="707">
        <v>7</v>
      </c>
      <c r="I52" s="709">
        <v>3200</v>
      </c>
      <c r="J52" s="710">
        <v>3</v>
      </c>
      <c r="K52" s="708">
        <v>4630</v>
      </c>
      <c r="L52" s="707">
        <v>3</v>
      </c>
      <c r="M52" s="709">
        <v>5174</v>
      </c>
      <c r="N52" s="710">
        <v>7</v>
      </c>
      <c r="O52" s="708">
        <v>1916</v>
      </c>
      <c r="P52" s="707">
        <v>6</v>
      </c>
      <c r="Q52" s="709">
        <v>1641</v>
      </c>
      <c r="R52" s="710">
        <v>6</v>
      </c>
      <c r="S52" s="708">
        <v>5128</v>
      </c>
      <c r="T52" s="705">
        <f t="shared" si="8"/>
        <v>42</v>
      </c>
      <c r="U52" s="706">
        <f t="shared" si="9"/>
        <v>36089</v>
      </c>
      <c r="V52" s="857">
        <v>18</v>
      </c>
    </row>
    <row r="53" spans="1:22" ht="16.5">
      <c r="A53" s="858">
        <v>19</v>
      </c>
      <c r="B53" s="794" t="s">
        <v>779</v>
      </c>
      <c r="C53" s="795" t="s">
        <v>749</v>
      </c>
      <c r="D53" s="707">
        <v>7</v>
      </c>
      <c r="E53" s="709">
        <v>4314</v>
      </c>
      <c r="F53" s="710">
        <v>5</v>
      </c>
      <c r="G53" s="708">
        <v>5615</v>
      </c>
      <c r="H53" s="707">
        <v>7</v>
      </c>
      <c r="I53" s="709">
        <v>253</v>
      </c>
      <c r="J53" s="710">
        <v>1</v>
      </c>
      <c r="K53" s="708">
        <v>6600</v>
      </c>
      <c r="L53" s="707">
        <v>6</v>
      </c>
      <c r="M53" s="709">
        <v>2437</v>
      </c>
      <c r="N53" s="710">
        <v>6</v>
      </c>
      <c r="O53" s="708">
        <v>2052</v>
      </c>
      <c r="P53" s="707">
        <v>7</v>
      </c>
      <c r="Q53" s="709">
        <v>627</v>
      </c>
      <c r="R53" s="710">
        <v>3</v>
      </c>
      <c r="S53" s="708">
        <v>8290</v>
      </c>
      <c r="T53" s="705">
        <f t="shared" si="8"/>
        <v>42</v>
      </c>
      <c r="U53" s="706">
        <f t="shared" si="9"/>
        <v>30188</v>
      </c>
      <c r="V53" s="857">
        <v>19</v>
      </c>
    </row>
    <row r="54" spans="1:22" ht="16.5">
      <c r="A54" s="856">
        <v>20</v>
      </c>
      <c r="B54" s="794" t="s">
        <v>780</v>
      </c>
      <c r="C54" s="795" t="s">
        <v>141</v>
      </c>
      <c r="D54" s="707">
        <v>4</v>
      </c>
      <c r="E54" s="709">
        <v>5616</v>
      </c>
      <c r="F54" s="710">
        <v>8</v>
      </c>
      <c r="G54" s="708">
        <v>4144</v>
      </c>
      <c r="H54" s="707">
        <v>2</v>
      </c>
      <c r="I54" s="709">
        <v>5250</v>
      </c>
      <c r="J54" s="710">
        <v>4</v>
      </c>
      <c r="K54" s="708">
        <v>3870</v>
      </c>
      <c r="L54" s="707">
        <v>7</v>
      </c>
      <c r="M54" s="709">
        <v>403</v>
      </c>
      <c r="N54" s="710">
        <v>3</v>
      </c>
      <c r="O54" s="708">
        <v>4407</v>
      </c>
      <c r="P54" s="707">
        <v>5</v>
      </c>
      <c r="Q54" s="709">
        <v>3835</v>
      </c>
      <c r="R54" s="710">
        <v>9</v>
      </c>
      <c r="S54" s="708">
        <v>0</v>
      </c>
      <c r="T54" s="705">
        <f t="shared" si="8"/>
        <v>42</v>
      </c>
      <c r="U54" s="706">
        <f t="shared" si="9"/>
        <v>27525</v>
      </c>
      <c r="V54" s="857">
        <v>20</v>
      </c>
    </row>
    <row r="55" spans="1:22" ht="16.5">
      <c r="A55" s="856">
        <v>21</v>
      </c>
      <c r="B55" s="797" t="s">
        <v>781</v>
      </c>
      <c r="C55" s="795" t="s">
        <v>748</v>
      </c>
      <c r="D55" s="710">
        <v>9</v>
      </c>
      <c r="E55" s="708">
        <v>0</v>
      </c>
      <c r="F55" s="707">
        <v>6</v>
      </c>
      <c r="G55" s="708">
        <v>5502</v>
      </c>
      <c r="H55" s="707">
        <v>9</v>
      </c>
      <c r="I55" s="709">
        <v>0</v>
      </c>
      <c r="J55" s="710">
        <v>3.5</v>
      </c>
      <c r="K55" s="708">
        <v>4200</v>
      </c>
      <c r="L55" s="707">
        <v>7</v>
      </c>
      <c r="M55" s="709">
        <v>871</v>
      </c>
      <c r="N55" s="710">
        <v>3</v>
      </c>
      <c r="O55" s="708">
        <v>3924</v>
      </c>
      <c r="P55" s="707">
        <v>2</v>
      </c>
      <c r="Q55" s="709">
        <v>5399</v>
      </c>
      <c r="R55" s="710">
        <v>5</v>
      </c>
      <c r="S55" s="708">
        <v>7419</v>
      </c>
      <c r="T55" s="705">
        <f t="shared" si="8"/>
        <v>44.5</v>
      </c>
      <c r="U55" s="706">
        <f t="shared" si="9"/>
        <v>27315</v>
      </c>
      <c r="V55" s="857">
        <v>21</v>
      </c>
    </row>
    <row r="56" spans="1:22" ht="16.5">
      <c r="A56" s="858">
        <v>22</v>
      </c>
      <c r="B56" s="797" t="s">
        <v>782</v>
      </c>
      <c r="C56" s="795" t="s">
        <v>750</v>
      </c>
      <c r="D56" s="710">
        <v>6</v>
      </c>
      <c r="E56" s="708">
        <v>5897</v>
      </c>
      <c r="F56" s="707">
        <v>7</v>
      </c>
      <c r="G56" s="708">
        <v>4763</v>
      </c>
      <c r="H56" s="707">
        <v>4</v>
      </c>
      <c r="I56" s="708">
        <v>1590</v>
      </c>
      <c r="J56" s="707">
        <v>6</v>
      </c>
      <c r="K56" s="708">
        <v>3080</v>
      </c>
      <c r="L56" s="707">
        <v>5</v>
      </c>
      <c r="M56" s="708">
        <v>4700</v>
      </c>
      <c r="N56" s="710">
        <v>6</v>
      </c>
      <c r="O56" s="708">
        <v>2131</v>
      </c>
      <c r="P56" s="707">
        <v>5</v>
      </c>
      <c r="Q56" s="709">
        <v>2567</v>
      </c>
      <c r="R56" s="710">
        <v>7</v>
      </c>
      <c r="S56" s="708">
        <v>8991</v>
      </c>
      <c r="T56" s="705">
        <f t="shared" si="8"/>
        <v>46</v>
      </c>
      <c r="U56" s="706">
        <f t="shared" si="9"/>
        <v>33719</v>
      </c>
      <c r="V56" s="857">
        <v>22</v>
      </c>
    </row>
    <row r="57" spans="1:22" ht="16.5">
      <c r="A57" s="856">
        <v>23</v>
      </c>
      <c r="B57" s="794" t="s">
        <v>783</v>
      </c>
      <c r="C57" s="795" t="s">
        <v>750</v>
      </c>
      <c r="D57" s="710">
        <v>3</v>
      </c>
      <c r="E57" s="708">
        <v>5943</v>
      </c>
      <c r="F57" s="707">
        <v>7</v>
      </c>
      <c r="G57" s="708">
        <v>4341</v>
      </c>
      <c r="H57" s="707">
        <v>8</v>
      </c>
      <c r="I57" s="708">
        <v>60</v>
      </c>
      <c r="J57" s="707">
        <v>8</v>
      </c>
      <c r="K57" s="708">
        <v>1120</v>
      </c>
      <c r="L57" s="707">
        <v>8</v>
      </c>
      <c r="M57" s="708">
        <v>1681</v>
      </c>
      <c r="N57" s="710">
        <v>7</v>
      </c>
      <c r="O57" s="708">
        <v>780</v>
      </c>
      <c r="P57" s="707">
        <v>2</v>
      </c>
      <c r="Q57" s="709">
        <v>5188</v>
      </c>
      <c r="R57" s="710">
        <v>3</v>
      </c>
      <c r="S57" s="708">
        <v>6365</v>
      </c>
      <c r="T57" s="705">
        <f t="shared" si="8"/>
        <v>46</v>
      </c>
      <c r="U57" s="706">
        <f t="shared" si="9"/>
        <v>25478</v>
      </c>
      <c r="V57" s="857">
        <v>23</v>
      </c>
    </row>
    <row r="58" spans="1:22" ht="16.5">
      <c r="A58" s="856">
        <v>24</v>
      </c>
      <c r="B58" s="794" t="s">
        <v>784</v>
      </c>
      <c r="C58" s="795" t="s">
        <v>749</v>
      </c>
      <c r="D58" s="710">
        <v>8</v>
      </c>
      <c r="E58" s="708">
        <v>3179</v>
      </c>
      <c r="F58" s="707">
        <v>8</v>
      </c>
      <c r="G58" s="708">
        <v>3960</v>
      </c>
      <c r="H58" s="707">
        <v>2</v>
      </c>
      <c r="I58" s="708">
        <v>4000</v>
      </c>
      <c r="J58" s="707">
        <v>7</v>
      </c>
      <c r="K58" s="708">
        <v>238</v>
      </c>
      <c r="L58" s="707">
        <v>3</v>
      </c>
      <c r="M58" s="708">
        <v>5347</v>
      </c>
      <c r="N58" s="710">
        <v>5</v>
      </c>
      <c r="O58" s="708">
        <v>2701</v>
      </c>
      <c r="P58" s="707">
        <v>7</v>
      </c>
      <c r="Q58" s="709">
        <v>3277</v>
      </c>
      <c r="R58" s="710">
        <v>7</v>
      </c>
      <c r="S58" s="708">
        <v>3746</v>
      </c>
      <c r="T58" s="705">
        <f t="shared" si="8"/>
        <v>47</v>
      </c>
      <c r="U58" s="706">
        <f t="shared" si="9"/>
        <v>26448</v>
      </c>
      <c r="V58" s="857">
        <v>24</v>
      </c>
    </row>
    <row r="59" spans="1:22" ht="16.5">
      <c r="A59" s="858">
        <v>25</v>
      </c>
      <c r="B59" s="794" t="s">
        <v>785</v>
      </c>
      <c r="C59" s="795" t="s">
        <v>748</v>
      </c>
      <c r="D59" s="710">
        <v>2</v>
      </c>
      <c r="E59" s="708">
        <v>7071</v>
      </c>
      <c r="F59" s="707">
        <v>8</v>
      </c>
      <c r="G59" s="708">
        <v>7127</v>
      </c>
      <c r="H59" s="707">
        <v>7</v>
      </c>
      <c r="I59" s="708">
        <v>2240</v>
      </c>
      <c r="J59" s="707">
        <v>5</v>
      </c>
      <c r="K59" s="708">
        <v>5600</v>
      </c>
      <c r="L59" s="707">
        <v>6</v>
      </c>
      <c r="M59" s="708">
        <v>1609</v>
      </c>
      <c r="N59" s="710">
        <v>8</v>
      </c>
      <c r="O59" s="708">
        <v>1663</v>
      </c>
      <c r="P59" s="707">
        <v>4</v>
      </c>
      <c r="Q59" s="709">
        <v>4068</v>
      </c>
      <c r="R59" s="710">
        <v>8</v>
      </c>
      <c r="S59" s="708">
        <v>3943</v>
      </c>
      <c r="T59" s="705">
        <f t="shared" si="8"/>
        <v>48</v>
      </c>
      <c r="U59" s="706">
        <f t="shared" si="9"/>
        <v>33321</v>
      </c>
      <c r="V59" s="857">
        <v>25</v>
      </c>
    </row>
    <row r="60" spans="1:22" ht="16.5">
      <c r="A60" s="856">
        <v>26</v>
      </c>
      <c r="B60" s="794" t="s">
        <v>786</v>
      </c>
      <c r="C60" s="795" t="s">
        <v>748</v>
      </c>
      <c r="D60" s="710">
        <v>5</v>
      </c>
      <c r="E60" s="708">
        <v>5083</v>
      </c>
      <c r="F60" s="707">
        <v>4</v>
      </c>
      <c r="G60" s="708">
        <v>6207</v>
      </c>
      <c r="H60" s="707">
        <v>6</v>
      </c>
      <c r="I60" s="708">
        <v>3360</v>
      </c>
      <c r="J60" s="707">
        <v>6</v>
      </c>
      <c r="K60" s="708">
        <v>366</v>
      </c>
      <c r="L60" s="707">
        <v>8</v>
      </c>
      <c r="M60" s="708">
        <v>1284</v>
      </c>
      <c r="N60" s="710">
        <v>7</v>
      </c>
      <c r="O60" s="708">
        <v>744</v>
      </c>
      <c r="P60" s="707">
        <v>9</v>
      </c>
      <c r="Q60" s="709">
        <v>0</v>
      </c>
      <c r="R60" s="710">
        <v>4</v>
      </c>
      <c r="S60" s="708">
        <v>11672</v>
      </c>
      <c r="T60" s="705">
        <f t="shared" si="8"/>
        <v>49</v>
      </c>
      <c r="U60" s="706">
        <f t="shared" si="9"/>
        <v>28716</v>
      </c>
      <c r="V60" s="857">
        <v>26</v>
      </c>
    </row>
    <row r="61" spans="1:22" ht="16.5">
      <c r="A61" s="856">
        <v>27</v>
      </c>
      <c r="B61" s="794" t="s">
        <v>787</v>
      </c>
      <c r="C61" s="795" t="s">
        <v>140</v>
      </c>
      <c r="D61" s="710">
        <v>5</v>
      </c>
      <c r="E61" s="708">
        <v>5301</v>
      </c>
      <c r="F61" s="707">
        <v>5</v>
      </c>
      <c r="G61" s="708">
        <v>9429</v>
      </c>
      <c r="H61" s="707">
        <v>4</v>
      </c>
      <c r="I61" s="708">
        <v>3900</v>
      </c>
      <c r="J61" s="707">
        <v>9</v>
      </c>
      <c r="K61" s="708">
        <v>0</v>
      </c>
      <c r="L61" s="707">
        <v>5</v>
      </c>
      <c r="M61" s="708">
        <v>2686</v>
      </c>
      <c r="N61" s="710">
        <v>5</v>
      </c>
      <c r="O61" s="708">
        <v>2506</v>
      </c>
      <c r="P61" s="707">
        <v>9</v>
      </c>
      <c r="Q61" s="709">
        <v>0</v>
      </c>
      <c r="R61" s="710">
        <v>9</v>
      </c>
      <c r="S61" s="708">
        <v>0</v>
      </c>
      <c r="T61" s="705">
        <f t="shared" si="8"/>
        <v>51</v>
      </c>
      <c r="U61" s="706">
        <f t="shared" si="9"/>
        <v>23822</v>
      </c>
      <c r="V61" s="857">
        <v>27</v>
      </c>
    </row>
    <row r="62" spans="1:22" ht="16.5">
      <c r="A62" s="858">
        <v>28</v>
      </c>
      <c r="B62" s="794" t="s">
        <v>142</v>
      </c>
      <c r="C62" s="795" t="s">
        <v>140</v>
      </c>
      <c r="D62" s="710">
        <v>6</v>
      </c>
      <c r="E62" s="708">
        <v>4601</v>
      </c>
      <c r="F62" s="707">
        <v>3</v>
      </c>
      <c r="G62" s="708">
        <v>6880</v>
      </c>
      <c r="H62" s="707">
        <v>9</v>
      </c>
      <c r="I62" s="708">
        <v>0</v>
      </c>
      <c r="J62" s="707">
        <v>9</v>
      </c>
      <c r="K62" s="708">
        <v>0</v>
      </c>
      <c r="L62" s="707">
        <v>9</v>
      </c>
      <c r="M62" s="708">
        <v>0</v>
      </c>
      <c r="N62" s="710">
        <v>9</v>
      </c>
      <c r="O62" s="708">
        <v>0</v>
      </c>
      <c r="P62" s="707">
        <v>2</v>
      </c>
      <c r="Q62" s="709">
        <v>4461</v>
      </c>
      <c r="R62" s="710">
        <v>4</v>
      </c>
      <c r="S62" s="708">
        <v>7732</v>
      </c>
      <c r="T62" s="705">
        <f t="shared" si="8"/>
        <v>51</v>
      </c>
      <c r="U62" s="706">
        <f t="shared" si="9"/>
        <v>23674</v>
      </c>
      <c r="V62" s="857">
        <v>28</v>
      </c>
    </row>
    <row r="63" spans="1:22" ht="16.5">
      <c r="A63" s="856">
        <v>29</v>
      </c>
      <c r="B63" s="794" t="s">
        <v>788</v>
      </c>
      <c r="C63" s="795" t="s">
        <v>748</v>
      </c>
      <c r="D63" s="710">
        <v>3</v>
      </c>
      <c r="E63" s="708">
        <v>5736</v>
      </c>
      <c r="F63" s="707">
        <v>9</v>
      </c>
      <c r="G63" s="708">
        <v>0</v>
      </c>
      <c r="H63" s="707">
        <v>6</v>
      </c>
      <c r="I63" s="708">
        <v>650</v>
      </c>
      <c r="J63" s="707">
        <v>8</v>
      </c>
      <c r="K63" s="708">
        <v>1390</v>
      </c>
      <c r="L63" s="707">
        <v>9</v>
      </c>
      <c r="M63" s="708">
        <v>0</v>
      </c>
      <c r="N63" s="710">
        <v>9</v>
      </c>
      <c r="O63" s="708">
        <v>0</v>
      </c>
      <c r="P63" s="707">
        <v>1</v>
      </c>
      <c r="Q63" s="709">
        <v>7522</v>
      </c>
      <c r="R63" s="710">
        <v>6</v>
      </c>
      <c r="S63" s="708">
        <v>5402</v>
      </c>
      <c r="T63" s="705">
        <f t="shared" si="8"/>
        <v>51</v>
      </c>
      <c r="U63" s="706">
        <f t="shared" si="9"/>
        <v>20700</v>
      </c>
      <c r="V63" s="857">
        <v>29</v>
      </c>
    </row>
    <row r="64" spans="1:22" ht="16.5">
      <c r="A64" s="856">
        <v>30</v>
      </c>
      <c r="B64" s="794" t="s">
        <v>789</v>
      </c>
      <c r="C64" s="795" t="s">
        <v>748</v>
      </c>
      <c r="D64" s="710">
        <v>2</v>
      </c>
      <c r="E64" s="708">
        <v>10529</v>
      </c>
      <c r="F64" s="707">
        <v>2</v>
      </c>
      <c r="G64" s="708">
        <v>6975</v>
      </c>
      <c r="H64" s="707">
        <v>3</v>
      </c>
      <c r="I64" s="708">
        <v>852</v>
      </c>
      <c r="J64" s="707">
        <v>9</v>
      </c>
      <c r="K64" s="708">
        <v>0</v>
      </c>
      <c r="L64" s="707">
        <v>9</v>
      </c>
      <c r="M64" s="708">
        <v>0</v>
      </c>
      <c r="N64" s="710">
        <v>9</v>
      </c>
      <c r="O64" s="708">
        <v>0</v>
      </c>
      <c r="P64" s="707">
        <v>8</v>
      </c>
      <c r="Q64" s="709">
        <v>2201</v>
      </c>
      <c r="R64" s="710">
        <v>9</v>
      </c>
      <c r="S64" s="708">
        <v>0</v>
      </c>
      <c r="T64" s="705">
        <f t="shared" si="8"/>
        <v>51</v>
      </c>
      <c r="U64" s="706">
        <f t="shared" si="9"/>
        <v>20557</v>
      </c>
      <c r="V64" s="857">
        <v>30</v>
      </c>
    </row>
    <row r="65" spans="1:22" ht="16.5">
      <c r="A65" s="858">
        <v>31</v>
      </c>
      <c r="B65" s="794" t="s">
        <v>790</v>
      </c>
      <c r="C65" s="795" t="s">
        <v>791</v>
      </c>
      <c r="D65" s="710">
        <v>7</v>
      </c>
      <c r="E65" s="708">
        <v>4853</v>
      </c>
      <c r="F65" s="707">
        <v>7</v>
      </c>
      <c r="G65" s="708">
        <v>7745</v>
      </c>
      <c r="H65" s="707">
        <v>5</v>
      </c>
      <c r="I65" s="708">
        <v>3600</v>
      </c>
      <c r="J65" s="707">
        <v>2</v>
      </c>
      <c r="K65" s="708">
        <v>6340</v>
      </c>
      <c r="L65" s="707">
        <v>8</v>
      </c>
      <c r="M65" s="708">
        <v>333</v>
      </c>
      <c r="N65" s="710">
        <v>8</v>
      </c>
      <c r="O65" s="708">
        <v>229</v>
      </c>
      <c r="P65" s="707">
        <v>8</v>
      </c>
      <c r="Q65" s="709">
        <v>586</v>
      </c>
      <c r="R65" s="710">
        <v>8</v>
      </c>
      <c r="S65" s="708">
        <v>7879</v>
      </c>
      <c r="T65" s="705">
        <f t="shared" si="8"/>
        <v>53</v>
      </c>
      <c r="U65" s="706">
        <f t="shared" si="9"/>
        <v>31565</v>
      </c>
      <c r="V65" s="857">
        <v>31</v>
      </c>
    </row>
    <row r="66" spans="1:22" ht="16.5">
      <c r="A66" s="856">
        <v>32</v>
      </c>
      <c r="B66" s="796" t="s">
        <v>792</v>
      </c>
      <c r="C66" s="795" t="s">
        <v>140</v>
      </c>
      <c r="D66" s="710">
        <v>9</v>
      </c>
      <c r="E66" s="708">
        <v>0</v>
      </c>
      <c r="F66" s="707">
        <v>9</v>
      </c>
      <c r="G66" s="708">
        <v>0</v>
      </c>
      <c r="H66" s="707">
        <v>6</v>
      </c>
      <c r="I66" s="708">
        <v>677</v>
      </c>
      <c r="J66" s="707">
        <v>3</v>
      </c>
      <c r="K66" s="708">
        <v>6160</v>
      </c>
      <c r="L66" s="707">
        <v>6</v>
      </c>
      <c r="M66" s="708">
        <v>1412</v>
      </c>
      <c r="N66" s="710">
        <v>4</v>
      </c>
      <c r="O66" s="708">
        <v>2848</v>
      </c>
      <c r="P66" s="707">
        <v>9</v>
      </c>
      <c r="Q66" s="709">
        <v>0</v>
      </c>
      <c r="R66" s="710">
        <v>9</v>
      </c>
      <c r="S66" s="708">
        <v>0</v>
      </c>
      <c r="T66" s="705">
        <f t="shared" si="8"/>
        <v>55</v>
      </c>
      <c r="U66" s="706">
        <f t="shared" si="9"/>
        <v>11097</v>
      </c>
      <c r="V66" s="857">
        <v>32</v>
      </c>
    </row>
    <row r="67" spans="1:22" ht="16.5">
      <c r="A67" s="856">
        <v>33</v>
      </c>
      <c r="B67" s="794" t="s">
        <v>143</v>
      </c>
      <c r="C67" s="795" t="s">
        <v>140</v>
      </c>
      <c r="D67" s="710">
        <v>5</v>
      </c>
      <c r="E67" s="708">
        <v>5016</v>
      </c>
      <c r="F67" s="707">
        <v>4</v>
      </c>
      <c r="G67" s="708">
        <v>6428</v>
      </c>
      <c r="H67" s="707">
        <v>9</v>
      </c>
      <c r="I67" s="708">
        <v>0</v>
      </c>
      <c r="J67" s="707">
        <v>9</v>
      </c>
      <c r="K67" s="708">
        <v>0</v>
      </c>
      <c r="L67" s="707">
        <v>9</v>
      </c>
      <c r="M67" s="708">
        <v>0</v>
      </c>
      <c r="N67" s="710">
        <v>9</v>
      </c>
      <c r="O67" s="708">
        <v>0</v>
      </c>
      <c r="P67" s="707">
        <v>6</v>
      </c>
      <c r="Q67" s="709">
        <v>2447</v>
      </c>
      <c r="R67" s="710">
        <v>7</v>
      </c>
      <c r="S67" s="708">
        <v>3981</v>
      </c>
      <c r="T67" s="705">
        <f t="shared" si="8"/>
        <v>58</v>
      </c>
      <c r="U67" s="706">
        <f t="shared" si="9"/>
        <v>17872</v>
      </c>
      <c r="V67" s="857">
        <v>33</v>
      </c>
    </row>
    <row r="68" spans="1:22" ht="16.5">
      <c r="A68" s="858">
        <v>34</v>
      </c>
      <c r="B68" s="796" t="s">
        <v>793</v>
      </c>
      <c r="C68" s="795" t="s">
        <v>750</v>
      </c>
      <c r="D68" s="710">
        <v>9</v>
      </c>
      <c r="E68" s="708">
        <v>0</v>
      </c>
      <c r="F68" s="707">
        <v>9</v>
      </c>
      <c r="G68" s="708">
        <v>0</v>
      </c>
      <c r="H68" s="707">
        <v>8</v>
      </c>
      <c r="I68" s="708">
        <v>1480</v>
      </c>
      <c r="J68" s="707">
        <v>8</v>
      </c>
      <c r="K68" s="708">
        <v>17</v>
      </c>
      <c r="L68" s="707">
        <v>4</v>
      </c>
      <c r="M68" s="708">
        <v>2103</v>
      </c>
      <c r="N68" s="710">
        <v>8</v>
      </c>
      <c r="O68" s="708">
        <v>1104</v>
      </c>
      <c r="P68" s="707">
        <v>8</v>
      </c>
      <c r="Q68" s="709">
        <v>2607</v>
      </c>
      <c r="R68" s="710">
        <v>6</v>
      </c>
      <c r="S68" s="708">
        <v>5070</v>
      </c>
      <c r="T68" s="705">
        <f t="shared" si="8"/>
        <v>60</v>
      </c>
      <c r="U68" s="706">
        <f t="shared" si="9"/>
        <v>12381</v>
      </c>
      <c r="V68" s="857">
        <v>34</v>
      </c>
    </row>
    <row r="69" spans="1:22" ht="16.5">
      <c r="A69" s="856">
        <v>35</v>
      </c>
      <c r="B69" s="795" t="s">
        <v>794</v>
      </c>
      <c r="C69" s="795" t="s">
        <v>749</v>
      </c>
      <c r="D69" s="710">
        <v>9</v>
      </c>
      <c r="E69" s="708">
        <v>0</v>
      </c>
      <c r="F69" s="707">
        <v>9</v>
      </c>
      <c r="G69" s="708">
        <v>0</v>
      </c>
      <c r="H69" s="707">
        <v>7</v>
      </c>
      <c r="I69" s="708">
        <v>250</v>
      </c>
      <c r="J69" s="707">
        <v>1</v>
      </c>
      <c r="K69" s="708">
        <v>7340</v>
      </c>
      <c r="L69" s="707">
        <v>9</v>
      </c>
      <c r="M69" s="708">
        <v>0</v>
      </c>
      <c r="N69" s="710">
        <v>9</v>
      </c>
      <c r="O69" s="708">
        <v>0</v>
      </c>
      <c r="P69" s="707">
        <v>9</v>
      </c>
      <c r="Q69" s="709">
        <v>0</v>
      </c>
      <c r="R69" s="710">
        <v>9</v>
      </c>
      <c r="S69" s="708">
        <v>0</v>
      </c>
      <c r="T69" s="705">
        <f t="shared" si="8"/>
        <v>62</v>
      </c>
      <c r="U69" s="706">
        <f t="shared" si="9"/>
        <v>7590</v>
      </c>
      <c r="V69" s="857">
        <v>35</v>
      </c>
    </row>
    <row r="70" spans="1:22" ht="16.5">
      <c r="A70" s="856">
        <v>36</v>
      </c>
      <c r="B70" s="798" t="s">
        <v>795</v>
      </c>
      <c r="C70" s="795" t="s">
        <v>748</v>
      </c>
      <c r="D70" s="710">
        <v>9</v>
      </c>
      <c r="E70" s="708">
        <v>0</v>
      </c>
      <c r="F70" s="707">
        <v>9</v>
      </c>
      <c r="G70" s="708">
        <v>0</v>
      </c>
      <c r="H70" s="707">
        <v>9</v>
      </c>
      <c r="I70" s="708">
        <v>0</v>
      </c>
      <c r="J70" s="707">
        <v>9</v>
      </c>
      <c r="K70" s="708">
        <v>0</v>
      </c>
      <c r="L70" s="707">
        <v>3</v>
      </c>
      <c r="M70" s="708">
        <v>4598</v>
      </c>
      <c r="N70" s="710">
        <v>7</v>
      </c>
      <c r="O70" s="708">
        <v>1353</v>
      </c>
      <c r="P70" s="707">
        <v>9</v>
      </c>
      <c r="Q70" s="709">
        <v>0</v>
      </c>
      <c r="R70" s="710">
        <v>9</v>
      </c>
      <c r="S70" s="708">
        <v>0</v>
      </c>
      <c r="T70" s="705">
        <f t="shared" si="8"/>
        <v>64</v>
      </c>
      <c r="U70" s="706">
        <f t="shared" si="9"/>
        <v>5951</v>
      </c>
      <c r="V70" s="857">
        <v>36</v>
      </c>
    </row>
    <row r="71" spans="1:22" ht="16.5">
      <c r="A71" s="858">
        <v>37</v>
      </c>
      <c r="B71" s="798" t="s">
        <v>796</v>
      </c>
      <c r="C71" s="795" t="s">
        <v>749</v>
      </c>
      <c r="D71" s="710">
        <v>9</v>
      </c>
      <c r="E71" s="708">
        <v>0</v>
      </c>
      <c r="F71" s="707">
        <v>9</v>
      </c>
      <c r="G71" s="708">
        <v>0</v>
      </c>
      <c r="H71" s="707">
        <v>9</v>
      </c>
      <c r="I71" s="708">
        <v>0</v>
      </c>
      <c r="J71" s="707">
        <v>9</v>
      </c>
      <c r="K71" s="708">
        <v>0</v>
      </c>
      <c r="L71" s="707">
        <v>9</v>
      </c>
      <c r="M71" s="708">
        <v>0</v>
      </c>
      <c r="N71" s="710">
        <v>8</v>
      </c>
      <c r="O71" s="708">
        <v>382</v>
      </c>
      <c r="P71" s="707">
        <v>7</v>
      </c>
      <c r="Q71" s="709">
        <v>2383</v>
      </c>
      <c r="R71" s="710">
        <v>5</v>
      </c>
      <c r="S71" s="708">
        <v>4431</v>
      </c>
      <c r="T71" s="705">
        <f t="shared" si="8"/>
        <v>65</v>
      </c>
      <c r="U71" s="706">
        <f t="shared" si="9"/>
        <v>7196</v>
      </c>
      <c r="V71" s="857">
        <v>37</v>
      </c>
    </row>
    <row r="72" spans="1:22" ht="16.5">
      <c r="A72" s="856">
        <v>38</v>
      </c>
      <c r="B72" s="796" t="s">
        <v>797</v>
      </c>
      <c r="C72" s="795" t="s">
        <v>140</v>
      </c>
      <c r="D72" s="799">
        <v>9</v>
      </c>
      <c r="E72" s="800">
        <v>0</v>
      </c>
      <c r="F72" s="801">
        <v>9</v>
      </c>
      <c r="G72" s="800">
        <v>0</v>
      </c>
      <c r="H72" s="801">
        <v>9</v>
      </c>
      <c r="I72" s="800">
        <v>0</v>
      </c>
      <c r="J72" s="801">
        <v>3.5</v>
      </c>
      <c r="K72" s="800">
        <v>4200</v>
      </c>
      <c r="L72" s="801">
        <v>9</v>
      </c>
      <c r="M72" s="800">
        <v>0</v>
      </c>
      <c r="N72" s="710">
        <v>9</v>
      </c>
      <c r="O72" s="708">
        <v>0</v>
      </c>
      <c r="P72" s="707">
        <v>9</v>
      </c>
      <c r="Q72" s="709">
        <v>0</v>
      </c>
      <c r="R72" s="710">
        <v>9</v>
      </c>
      <c r="S72" s="708">
        <v>0</v>
      </c>
      <c r="T72" s="705">
        <f t="shared" si="8"/>
        <v>66.5</v>
      </c>
      <c r="U72" s="706">
        <f t="shared" si="9"/>
        <v>4200</v>
      </c>
      <c r="V72" s="857">
        <v>38</v>
      </c>
    </row>
    <row r="73" spans="1:22" ht="16.5">
      <c r="A73" s="856">
        <v>39</v>
      </c>
      <c r="B73" s="802" t="s">
        <v>798</v>
      </c>
      <c r="C73" s="795" t="s">
        <v>750</v>
      </c>
      <c r="D73" s="710">
        <v>8</v>
      </c>
      <c r="E73" s="709">
        <v>3506</v>
      </c>
      <c r="F73" s="710">
        <v>7</v>
      </c>
      <c r="G73" s="708">
        <v>4592</v>
      </c>
      <c r="H73" s="707">
        <v>9</v>
      </c>
      <c r="I73" s="709">
        <v>0</v>
      </c>
      <c r="J73" s="710">
        <v>9</v>
      </c>
      <c r="K73" s="708">
        <v>0</v>
      </c>
      <c r="L73" s="707">
        <v>9</v>
      </c>
      <c r="M73" s="708">
        <v>0</v>
      </c>
      <c r="N73" s="710">
        <v>9</v>
      </c>
      <c r="O73" s="708">
        <v>0</v>
      </c>
      <c r="P73" s="707">
        <v>9</v>
      </c>
      <c r="Q73" s="709">
        <v>0</v>
      </c>
      <c r="R73" s="710">
        <v>9</v>
      </c>
      <c r="S73" s="708">
        <v>0</v>
      </c>
      <c r="T73" s="705">
        <f t="shared" si="8"/>
        <v>69</v>
      </c>
      <c r="U73" s="750">
        <f t="shared" si="9"/>
        <v>8098</v>
      </c>
      <c r="V73" s="857">
        <v>39</v>
      </c>
    </row>
    <row r="74" spans="1:22" ht="16.5">
      <c r="A74" s="858">
        <v>40</v>
      </c>
      <c r="B74" s="802" t="s">
        <v>799</v>
      </c>
      <c r="C74" s="795" t="s">
        <v>749</v>
      </c>
      <c r="D74" s="701">
        <v>8</v>
      </c>
      <c r="E74" s="703">
        <v>3073</v>
      </c>
      <c r="F74" s="704">
        <v>8</v>
      </c>
      <c r="G74" s="702">
        <v>3780</v>
      </c>
      <c r="H74" s="701">
        <v>9</v>
      </c>
      <c r="I74" s="703">
        <v>0</v>
      </c>
      <c r="J74" s="704">
        <v>9</v>
      </c>
      <c r="K74" s="702">
        <v>0</v>
      </c>
      <c r="L74" s="701">
        <v>8</v>
      </c>
      <c r="M74" s="703">
        <v>750</v>
      </c>
      <c r="N74" s="704">
        <v>9</v>
      </c>
      <c r="O74" s="702">
        <v>0</v>
      </c>
      <c r="P74" s="701">
        <v>9</v>
      </c>
      <c r="Q74" s="703">
        <v>0</v>
      </c>
      <c r="R74" s="704">
        <v>9</v>
      </c>
      <c r="S74" s="702">
        <v>0</v>
      </c>
      <c r="T74" s="705">
        <f t="shared" si="8"/>
        <v>69</v>
      </c>
      <c r="U74" s="706">
        <f t="shared" si="9"/>
        <v>7603</v>
      </c>
      <c r="V74" s="857">
        <v>40</v>
      </c>
    </row>
    <row r="75" spans="1:22" ht="16.5">
      <c r="A75" s="856">
        <v>41</v>
      </c>
      <c r="B75" s="797" t="s">
        <v>800</v>
      </c>
      <c r="C75" s="803" t="s">
        <v>141</v>
      </c>
      <c r="D75" s="701">
        <v>9</v>
      </c>
      <c r="E75" s="703">
        <v>0</v>
      </c>
      <c r="F75" s="704">
        <v>9</v>
      </c>
      <c r="G75" s="804">
        <v>0</v>
      </c>
      <c r="H75" s="701">
        <v>9</v>
      </c>
      <c r="I75" s="703">
        <v>0</v>
      </c>
      <c r="J75" s="704">
        <v>9</v>
      </c>
      <c r="K75" s="702">
        <v>0</v>
      </c>
      <c r="L75" s="701">
        <v>9</v>
      </c>
      <c r="M75" s="703">
        <v>0</v>
      </c>
      <c r="N75" s="704">
        <v>9</v>
      </c>
      <c r="O75" s="702">
        <v>0</v>
      </c>
      <c r="P75" s="701">
        <v>9</v>
      </c>
      <c r="Q75" s="703">
        <v>0</v>
      </c>
      <c r="R75" s="704">
        <v>8</v>
      </c>
      <c r="S75" s="702">
        <v>4007</v>
      </c>
      <c r="T75" s="705">
        <f t="shared" si="8"/>
        <v>71</v>
      </c>
      <c r="U75" s="706">
        <f t="shared" si="9"/>
        <v>4007</v>
      </c>
      <c r="V75" s="857">
        <v>41</v>
      </c>
    </row>
    <row r="76" spans="1:22" ht="16.5">
      <c r="A76" s="856">
        <v>42</v>
      </c>
      <c r="B76" s="720" t="s">
        <v>581</v>
      </c>
      <c r="C76" s="721" t="s">
        <v>581</v>
      </c>
      <c r="D76" s="707" t="s">
        <v>581</v>
      </c>
      <c r="E76" s="709" t="s">
        <v>581</v>
      </c>
      <c r="F76" s="710" t="s">
        <v>581</v>
      </c>
      <c r="G76" s="708" t="s">
        <v>581</v>
      </c>
      <c r="H76" s="707" t="s">
        <v>581</v>
      </c>
      <c r="I76" s="709" t="s">
        <v>581</v>
      </c>
      <c r="J76" s="710" t="s">
        <v>581</v>
      </c>
      <c r="K76" s="708" t="s">
        <v>581</v>
      </c>
      <c r="L76" s="707" t="s">
        <v>581</v>
      </c>
      <c r="M76" s="709" t="s">
        <v>581</v>
      </c>
      <c r="N76" s="710" t="s">
        <v>581</v>
      </c>
      <c r="O76" s="708" t="s">
        <v>581</v>
      </c>
      <c r="P76" s="707" t="s">
        <v>581</v>
      </c>
      <c r="Q76" s="709" t="s">
        <v>581</v>
      </c>
      <c r="R76" s="710" t="s">
        <v>581</v>
      </c>
      <c r="S76" s="708" t="s">
        <v>581</v>
      </c>
      <c r="T76" s="705">
        <f t="shared" si="8"/>
      </c>
      <c r="U76" s="706">
        <f t="shared" si="9"/>
      </c>
      <c r="V76" s="857">
        <f>IF(ISNUMBER(AB76)=TRUE,AB76,"")</f>
      </c>
    </row>
    <row r="77" spans="1:22" ht="17.25" thickBot="1">
      <c r="A77" s="859">
        <v>44</v>
      </c>
      <c r="B77" s="860" t="s">
        <v>581</v>
      </c>
      <c r="C77" s="861" t="s">
        <v>581</v>
      </c>
      <c r="D77" s="862" t="s">
        <v>581</v>
      </c>
      <c r="E77" s="863" t="s">
        <v>581</v>
      </c>
      <c r="F77" s="864" t="s">
        <v>581</v>
      </c>
      <c r="G77" s="865" t="s">
        <v>581</v>
      </c>
      <c r="H77" s="862" t="s">
        <v>581</v>
      </c>
      <c r="I77" s="863" t="s">
        <v>581</v>
      </c>
      <c r="J77" s="864" t="s">
        <v>581</v>
      </c>
      <c r="K77" s="865" t="s">
        <v>581</v>
      </c>
      <c r="L77" s="862" t="s">
        <v>581</v>
      </c>
      <c r="M77" s="863" t="s">
        <v>581</v>
      </c>
      <c r="N77" s="864" t="s">
        <v>581</v>
      </c>
      <c r="O77" s="865" t="s">
        <v>581</v>
      </c>
      <c r="P77" s="862" t="s">
        <v>581</v>
      </c>
      <c r="Q77" s="863" t="s">
        <v>581</v>
      </c>
      <c r="R77" s="864" t="s">
        <v>581</v>
      </c>
      <c r="S77" s="865" t="s">
        <v>581</v>
      </c>
      <c r="T77" s="866">
        <f t="shared" si="8"/>
      </c>
      <c r="U77" s="867">
        <f t="shared" si="9"/>
      </c>
      <c r="V77" s="868">
        <f>IF(ISNUMBER(AB77)=TRUE,AB77,"")</f>
      </c>
    </row>
  </sheetData>
  <sheetProtection selectLockedCells="1" selectUnlockedCells="1"/>
  <protectedRanges>
    <protectedRange sqref="B11:C18" name="Sortiranje ekipa"/>
    <protectedRange sqref="C35:C37 C75" name="Sortiranje ekipa_4"/>
    <protectedRange sqref="C38" name="Sortiranje ekipa_5"/>
    <protectedRange sqref="C39" name="Sortiranje ekipa_6"/>
    <protectedRange sqref="C40" name="Sortiranje ekipa_7"/>
    <protectedRange sqref="C41" name="Sortiranje ekipa_8"/>
    <protectedRange sqref="C42" name="Sortiranje ekipa_9"/>
    <protectedRange sqref="C43 C68:C69" name="Sortiranje ekipa_10"/>
    <protectedRange sqref="C44" name="Sortiranje ekipa_11"/>
    <protectedRange sqref="C45" name="Sortiranje ekipa_12"/>
    <protectedRange sqref="C46 C71" name="Sortiranje ekipa_1"/>
    <protectedRange sqref="C47" name="Sortiranje ekipa_13"/>
    <protectedRange sqref="C48 C67 C70" name="Sortiranje ekipa_14"/>
    <protectedRange sqref="C49" name="Sortiranje ekipa_15"/>
    <protectedRange sqref="C50" name="Sortiranje ekipa_16"/>
    <protectedRange sqref="C51" name="Sortiranje ekipa_17"/>
    <protectedRange sqref="C52" name="Sortiranje ekipa_18"/>
    <protectedRange sqref="C53 C73" name="Sortiranje ekipa_19"/>
    <protectedRange sqref="C54" name="Sortiranje ekipa_20"/>
    <protectedRange sqref="C55" name="Sortiranje ekipa_21"/>
    <protectedRange sqref="C56" name="Sortiranje ekipa_22"/>
    <protectedRange sqref="C57" name="Sortiranje ekipa_23"/>
    <protectedRange sqref="C58" name="Sortiranje ekipa_24"/>
    <protectedRange sqref="C59" name="Sortiranje ekipa_25"/>
    <protectedRange sqref="C60 C72" name="Sortiranje ekipa_26"/>
    <protectedRange sqref="C61" name="Sortiranje ekipa_27"/>
    <protectedRange sqref="C62" name="Sortiranje ekipa_28"/>
    <protectedRange sqref="C63" name="Sortiranje ekipa_29"/>
    <protectedRange sqref="C64" name="Sortiranje ekipa_30"/>
    <protectedRange sqref="C65" name="Sortiranje ekipa_31"/>
  </protectedRanges>
  <mergeCells count="41">
    <mergeCell ref="T32:V33"/>
    <mergeCell ref="D33:E33"/>
    <mergeCell ref="F33:G33"/>
    <mergeCell ref="H33:I33"/>
    <mergeCell ref="J33:K33"/>
    <mergeCell ref="L33:M33"/>
    <mergeCell ref="N33:O33"/>
    <mergeCell ref="P33:Q33"/>
    <mergeCell ref="R33:S33"/>
    <mergeCell ref="L32:M32"/>
    <mergeCell ref="R32:S32"/>
    <mergeCell ref="B28:C28"/>
    <mergeCell ref="B29:C29"/>
    <mergeCell ref="E29:Q29"/>
    <mergeCell ref="F32:G32"/>
    <mergeCell ref="H32:I32"/>
    <mergeCell ref="J32:K32"/>
    <mergeCell ref="A32:A34"/>
    <mergeCell ref="B32:B34"/>
    <mergeCell ref="C32:C34"/>
    <mergeCell ref="D32:E32"/>
    <mergeCell ref="N32:O32"/>
    <mergeCell ref="P32:Q32"/>
    <mergeCell ref="F5:R5"/>
    <mergeCell ref="D8:E8"/>
    <mergeCell ref="F8:G8"/>
    <mergeCell ref="D9:E9"/>
    <mergeCell ref="F9:G9"/>
    <mergeCell ref="L9:M9"/>
    <mergeCell ref="N9:O9"/>
    <mergeCell ref="P9:Q9"/>
    <mergeCell ref="T8:V9"/>
    <mergeCell ref="H9:I9"/>
    <mergeCell ref="J9:K9"/>
    <mergeCell ref="R9:S9"/>
    <mergeCell ref="P8:Q8"/>
    <mergeCell ref="R8:S8"/>
    <mergeCell ref="H8:I8"/>
    <mergeCell ref="J8:K8"/>
    <mergeCell ref="L8:M8"/>
    <mergeCell ref="N8:O8"/>
  </mergeCells>
  <dataValidations count="3">
    <dataValidation errorStyle="warning" type="textLength" allowBlank="1" showInputMessage="1" showErrorMessage="1" errorTitle="PAZI !" error="Provjeri što unosiš, ODUSTANI !" sqref="C38:C65 B68:B71 B39:B65 C67:C73 B75 B35:B37 B12:C18">
      <formula1>3</formula1>
      <formula2>50</formula2>
    </dataValidation>
    <dataValidation errorStyle="warning" type="textLength" allowBlank="1" showInputMessage="1" showErrorMessage="1" promptTitle="SAVJET" prompt="Preporuča se da se ekipe, kao i imena i prezimena natjecatelja u susjednim kolonama, ne pišu cijela velikim slovima i da se ne koriste navodnici jer se time nepotrebno zauzima mjesto u tabelama.Upišite npr;&#10;Ilova Garešnica  ,  Dražen Červeni" errorTitle="PAZI !" error="Provjeri što unosiš, ODUSTANI !" sqref="C75 C35:C37 B11:C11">
      <formula1>3</formula1>
      <formula2>50</formula2>
    </dataValidation>
    <dataValidation type="custom" allowBlank="1" showInputMessage="1" showErrorMessage="1" promptTitle="POZOR!" prompt="Polje sa formulom, ne upisuj ništa!" errorTitle="Stani!" error="Polje sa formulom i nije dopušteno ništa mjenjati!" sqref="T35:T77">
      <formula1>IF(ISNUMBER(D35)=TRUE,SUM(D35,F35,H35,J35,L35,N35,P35,R35),"")</formula1>
    </dataValidation>
  </dataValidations>
  <printOptions horizontalCentered="1"/>
  <pageMargins left="0.7874015748031497" right="0.7874015748031497" top="0.2755905511811024" bottom="0.5905511811023623" header="2.952755905511811" footer="0.4330708661417323"/>
  <pageSetup horizontalDpi="600" verticalDpi="600" orientation="landscape" paperSize="9" scale="75" r:id="rId5"/>
  <headerFooter alignWithMargins="0">
    <oddHeader>&amp;C&amp;G</oddHead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4:AB77"/>
  <sheetViews>
    <sheetView zoomScale="75" zoomScaleNormal="75" zoomScalePageLayoutView="0" workbookViewId="0" topLeftCell="A29">
      <selection activeCell="AC39" sqref="AC39"/>
    </sheetView>
  </sheetViews>
  <sheetFormatPr defaultColWidth="9.140625" defaultRowHeight="12.75"/>
  <cols>
    <col min="1" max="1" width="5.7109375" style="722" customWidth="1"/>
    <col min="2" max="3" width="17.140625" style="723" customWidth="1"/>
    <col min="4" max="4" width="5.7109375" style="723" customWidth="1"/>
    <col min="5" max="5" width="9.421875" style="723" customWidth="1"/>
    <col min="6" max="6" width="5.7109375" style="723" customWidth="1"/>
    <col min="7" max="7" width="9.421875" style="723" customWidth="1"/>
    <col min="8" max="8" width="5.7109375" style="723" customWidth="1"/>
    <col min="9" max="9" width="9.421875" style="723" customWidth="1"/>
    <col min="10" max="10" width="5.7109375" style="723" customWidth="1"/>
    <col min="11" max="11" width="9.421875" style="723" customWidth="1"/>
    <col min="12" max="12" width="5.7109375" style="723" customWidth="1"/>
    <col min="13" max="13" width="9.421875" style="723" customWidth="1"/>
    <col min="14" max="14" width="5.8515625" style="723" customWidth="1"/>
    <col min="15" max="15" width="9.421875" style="723" customWidth="1"/>
    <col min="16" max="16" width="5.7109375" style="723" customWidth="1"/>
    <col min="17" max="17" width="9.421875" style="723" customWidth="1"/>
    <col min="18" max="18" width="5.7109375" style="723" customWidth="1"/>
    <col min="19" max="19" width="9.421875" style="723" customWidth="1"/>
    <col min="20" max="20" width="6.28125" style="723" customWidth="1"/>
    <col min="21" max="21" width="11.00390625" style="723" customWidth="1"/>
    <col min="22" max="22" width="10.00390625" style="723" bestFit="1" customWidth="1"/>
    <col min="23" max="23" width="9.140625" style="723" customWidth="1"/>
    <col min="24" max="24" width="0" style="723" hidden="1" customWidth="1"/>
    <col min="25" max="25" width="15.57421875" style="723" hidden="1" customWidth="1"/>
    <col min="26" max="26" width="0" style="723" hidden="1" customWidth="1"/>
    <col min="27" max="27" width="16.7109375" style="723" hidden="1" customWidth="1"/>
    <col min="28" max="28" width="0" style="723" hidden="1" customWidth="1"/>
    <col min="29" max="16384" width="9.140625" style="723" customWidth="1"/>
  </cols>
  <sheetData>
    <row r="1" ht="12.75"/>
    <row r="2" ht="12.75"/>
    <row r="3" ht="12.75"/>
    <row r="4" spans="2:12" ht="23.25">
      <c r="B4" s="724" t="s">
        <v>888</v>
      </c>
      <c r="E4" s="725"/>
      <c r="L4" s="726" t="s">
        <v>1</v>
      </c>
    </row>
    <row r="5" spans="2:12" ht="23.25">
      <c r="B5" s="727" t="s">
        <v>889</v>
      </c>
      <c r="L5" s="728" t="s">
        <v>89</v>
      </c>
    </row>
    <row r="6" ht="23.25">
      <c r="L6" s="729" t="s">
        <v>88</v>
      </c>
    </row>
    <row r="7" ht="13.5" thickBot="1"/>
    <row r="8" spans="1:22" s="730" customFormat="1" ht="20.25" customHeight="1" thickTop="1">
      <c r="A8" s="747"/>
      <c r="B8" s="747"/>
      <c r="C8" s="747"/>
      <c r="D8" s="1435" t="s">
        <v>868</v>
      </c>
      <c r="E8" s="1436"/>
      <c r="F8" s="1433" t="s">
        <v>869</v>
      </c>
      <c r="G8" s="1434"/>
      <c r="H8" s="1435" t="s">
        <v>870</v>
      </c>
      <c r="I8" s="1436"/>
      <c r="J8" s="1433" t="s">
        <v>871</v>
      </c>
      <c r="K8" s="1434"/>
      <c r="L8" s="1435" t="s">
        <v>872</v>
      </c>
      <c r="M8" s="1436"/>
      <c r="N8" s="1433" t="s">
        <v>873</v>
      </c>
      <c r="O8" s="1434"/>
      <c r="P8" s="1435" t="s">
        <v>874</v>
      </c>
      <c r="Q8" s="1436"/>
      <c r="R8" s="1433" t="s">
        <v>875</v>
      </c>
      <c r="S8" s="1434"/>
      <c r="T8" s="1495" t="s">
        <v>16</v>
      </c>
      <c r="U8" s="1496"/>
      <c r="V8" s="1497"/>
    </row>
    <row r="9" spans="1:22" s="730" customFormat="1" ht="27.75" customHeight="1">
      <c r="A9" s="748" t="s">
        <v>865</v>
      </c>
      <c r="B9" s="748" t="s">
        <v>7</v>
      </c>
      <c r="C9" s="748" t="s">
        <v>751</v>
      </c>
      <c r="D9" s="1501" t="s">
        <v>866</v>
      </c>
      <c r="E9" s="1494"/>
      <c r="F9" s="1493" t="s">
        <v>867</v>
      </c>
      <c r="G9" s="1494"/>
      <c r="H9" s="1493" t="s">
        <v>90</v>
      </c>
      <c r="I9" s="1494"/>
      <c r="J9" s="1493" t="s">
        <v>91</v>
      </c>
      <c r="K9" s="1494"/>
      <c r="L9" s="1493" t="s">
        <v>92</v>
      </c>
      <c r="M9" s="1494"/>
      <c r="N9" s="1493" t="s">
        <v>722</v>
      </c>
      <c r="O9" s="1494"/>
      <c r="P9" s="1493" t="s">
        <v>93</v>
      </c>
      <c r="Q9" s="1494"/>
      <c r="R9" s="1493" t="s">
        <v>94</v>
      </c>
      <c r="S9" s="1494"/>
      <c r="T9" s="1498"/>
      <c r="U9" s="1499"/>
      <c r="V9" s="1500"/>
    </row>
    <row r="10" spans="1:22" s="730" customFormat="1" ht="16.5" thickBot="1">
      <c r="A10" s="749" t="s">
        <v>863</v>
      </c>
      <c r="B10" s="749"/>
      <c r="C10" s="749"/>
      <c r="D10" s="902" t="s">
        <v>17</v>
      </c>
      <c r="E10" s="903" t="s">
        <v>18</v>
      </c>
      <c r="F10" s="902" t="s">
        <v>17</v>
      </c>
      <c r="G10" s="904" t="s">
        <v>18</v>
      </c>
      <c r="H10" s="905" t="s">
        <v>17</v>
      </c>
      <c r="I10" s="903" t="s">
        <v>18</v>
      </c>
      <c r="J10" s="902" t="s">
        <v>17</v>
      </c>
      <c r="K10" s="904" t="s">
        <v>18</v>
      </c>
      <c r="L10" s="905" t="s">
        <v>17</v>
      </c>
      <c r="M10" s="903" t="s">
        <v>18</v>
      </c>
      <c r="N10" s="902" t="s">
        <v>17</v>
      </c>
      <c r="O10" s="906" t="s">
        <v>18</v>
      </c>
      <c r="P10" s="905" t="s">
        <v>17</v>
      </c>
      <c r="Q10" s="903" t="s">
        <v>18</v>
      </c>
      <c r="R10" s="902" t="s">
        <v>17</v>
      </c>
      <c r="S10" s="904" t="s">
        <v>18</v>
      </c>
      <c r="T10" s="905" t="s">
        <v>17</v>
      </c>
      <c r="U10" s="907" t="s">
        <v>19</v>
      </c>
      <c r="V10" s="908" t="s">
        <v>20</v>
      </c>
    </row>
    <row r="11" spans="1:28" s="734" customFormat="1" ht="42.75" customHeight="1">
      <c r="A11" s="875">
        <v>1</v>
      </c>
      <c r="B11" s="876" t="s">
        <v>823</v>
      </c>
      <c r="C11" s="876" t="s">
        <v>726</v>
      </c>
      <c r="D11" s="877">
        <v>2</v>
      </c>
      <c r="E11" s="878">
        <v>23896</v>
      </c>
      <c r="F11" s="877">
        <v>3</v>
      </c>
      <c r="G11" s="878">
        <v>18648</v>
      </c>
      <c r="H11" s="879">
        <v>6</v>
      </c>
      <c r="I11" s="880">
        <v>6350</v>
      </c>
      <c r="J11" s="881">
        <v>2</v>
      </c>
      <c r="K11" s="882">
        <v>23308</v>
      </c>
      <c r="L11" s="879">
        <v>3</v>
      </c>
      <c r="M11" s="880">
        <v>17311</v>
      </c>
      <c r="N11" s="881">
        <v>4</v>
      </c>
      <c r="O11" s="882">
        <v>10594</v>
      </c>
      <c r="P11" s="879">
        <v>2</v>
      </c>
      <c r="Q11" s="880">
        <v>21324</v>
      </c>
      <c r="R11" s="881">
        <v>1</v>
      </c>
      <c r="S11" s="882">
        <v>35990</v>
      </c>
      <c r="T11" s="883">
        <f aca="true" t="shared" si="0" ref="T11:U18">IF(ISNUMBER(D11)=TRUE,SUM(D11,F11,H11,J11,L11,N11,P11,R11),"")</f>
        <v>23</v>
      </c>
      <c r="U11" s="884">
        <f t="shared" si="0"/>
        <v>157421</v>
      </c>
      <c r="V11" s="885">
        <f aca="true" t="shared" si="1" ref="V11:V18">IF(ISNUMBER(AB11)=TRUE,AB11,"")</f>
        <v>1</v>
      </c>
      <c r="X11" s="734">
        <f aca="true" t="shared" si="2" ref="X11:X18">IF(ISNUMBER(T11)=TRUE,T11,"")</f>
        <v>23</v>
      </c>
      <c r="Y11" s="734">
        <f aca="true" t="shared" si="3" ref="Y11:Y18">IF(ISNUMBER(U11)=TRUE,U11,"")</f>
        <v>157421</v>
      </c>
      <c r="Z11" s="735">
        <f aca="true" t="shared" si="4" ref="Z11:Z18">MAX(E11,G11,I11,K11,M11,O11,Q11,S11)</f>
        <v>35990</v>
      </c>
      <c r="AA11" s="734">
        <f aca="true" t="shared" si="5" ref="AA11:AA18">IF(ISNUMBER(X11)=TRUE,X11-Y11/100000-Z11/1000000000,"")</f>
        <v>21.42575401</v>
      </c>
      <c r="AB11" s="734">
        <f aca="true" t="shared" si="6" ref="AB11:AB18">IF(ISNUMBER(AA11)=TRUE,RANK(AA11,$AA$11:$AA$18,1),"")</f>
        <v>1</v>
      </c>
    </row>
    <row r="12" spans="1:28" s="734" customFormat="1" ht="42.75" customHeight="1">
      <c r="A12" s="886">
        <v>2</v>
      </c>
      <c r="B12" s="731" t="s">
        <v>824</v>
      </c>
      <c r="C12" s="731" t="s">
        <v>727</v>
      </c>
      <c r="D12" s="736">
        <v>1</v>
      </c>
      <c r="E12" s="737">
        <v>32968</v>
      </c>
      <c r="F12" s="736">
        <v>1</v>
      </c>
      <c r="G12" s="737">
        <v>24502</v>
      </c>
      <c r="H12" s="738">
        <v>3</v>
      </c>
      <c r="I12" s="739">
        <v>9100</v>
      </c>
      <c r="J12" s="740">
        <v>6</v>
      </c>
      <c r="K12" s="741">
        <v>17923</v>
      </c>
      <c r="L12" s="738">
        <v>5</v>
      </c>
      <c r="M12" s="739">
        <v>13991</v>
      </c>
      <c r="N12" s="740">
        <v>1</v>
      </c>
      <c r="O12" s="741">
        <v>19591</v>
      </c>
      <c r="P12" s="738">
        <v>4</v>
      </c>
      <c r="Q12" s="739">
        <v>17844</v>
      </c>
      <c r="R12" s="740">
        <v>4</v>
      </c>
      <c r="S12" s="741">
        <v>28695</v>
      </c>
      <c r="T12" s="742">
        <f t="shared" si="0"/>
        <v>25</v>
      </c>
      <c r="U12" s="743">
        <f t="shared" si="0"/>
        <v>164614</v>
      </c>
      <c r="V12" s="887">
        <f t="shared" si="1"/>
        <v>2</v>
      </c>
      <c r="X12" s="734">
        <f t="shared" si="2"/>
        <v>25</v>
      </c>
      <c r="Y12" s="734">
        <f t="shared" si="3"/>
        <v>164614</v>
      </c>
      <c r="Z12" s="735">
        <f t="shared" si="4"/>
        <v>32968</v>
      </c>
      <c r="AA12" s="734">
        <f t="shared" si="5"/>
        <v>23.353827032</v>
      </c>
      <c r="AB12" s="734">
        <f t="shared" si="6"/>
        <v>2</v>
      </c>
    </row>
    <row r="13" spans="1:28" s="734" customFormat="1" ht="42.75" customHeight="1">
      <c r="A13" s="886">
        <v>3</v>
      </c>
      <c r="B13" s="731" t="s">
        <v>825</v>
      </c>
      <c r="C13" s="731" t="s">
        <v>728</v>
      </c>
      <c r="D13" s="736">
        <v>4</v>
      </c>
      <c r="E13" s="737">
        <v>18198</v>
      </c>
      <c r="F13" s="736">
        <v>2</v>
      </c>
      <c r="G13" s="737">
        <v>19316</v>
      </c>
      <c r="H13" s="738">
        <v>2</v>
      </c>
      <c r="I13" s="739">
        <v>9580</v>
      </c>
      <c r="J13" s="740">
        <v>3</v>
      </c>
      <c r="K13" s="741">
        <v>19586</v>
      </c>
      <c r="L13" s="738">
        <v>7</v>
      </c>
      <c r="M13" s="739">
        <v>9015</v>
      </c>
      <c r="N13" s="740">
        <v>3</v>
      </c>
      <c r="O13" s="741">
        <v>11428</v>
      </c>
      <c r="P13" s="738">
        <v>3</v>
      </c>
      <c r="Q13" s="739">
        <v>22024</v>
      </c>
      <c r="R13" s="740">
        <v>2</v>
      </c>
      <c r="S13" s="741">
        <v>29477</v>
      </c>
      <c r="T13" s="732">
        <f t="shared" si="0"/>
        <v>26</v>
      </c>
      <c r="U13" s="733">
        <f t="shared" si="0"/>
        <v>138624</v>
      </c>
      <c r="V13" s="887">
        <f t="shared" si="1"/>
        <v>3</v>
      </c>
      <c r="X13" s="734">
        <f t="shared" si="2"/>
        <v>26</v>
      </c>
      <c r="Y13" s="734">
        <f t="shared" si="3"/>
        <v>138624</v>
      </c>
      <c r="Z13" s="735">
        <f t="shared" si="4"/>
        <v>29477</v>
      </c>
      <c r="AA13" s="734">
        <f t="shared" si="5"/>
        <v>24.613730523</v>
      </c>
      <c r="AB13" s="734">
        <f t="shared" si="6"/>
        <v>3</v>
      </c>
    </row>
    <row r="14" spans="1:28" s="734" customFormat="1" ht="42.75" customHeight="1">
      <c r="A14" s="886">
        <v>4</v>
      </c>
      <c r="B14" s="731" t="s">
        <v>826</v>
      </c>
      <c r="C14" s="731" t="s">
        <v>723</v>
      </c>
      <c r="D14" s="736">
        <v>3</v>
      </c>
      <c r="E14" s="737">
        <v>22562</v>
      </c>
      <c r="F14" s="736">
        <v>5</v>
      </c>
      <c r="G14" s="737">
        <v>16409</v>
      </c>
      <c r="H14" s="738">
        <v>1</v>
      </c>
      <c r="I14" s="739">
        <v>8570</v>
      </c>
      <c r="J14" s="740">
        <v>1</v>
      </c>
      <c r="K14" s="741">
        <v>24897</v>
      </c>
      <c r="L14" s="738">
        <v>6</v>
      </c>
      <c r="M14" s="739">
        <v>14989</v>
      </c>
      <c r="N14" s="740">
        <v>8</v>
      </c>
      <c r="O14" s="741">
        <v>1347</v>
      </c>
      <c r="P14" s="738">
        <v>1</v>
      </c>
      <c r="Q14" s="739">
        <v>19712</v>
      </c>
      <c r="R14" s="740">
        <v>3</v>
      </c>
      <c r="S14" s="741">
        <v>28626</v>
      </c>
      <c r="T14" s="742">
        <f t="shared" si="0"/>
        <v>28</v>
      </c>
      <c r="U14" s="744">
        <f t="shared" si="0"/>
        <v>137112</v>
      </c>
      <c r="V14" s="887">
        <f t="shared" si="1"/>
        <v>4</v>
      </c>
      <c r="X14" s="734">
        <f t="shared" si="2"/>
        <v>28</v>
      </c>
      <c r="Y14" s="734">
        <f t="shared" si="3"/>
        <v>137112</v>
      </c>
      <c r="Z14" s="735">
        <f t="shared" si="4"/>
        <v>28626</v>
      </c>
      <c r="AA14" s="734">
        <f t="shared" si="5"/>
        <v>26.628851374</v>
      </c>
      <c r="AB14" s="734">
        <f t="shared" si="6"/>
        <v>4</v>
      </c>
    </row>
    <row r="15" spans="1:28" s="734" customFormat="1" ht="42.75" customHeight="1">
      <c r="A15" s="886">
        <v>5</v>
      </c>
      <c r="B15" s="731" t="s">
        <v>827</v>
      </c>
      <c r="C15" s="731" t="s">
        <v>729</v>
      </c>
      <c r="D15" s="736">
        <v>5</v>
      </c>
      <c r="E15" s="737">
        <v>15486</v>
      </c>
      <c r="F15" s="736">
        <v>6</v>
      </c>
      <c r="G15" s="737">
        <v>13180</v>
      </c>
      <c r="H15" s="738">
        <v>4</v>
      </c>
      <c r="I15" s="739">
        <v>7400</v>
      </c>
      <c r="J15" s="740">
        <v>4</v>
      </c>
      <c r="K15" s="741">
        <v>17974</v>
      </c>
      <c r="L15" s="738">
        <v>2</v>
      </c>
      <c r="M15" s="739">
        <v>14783</v>
      </c>
      <c r="N15" s="740">
        <v>6</v>
      </c>
      <c r="O15" s="741">
        <v>6786</v>
      </c>
      <c r="P15" s="738">
        <v>6</v>
      </c>
      <c r="Q15" s="739">
        <v>16112</v>
      </c>
      <c r="R15" s="740">
        <v>8</v>
      </c>
      <c r="S15" s="741">
        <v>20373</v>
      </c>
      <c r="T15" s="732">
        <f t="shared" si="0"/>
        <v>41</v>
      </c>
      <c r="U15" s="733">
        <f t="shared" si="0"/>
        <v>112094</v>
      </c>
      <c r="V15" s="887">
        <f t="shared" si="1"/>
        <v>5</v>
      </c>
      <c r="X15" s="734">
        <f t="shared" si="2"/>
        <v>41</v>
      </c>
      <c r="Y15" s="734">
        <f t="shared" si="3"/>
        <v>112094</v>
      </c>
      <c r="Z15" s="735">
        <f t="shared" si="4"/>
        <v>20373</v>
      </c>
      <c r="AA15" s="734">
        <f t="shared" si="5"/>
        <v>39.879039627000004</v>
      </c>
      <c r="AB15" s="734">
        <f t="shared" si="6"/>
        <v>5</v>
      </c>
    </row>
    <row r="16" spans="1:28" s="734" customFormat="1" ht="42.75" customHeight="1">
      <c r="A16" s="886">
        <v>6</v>
      </c>
      <c r="B16" s="731" t="s">
        <v>828</v>
      </c>
      <c r="C16" s="731" t="s">
        <v>724</v>
      </c>
      <c r="D16" s="736">
        <v>6</v>
      </c>
      <c r="E16" s="737">
        <v>13930</v>
      </c>
      <c r="F16" s="736">
        <v>4</v>
      </c>
      <c r="G16" s="737">
        <v>18286</v>
      </c>
      <c r="H16" s="738">
        <v>5</v>
      </c>
      <c r="I16" s="739">
        <v>8290</v>
      </c>
      <c r="J16" s="740">
        <v>8</v>
      </c>
      <c r="K16" s="741">
        <v>8585</v>
      </c>
      <c r="L16" s="738">
        <v>8</v>
      </c>
      <c r="M16" s="739">
        <v>11379</v>
      </c>
      <c r="N16" s="740">
        <v>5</v>
      </c>
      <c r="O16" s="741">
        <v>5644</v>
      </c>
      <c r="P16" s="738">
        <v>5</v>
      </c>
      <c r="Q16" s="739">
        <v>18272</v>
      </c>
      <c r="R16" s="740">
        <v>5</v>
      </c>
      <c r="S16" s="741">
        <v>23917</v>
      </c>
      <c r="T16" s="742">
        <f t="shared" si="0"/>
        <v>46</v>
      </c>
      <c r="U16" s="744">
        <f t="shared" si="0"/>
        <v>108303</v>
      </c>
      <c r="V16" s="887">
        <f t="shared" si="1"/>
        <v>6</v>
      </c>
      <c r="X16" s="734">
        <f t="shared" si="2"/>
        <v>46</v>
      </c>
      <c r="Y16" s="734">
        <f t="shared" si="3"/>
        <v>108303</v>
      </c>
      <c r="Z16" s="735">
        <f t="shared" si="4"/>
        <v>23917</v>
      </c>
      <c r="AA16" s="734">
        <f t="shared" si="5"/>
        <v>44.916946083</v>
      </c>
      <c r="AB16" s="734">
        <f t="shared" si="6"/>
        <v>6</v>
      </c>
    </row>
    <row r="17" spans="1:28" s="734" customFormat="1" ht="42.75" customHeight="1">
      <c r="A17" s="886">
        <v>7</v>
      </c>
      <c r="B17" s="731" t="s">
        <v>725</v>
      </c>
      <c r="C17" s="731" t="s">
        <v>730</v>
      </c>
      <c r="D17" s="736">
        <v>7</v>
      </c>
      <c r="E17" s="737">
        <v>13324</v>
      </c>
      <c r="F17" s="736">
        <v>7</v>
      </c>
      <c r="G17" s="737">
        <v>15256</v>
      </c>
      <c r="H17" s="738">
        <v>8</v>
      </c>
      <c r="I17" s="739">
        <v>6640</v>
      </c>
      <c r="J17" s="740">
        <v>7</v>
      </c>
      <c r="K17" s="741">
        <v>16407</v>
      </c>
      <c r="L17" s="738">
        <v>4</v>
      </c>
      <c r="M17" s="739">
        <v>15736</v>
      </c>
      <c r="N17" s="740">
        <v>2</v>
      </c>
      <c r="O17" s="741">
        <v>24056</v>
      </c>
      <c r="P17" s="738">
        <v>7</v>
      </c>
      <c r="Q17" s="739">
        <v>15998</v>
      </c>
      <c r="R17" s="740">
        <v>7</v>
      </c>
      <c r="S17" s="741">
        <v>20867</v>
      </c>
      <c r="T17" s="732">
        <f t="shared" si="0"/>
        <v>49</v>
      </c>
      <c r="U17" s="733">
        <f t="shared" si="0"/>
        <v>128284</v>
      </c>
      <c r="V17" s="887">
        <f t="shared" si="1"/>
        <v>7</v>
      </c>
      <c r="X17" s="734">
        <f t="shared" si="2"/>
        <v>49</v>
      </c>
      <c r="Y17" s="734">
        <f t="shared" si="3"/>
        <v>128284</v>
      </c>
      <c r="Z17" s="735">
        <f t="shared" si="4"/>
        <v>24056</v>
      </c>
      <c r="AA17" s="734">
        <f t="shared" si="5"/>
        <v>47.717135944</v>
      </c>
      <c r="AB17" s="734">
        <f t="shared" si="6"/>
        <v>7</v>
      </c>
    </row>
    <row r="18" spans="1:28" s="734" customFormat="1" ht="42.75" customHeight="1" thickBot="1">
      <c r="A18" s="888">
        <v>8</v>
      </c>
      <c r="B18" s="889" t="s">
        <v>829</v>
      </c>
      <c r="C18" s="889" t="s">
        <v>731</v>
      </c>
      <c r="D18" s="890">
        <v>8</v>
      </c>
      <c r="E18" s="891">
        <v>13733</v>
      </c>
      <c r="F18" s="890">
        <v>8</v>
      </c>
      <c r="G18" s="891">
        <v>10249</v>
      </c>
      <c r="H18" s="892">
        <v>7</v>
      </c>
      <c r="I18" s="893">
        <v>5400</v>
      </c>
      <c r="J18" s="894">
        <v>5</v>
      </c>
      <c r="K18" s="895">
        <v>17140</v>
      </c>
      <c r="L18" s="892">
        <v>1</v>
      </c>
      <c r="M18" s="893">
        <v>35003</v>
      </c>
      <c r="N18" s="894">
        <v>7</v>
      </c>
      <c r="O18" s="895">
        <v>3441</v>
      </c>
      <c r="P18" s="892">
        <v>8</v>
      </c>
      <c r="Q18" s="893">
        <v>13282</v>
      </c>
      <c r="R18" s="894">
        <v>6</v>
      </c>
      <c r="S18" s="895">
        <v>21652</v>
      </c>
      <c r="T18" s="896">
        <f t="shared" si="0"/>
        <v>50</v>
      </c>
      <c r="U18" s="897">
        <f t="shared" si="0"/>
        <v>119900</v>
      </c>
      <c r="V18" s="898">
        <f t="shared" si="1"/>
        <v>8</v>
      </c>
      <c r="X18" s="734">
        <f t="shared" si="2"/>
        <v>50</v>
      </c>
      <c r="Y18" s="734">
        <f t="shared" si="3"/>
        <v>119900</v>
      </c>
      <c r="Z18" s="735">
        <f t="shared" si="4"/>
        <v>35003</v>
      </c>
      <c r="AA18" s="734">
        <f t="shared" si="5"/>
        <v>48.800964997</v>
      </c>
      <c r="AB18" s="734">
        <f t="shared" si="6"/>
        <v>8</v>
      </c>
    </row>
    <row r="19" spans="2:5" ht="15">
      <c r="B19" s="730"/>
      <c r="C19" s="730"/>
      <c r="E19" s="745"/>
    </row>
    <row r="20" spans="2:5" ht="12.75">
      <c r="B20" s="730"/>
      <c r="C20" s="730"/>
      <c r="E20" s="746"/>
    </row>
    <row r="21" spans="2:3" ht="15.75">
      <c r="B21" s="666" t="s">
        <v>732</v>
      </c>
      <c r="C21" s="730"/>
    </row>
    <row r="22" spans="2:3" ht="12.75">
      <c r="B22" s="633"/>
      <c r="C22" s="730"/>
    </row>
    <row r="23" spans="2:3" ht="15.75">
      <c r="B23" s="666" t="s">
        <v>733</v>
      </c>
      <c r="C23" s="730"/>
    </row>
    <row r="24" spans="2:3" ht="12.75">
      <c r="B24" s="730"/>
      <c r="C24" s="730"/>
    </row>
    <row r="25" spans="2:3" ht="12.75">
      <c r="B25" s="730"/>
      <c r="C25" s="730"/>
    </row>
    <row r="26" spans="2:3" ht="12.75">
      <c r="B26" s="730"/>
      <c r="C26" s="730"/>
    </row>
    <row r="27" spans="2:3" ht="12.75">
      <c r="B27" s="730"/>
      <c r="C27" s="730"/>
    </row>
    <row r="28" spans="1:22" ht="23.25">
      <c r="A28" s="670"/>
      <c r="B28" s="1477" t="s">
        <v>0</v>
      </c>
      <c r="C28" s="1477"/>
      <c r="D28"/>
      <c r="E28" s="671"/>
      <c r="F28"/>
      <c r="G28" s="671"/>
      <c r="H28"/>
      <c r="I28" s="671"/>
      <c r="J28"/>
      <c r="K28" s="672" t="s">
        <v>1</v>
      </c>
      <c r="L28"/>
      <c r="M28" s="671"/>
      <c r="N28"/>
      <c r="O28" s="671"/>
      <c r="P28"/>
      <c r="Q28"/>
      <c r="R28"/>
      <c r="S28" s="671"/>
      <c r="T28"/>
      <c r="U28" s="671"/>
      <c r="V28"/>
    </row>
    <row r="29" spans="1:22" ht="23.25">
      <c r="A29" s="670"/>
      <c r="B29" s="1478" t="s">
        <v>2</v>
      </c>
      <c r="C29" s="1478"/>
      <c r="D29"/>
      <c r="E29" s="671"/>
      <c r="F29"/>
      <c r="G29" s="671"/>
      <c r="H29"/>
      <c r="I29" s="671"/>
      <c r="J29"/>
      <c r="K29" s="673" t="s">
        <v>89</v>
      </c>
      <c r="L29"/>
      <c r="M29" s="671"/>
      <c r="N29"/>
      <c r="O29" s="671"/>
      <c r="P29"/>
      <c r="Q29" s="671"/>
      <c r="R29"/>
      <c r="S29" s="671"/>
      <c r="T29"/>
      <c r="U29" s="671"/>
      <c r="V29"/>
    </row>
    <row r="30" spans="1:22" ht="23.25">
      <c r="A30" s="670"/>
      <c r="B30" s="674"/>
      <c r="C30"/>
      <c r="D30"/>
      <c r="E30" s="671"/>
      <c r="F30"/>
      <c r="G30" s="671"/>
      <c r="H30"/>
      <c r="I30" s="671"/>
      <c r="J30"/>
      <c r="K30" s="672" t="s">
        <v>4</v>
      </c>
      <c r="L30"/>
      <c r="M30" s="671"/>
      <c r="N30"/>
      <c r="O30" s="671"/>
      <c r="P30"/>
      <c r="Q30" s="671"/>
      <c r="R30"/>
      <c r="S30" s="671"/>
      <c r="T30"/>
      <c r="U30" s="671"/>
      <c r="V30"/>
    </row>
    <row r="31" spans="1:22" ht="15.75" thickBot="1">
      <c r="A31" s="670"/>
      <c r="B31" s="675"/>
      <c r="C31"/>
      <c r="D31" s="676"/>
      <c r="E31" s="677"/>
      <c r="F31"/>
      <c r="G31" s="671"/>
      <c r="H31" s="676"/>
      <c r="I31" s="677"/>
      <c r="J31"/>
      <c r="K31" s="671"/>
      <c r="L31" s="676"/>
      <c r="M31" s="677"/>
      <c r="N31"/>
      <c r="O31" s="671"/>
      <c r="P31" s="676"/>
      <c r="Q31" s="677"/>
      <c r="R31"/>
      <c r="S31" s="671"/>
      <c r="T31"/>
      <c r="U31" s="671"/>
      <c r="V31"/>
    </row>
    <row r="32" spans="1:22" ht="18.75" thickTop="1">
      <c r="A32" s="1489" t="s">
        <v>5</v>
      </c>
      <c r="B32" s="1491" t="s">
        <v>6</v>
      </c>
      <c r="C32" s="1492" t="s">
        <v>890</v>
      </c>
      <c r="D32" s="1435" t="s">
        <v>868</v>
      </c>
      <c r="E32" s="1436"/>
      <c r="F32" s="1433" t="s">
        <v>869</v>
      </c>
      <c r="G32" s="1434"/>
      <c r="H32" s="1435" t="s">
        <v>870</v>
      </c>
      <c r="I32" s="1436"/>
      <c r="J32" s="1433" t="s">
        <v>871</v>
      </c>
      <c r="K32" s="1434"/>
      <c r="L32" s="1435" t="s">
        <v>872</v>
      </c>
      <c r="M32" s="1436"/>
      <c r="N32" s="1433" t="s">
        <v>873</v>
      </c>
      <c r="O32" s="1434"/>
      <c r="P32" s="1435" t="s">
        <v>874</v>
      </c>
      <c r="Q32" s="1436"/>
      <c r="R32" s="1433" t="s">
        <v>875</v>
      </c>
      <c r="S32" s="1434"/>
      <c r="T32" s="1480" t="s">
        <v>16</v>
      </c>
      <c r="U32" s="1481"/>
      <c r="V32" s="1482"/>
    </row>
    <row r="33" spans="1:22" ht="27.75" customHeight="1">
      <c r="A33" s="1490"/>
      <c r="B33" s="1472"/>
      <c r="C33" s="1475"/>
      <c r="D33" s="1486" t="s">
        <v>866</v>
      </c>
      <c r="E33" s="1487"/>
      <c r="F33" s="1488" t="s">
        <v>867</v>
      </c>
      <c r="G33" s="1487"/>
      <c r="H33" s="1488" t="s">
        <v>90</v>
      </c>
      <c r="I33" s="1487"/>
      <c r="J33" s="1488" t="s">
        <v>91</v>
      </c>
      <c r="K33" s="1487"/>
      <c r="L33" s="1488" t="s">
        <v>92</v>
      </c>
      <c r="M33" s="1487"/>
      <c r="N33" s="1488" t="s">
        <v>722</v>
      </c>
      <c r="O33" s="1487"/>
      <c r="P33" s="1488" t="s">
        <v>93</v>
      </c>
      <c r="Q33" s="1487"/>
      <c r="R33" s="1488" t="s">
        <v>94</v>
      </c>
      <c r="S33" s="1487"/>
      <c r="T33" s="1483"/>
      <c r="U33" s="1484"/>
      <c r="V33" s="1485"/>
    </row>
    <row r="34" spans="1:22" ht="4.5" customHeight="1">
      <c r="A34" s="1490"/>
      <c r="B34" s="1472"/>
      <c r="C34" s="1475"/>
      <c r="D34" s="678"/>
      <c r="E34" s="679"/>
      <c r="F34" s="678"/>
      <c r="G34" s="680"/>
      <c r="H34" s="681"/>
      <c r="I34" s="679"/>
      <c r="J34" s="678"/>
      <c r="K34" s="680"/>
      <c r="L34" s="681"/>
      <c r="M34" s="679"/>
      <c r="N34" s="678"/>
      <c r="O34" s="682"/>
      <c r="P34" s="681"/>
      <c r="Q34" s="679"/>
      <c r="R34" s="678"/>
      <c r="S34" s="680"/>
      <c r="T34" s="681"/>
      <c r="U34" s="683"/>
      <c r="V34" s="684"/>
    </row>
    <row r="35" spans="1:22" ht="13.5" customHeight="1" thickBot="1">
      <c r="A35" s="685"/>
      <c r="B35" s="686"/>
      <c r="C35" s="687" t="s">
        <v>513</v>
      </c>
      <c r="D35" s="688" t="s">
        <v>17</v>
      </c>
      <c r="E35" s="689" t="s">
        <v>18</v>
      </c>
      <c r="F35" s="688" t="s">
        <v>17</v>
      </c>
      <c r="G35" s="690" t="s">
        <v>18</v>
      </c>
      <c r="H35" s="691" t="s">
        <v>17</v>
      </c>
      <c r="I35" s="689" t="s">
        <v>18</v>
      </c>
      <c r="J35" s="688" t="s">
        <v>17</v>
      </c>
      <c r="K35" s="690" t="s">
        <v>18</v>
      </c>
      <c r="L35" s="691" t="s">
        <v>17</v>
      </c>
      <c r="M35" s="689" t="s">
        <v>18</v>
      </c>
      <c r="N35" s="688" t="s">
        <v>17</v>
      </c>
      <c r="O35" s="692" t="s">
        <v>18</v>
      </c>
      <c r="P35" s="691" t="s">
        <v>17</v>
      </c>
      <c r="Q35" s="689" t="s">
        <v>18</v>
      </c>
      <c r="R35" s="688" t="s">
        <v>17</v>
      </c>
      <c r="S35" s="690" t="s">
        <v>18</v>
      </c>
      <c r="T35" s="691" t="s">
        <v>17</v>
      </c>
      <c r="U35" s="693" t="s">
        <v>19</v>
      </c>
      <c r="V35" s="694" t="s">
        <v>20</v>
      </c>
    </row>
    <row r="36" spans="1:22" ht="16.5">
      <c r="A36" s="846">
        <v>1</v>
      </c>
      <c r="B36" s="869" t="s">
        <v>98</v>
      </c>
      <c r="C36" s="870" t="s">
        <v>99</v>
      </c>
      <c r="D36" s="871">
        <v>4</v>
      </c>
      <c r="E36" s="872">
        <v>5182</v>
      </c>
      <c r="F36" s="873">
        <v>1</v>
      </c>
      <c r="G36" s="874">
        <v>3812</v>
      </c>
      <c r="H36" s="849">
        <v>2</v>
      </c>
      <c r="I36" s="852">
        <v>2100</v>
      </c>
      <c r="J36" s="849">
        <v>6</v>
      </c>
      <c r="K36" s="850">
        <v>4489</v>
      </c>
      <c r="L36" s="851">
        <v>4</v>
      </c>
      <c r="M36" s="852">
        <v>6333</v>
      </c>
      <c r="N36" s="851">
        <v>3</v>
      </c>
      <c r="O36" s="852">
        <v>2400</v>
      </c>
      <c r="P36" s="849">
        <v>2</v>
      </c>
      <c r="Q36" s="850">
        <v>6788</v>
      </c>
      <c r="R36" s="851">
        <v>1</v>
      </c>
      <c r="S36" s="852">
        <v>10650</v>
      </c>
      <c r="T36" s="853">
        <f aca="true" t="shared" si="7" ref="T36:T77">IF(ISNUMBER(D36)=TRUE,SUM(D36,F36,H36,J36,L36,N36,P36,R36),"")</f>
        <v>23</v>
      </c>
      <c r="U36" s="854">
        <f aca="true" t="shared" si="8" ref="U36:U77">IF(ISNUMBER(E36)=TRUE,SUM(E36,G36,I36,K36,M36,O36,Q36,S36),"")</f>
        <v>41754</v>
      </c>
      <c r="V36" s="855">
        <v>1</v>
      </c>
    </row>
    <row r="37" spans="1:22" ht="16.5">
      <c r="A37" s="856">
        <v>2</v>
      </c>
      <c r="B37" s="695" t="s">
        <v>100</v>
      </c>
      <c r="C37" s="696" t="s">
        <v>101</v>
      </c>
      <c r="D37" s="697">
        <v>3</v>
      </c>
      <c r="E37" s="698">
        <v>5584</v>
      </c>
      <c r="F37" s="699">
        <v>5</v>
      </c>
      <c r="G37" s="700">
        <v>3976</v>
      </c>
      <c r="H37" s="707">
        <v>1</v>
      </c>
      <c r="I37" s="708">
        <v>1320</v>
      </c>
      <c r="J37" s="707">
        <v>4</v>
      </c>
      <c r="K37" s="709">
        <v>5316</v>
      </c>
      <c r="L37" s="710">
        <v>3</v>
      </c>
      <c r="M37" s="708">
        <v>3015</v>
      </c>
      <c r="N37" s="710">
        <v>4</v>
      </c>
      <c r="O37" s="708">
        <v>2050</v>
      </c>
      <c r="P37" s="707">
        <v>1</v>
      </c>
      <c r="Q37" s="709">
        <v>11036</v>
      </c>
      <c r="R37" s="710">
        <v>2</v>
      </c>
      <c r="S37" s="708">
        <v>8090</v>
      </c>
      <c r="T37" s="705">
        <f t="shared" si="7"/>
        <v>23</v>
      </c>
      <c r="U37" s="706">
        <f t="shared" si="8"/>
        <v>40387</v>
      </c>
      <c r="V37" s="857">
        <v>2</v>
      </c>
    </row>
    <row r="38" spans="1:22" ht="16.5">
      <c r="A38" s="856">
        <v>3</v>
      </c>
      <c r="B38" s="695" t="s">
        <v>97</v>
      </c>
      <c r="C38" s="696" t="s">
        <v>96</v>
      </c>
      <c r="D38" s="697">
        <v>1</v>
      </c>
      <c r="E38" s="698">
        <v>15088</v>
      </c>
      <c r="F38" s="699">
        <v>1</v>
      </c>
      <c r="G38" s="700">
        <v>9978</v>
      </c>
      <c r="H38" s="707">
        <v>5</v>
      </c>
      <c r="I38" s="708">
        <v>3550</v>
      </c>
      <c r="J38" s="707">
        <v>5</v>
      </c>
      <c r="K38" s="709">
        <v>4522</v>
      </c>
      <c r="L38" s="710">
        <v>3</v>
      </c>
      <c r="M38" s="708">
        <v>3186</v>
      </c>
      <c r="N38" s="710">
        <v>2</v>
      </c>
      <c r="O38" s="708">
        <v>1681</v>
      </c>
      <c r="P38" s="707">
        <v>5</v>
      </c>
      <c r="Q38" s="709">
        <v>4130</v>
      </c>
      <c r="R38" s="710">
        <v>2</v>
      </c>
      <c r="S38" s="708">
        <v>10440</v>
      </c>
      <c r="T38" s="705">
        <f t="shared" si="7"/>
        <v>24</v>
      </c>
      <c r="U38" s="706">
        <f t="shared" si="8"/>
        <v>52575</v>
      </c>
      <c r="V38" s="857">
        <v>3</v>
      </c>
    </row>
    <row r="39" spans="1:22" ht="16.5">
      <c r="A39" s="858">
        <v>4</v>
      </c>
      <c r="B39" s="695" t="s">
        <v>106</v>
      </c>
      <c r="C39" s="696" t="s">
        <v>99</v>
      </c>
      <c r="D39" s="697">
        <v>1</v>
      </c>
      <c r="E39" s="698">
        <v>8622</v>
      </c>
      <c r="F39" s="699">
        <v>5</v>
      </c>
      <c r="G39" s="700">
        <v>6250</v>
      </c>
      <c r="H39" s="707">
        <v>6</v>
      </c>
      <c r="I39" s="708">
        <v>1210</v>
      </c>
      <c r="J39" s="707">
        <v>1</v>
      </c>
      <c r="K39" s="709">
        <v>10755</v>
      </c>
      <c r="L39" s="710">
        <v>5</v>
      </c>
      <c r="M39" s="708">
        <v>5548</v>
      </c>
      <c r="N39" s="710">
        <v>5</v>
      </c>
      <c r="O39" s="708">
        <v>4526</v>
      </c>
      <c r="P39" s="707">
        <v>1</v>
      </c>
      <c r="Q39" s="709">
        <v>5322</v>
      </c>
      <c r="R39" s="710">
        <v>1</v>
      </c>
      <c r="S39" s="708">
        <v>10700</v>
      </c>
      <c r="T39" s="705">
        <f t="shared" si="7"/>
        <v>25</v>
      </c>
      <c r="U39" s="706">
        <f t="shared" si="8"/>
        <v>52933</v>
      </c>
      <c r="V39" s="857">
        <v>4</v>
      </c>
    </row>
    <row r="40" spans="1:22" ht="16.5">
      <c r="A40" s="856">
        <v>5</v>
      </c>
      <c r="B40" s="695" t="s">
        <v>95</v>
      </c>
      <c r="C40" s="696" t="s">
        <v>96</v>
      </c>
      <c r="D40" s="697">
        <v>3</v>
      </c>
      <c r="E40" s="698">
        <v>3370</v>
      </c>
      <c r="F40" s="699">
        <v>2</v>
      </c>
      <c r="G40" s="700">
        <v>6518</v>
      </c>
      <c r="H40" s="707">
        <v>3</v>
      </c>
      <c r="I40" s="708">
        <v>1150</v>
      </c>
      <c r="J40" s="707">
        <v>3</v>
      </c>
      <c r="K40" s="709">
        <v>6196</v>
      </c>
      <c r="L40" s="710">
        <v>3</v>
      </c>
      <c r="M40" s="708">
        <v>7832</v>
      </c>
      <c r="N40" s="710">
        <v>1</v>
      </c>
      <c r="O40" s="708">
        <v>4792</v>
      </c>
      <c r="P40" s="707">
        <v>4</v>
      </c>
      <c r="Q40" s="709">
        <v>4476</v>
      </c>
      <c r="R40" s="710">
        <v>8</v>
      </c>
      <c r="S40" s="708">
        <v>2995</v>
      </c>
      <c r="T40" s="705">
        <f t="shared" si="7"/>
        <v>27</v>
      </c>
      <c r="U40" s="706">
        <f t="shared" si="8"/>
        <v>37329</v>
      </c>
      <c r="V40" s="857">
        <v>5</v>
      </c>
    </row>
    <row r="41" spans="1:22" ht="16.5">
      <c r="A41" s="856">
        <v>6</v>
      </c>
      <c r="B41" s="695" t="s">
        <v>103</v>
      </c>
      <c r="C41" s="696" t="s">
        <v>96</v>
      </c>
      <c r="D41" s="697">
        <v>1</v>
      </c>
      <c r="E41" s="698">
        <v>8488</v>
      </c>
      <c r="F41" s="699">
        <v>2</v>
      </c>
      <c r="G41" s="700">
        <v>4870</v>
      </c>
      <c r="H41" s="707">
        <v>3</v>
      </c>
      <c r="I41" s="708">
        <v>1960</v>
      </c>
      <c r="J41" s="707">
        <v>6</v>
      </c>
      <c r="K41" s="709">
        <v>3200</v>
      </c>
      <c r="L41" s="710">
        <v>6</v>
      </c>
      <c r="M41" s="708">
        <v>2673</v>
      </c>
      <c r="N41" s="710">
        <v>3</v>
      </c>
      <c r="O41" s="708">
        <v>5642</v>
      </c>
      <c r="P41" s="707">
        <v>4</v>
      </c>
      <c r="Q41" s="709">
        <v>5806</v>
      </c>
      <c r="R41" s="710">
        <v>3</v>
      </c>
      <c r="S41" s="708">
        <v>7405</v>
      </c>
      <c r="T41" s="705">
        <f t="shared" si="7"/>
        <v>28</v>
      </c>
      <c r="U41" s="706">
        <f t="shared" si="8"/>
        <v>40044</v>
      </c>
      <c r="V41" s="857">
        <v>6</v>
      </c>
    </row>
    <row r="42" spans="1:22" ht="16.5">
      <c r="A42" s="858">
        <v>7</v>
      </c>
      <c r="B42" s="695" t="s">
        <v>111</v>
      </c>
      <c r="C42" s="696" t="s">
        <v>112</v>
      </c>
      <c r="D42" s="697">
        <v>2</v>
      </c>
      <c r="E42" s="698">
        <v>8394</v>
      </c>
      <c r="F42" s="699">
        <v>2</v>
      </c>
      <c r="G42" s="700">
        <v>5860</v>
      </c>
      <c r="H42" s="707">
        <v>7</v>
      </c>
      <c r="I42" s="708">
        <v>1570</v>
      </c>
      <c r="J42" s="707">
        <v>1</v>
      </c>
      <c r="K42" s="709">
        <v>8289</v>
      </c>
      <c r="L42" s="710">
        <v>5</v>
      </c>
      <c r="M42" s="708">
        <v>1795</v>
      </c>
      <c r="N42" s="710">
        <v>8</v>
      </c>
      <c r="O42" s="708">
        <v>176</v>
      </c>
      <c r="P42" s="707">
        <v>1</v>
      </c>
      <c r="Q42" s="709">
        <v>4168</v>
      </c>
      <c r="R42" s="710">
        <v>2</v>
      </c>
      <c r="S42" s="708">
        <v>8150</v>
      </c>
      <c r="T42" s="705">
        <f t="shared" si="7"/>
        <v>28</v>
      </c>
      <c r="U42" s="706">
        <f t="shared" si="8"/>
        <v>38402</v>
      </c>
      <c r="V42" s="857">
        <v>7</v>
      </c>
    </row>
    <row r="43" spans="1:22" ht="16.5">
      <c r="A43" s="856">
        <v>8</v>
      </c>
      <c r="B43" s="695" t="s">
        <v>108</v>
      </c>
      <c r="C43" s="696" t="s">
        <v>96</v>
      </c>
      <c r="D43" s="697">
        <v>3</v>
      </c>
      <c r="E43" s="698">
        <v>6022</v>
      </c>
      <c r="F43" s="699">
        <v>4</v>
      </c>
      <c r="G43" s="700">
        <v>3136</v>
      </c>
      <c r="H43" s="707">
        <v>3.5</v>
      </c>
      <c r="I43" s="708">
        <v>2440</v>
      </c>
      <c r="J43" s="707">
        <v>5</v>
      </c>
      <c r="K43" s="709">
        <v>4005</v>
      </c>
      <c r="L43" s="710">
        <v>7</v>
      </c>
      <c r="M43" s="708">
        <v>300</v>
      </c>
      <c r="N43" s="710">
        <v>1</v>
      </c>
      <c r="O43" s="708">
        <v>7476</v>
      </c>
      <c r="P43" s="707">
        <v>4</v>
      </c>
      <c r="Q43" s="709">
        <v>3432</v>
      </c>
      <c r="R43" s="710">
        <v>2</v>
      </c>
      <c r="S43" s="708">
        <v>7855</v>
      </c>
      <c r="T43" s="705">
        <f t="shared" si="7"/>
        <v>29.5</v>
      </c>
      <c r="U43" s="706">
        <f t="shared" si="8"/>
        <v>34666</v>
      </c>
      <c r="V43" s="857">
        <v>8</v>
      </c>
    </row>
    <row r="44" spans="1:22" ht="16.5">
      <c r="A44" s="856">
        <v>9</v>
      </c>
      <c r="B44" s="695" t="s">
        <v>109</v>
      </c>
      <c r="C44" s="696" t="s">
        <v>110</v>
      </c>
      <c r="D44" s="697">
        <v>7</v>
      </c>
      <c r="E44" s="698">
        <v>3630</v>
      </c>
      <c r="F44" s="699">
        <v>4</v>
      </c>
      <c r="G44" s="700">
        <v>5040</v>
      </c>
      <c r="H44" s="707">
        <v>4</v>
      </c>
      <c r="I44" s="708">
        <v>3710</v>
      </c>
      <c r="J44" s="707">
        <v>5</v>
      </c>
      <c r="K44" s="709">
        <v>3293</v>
      </c>
      <c r="L44" s="710">
        <v>2</v>
      </c>
      <c r="M44" s="708">
        <v>8441</v>
      </c>
      <c r="N44" s="710">
        <v>2</v>
      </c>
      <c r="O44" s="708">
        <v>4166</v>
      </c>
      <c r="P44" s="707">
        <v>3</v>
      </c>
      <c r="Q44" s="709">
        <v>4342</v>
      </c>
      <c r="R44" s="710">
        <v>3</v>
      </c>
      <c r="S44" s="708">
        <v>7385</v>
      </c>
      <c r="T44" s="705">
        <f t="shared" si="7"/>
        <v>30</v>
      </c>
      <c r="U44" s="706">
        <f t="shared" si="8"/>
        <v>40007</v>
      </c>
      <c r="V44" s="857">
        <v>9</v>
      </c>
    </row>
    <row r="45" spans="1:22" ht="16.5">
      <c r="A45" s="858">
        <v>10</v>
      </c>
      <c r="B45" s="695" t="s">
        <v>102</v>
      </c>
      <c r="C45" s="696" t="s">
        <v>101</v>
      </c>
      <c r="D45" s="697">
        <v>4</v>
      </c>
      <c r="E45" s="698">
        <v>5358</v>
      </c>
      <c r="F45" s="699">
        <v>1</v>
      </c>
      <c r="G45" s="700">
        <v>6836</v>
      </c>
      <c r="H45" s="707">
        <v>5.5</v>
      </c>
      <c r="I45" s="708">
        <v>1720</v>
      </c>
      <c r="J45" s="707">
        <v>3</v>
      </c>
      <c r="K45" s="709">
        <v>5552</v>
      </c>
      <c r="L45" s="710">
        <v>5</v>
      </c>
      <c r="M45" s="708">
        <v>2940</v>
      </c>
      <c r="N45" s="710">
        <v>2</v>
      </c>
      <c r="O45" s="708">
        <v>8072</v>
      </c>
      <c r="P45" s="707">
        <v>6</v>
      </c>
      <c r="Q45" s="709">
        <v>4002</v>
      </c>
      <c r="R45" s="710">
        <v>4</v>
      </c>
      <c r="S45" s="708">
        <v>7582</v>
      </c>
      <c r="T45" s="705">
        <f t="shared" si="7"/>
        <v>30.5</v>
      </c>
      <c r="U45" s="706">
        <f t="shared" si="8"/>
        <v>42062</v>
      </c>
      <c r="V45" s="857">
        <v>10</v>
      </c>
    </row>
    <row r="46" spans="1:22" ht="16.5">
      <c r="A46" s="856">
        <v>11</v>
      </c>
      <c r="B46" s="695" t="s">
        <v>107</v>
      </c>
      <c r="C46" s="696" t="s">
        <v>99</v>
      </c>
      <c r="D46" s="697">
        <v>2</v>
      </c>
      <c r="E46" s="698">
        <v>6654</v>
      </c>
      <c r="F46" s="699">
        <v>3</v>
      </c>
      <c r="G46" s="700">
        <v>5236</v>
      </c>
      <c r="H46" s="707">
        <v>6</v>
      </c>
      <c r="I46" s="708">
        <v>2420</v>
      </c>
      <c r="J46" s="707">
        <v>3</v>
      </c>
      <c r="K46" s="709">
        <v>3645</v>
      </c>
      <c r="L46" s="710">
        <v>7</v>
      </c>
      <c r="M46" s="708">
        <v>1270</v>
      </c>
      <c r="N46" s="710">
        <v>2</v>
      </c>
      <c r="O46" s="708">
        <v>3654</v>
      </c>
      <c r="P46" s="707">
        <v>7</v>
      </c>
      <c r="Q46" s="709">
        <v>2764</v>
      </c>
      <c r="R46" s="710">
        <v>1</v>
      </c>
      <c r="S46" s="708">
        <v>9555</v>
      </c>
      <c r="T46" s="705">
        <f t="shared" si="7"/>
        <v>31</v>
      </c>
      <c r="U46" s="706">
        <f t="shared" si="8"/>
        <v>35198</v>
      </c>
      <c r="V46" s="857">
        <v>11</v>
      </c>
    </row>
    <row r="47" spans="1:22" ht="16.5">
      <c r="A47" s="856">
        <v>12</v>
      </c>
      <c r="B47" s="695" t="s">
        <v>104</v>
      </c>
      <c r="C47" s="696" t="s">
        <v>105</v>
      </c>
      <c r="D47" s="697">
        <v>6</v>
      </c>
      <c r="E47" s="698">
        <v>4400</v>
      </c>
      <c r="F47" s="699">
        <v>8</v>
      </c>
      <c r="G47" s="700">
        <v>1682</v>
      </c>
      <c r="H47" s="707">
        <v>2</v>
      </c>
      <c r="I47" s="708">
        <v>2500</v>
      </c>
      <c r="J47" s="707">
        <v>1</v>
      </c>
      <c r="K47" s="709">
        <v>6035</v>
      </c>
      <c r="L47" s="710">
        <v>1</v>
      </c>
      <c r="M47" s="708">
        <v>12662</v>
      </c>
      <c r="N47" s="710">
        <v>4</v>
      </c>
      <c r="O47" s="708">
        <v>1274</v>
      </c>
      <c r="P47" s="707">
        <v>8</v>
      </c>
      <c r="Q47" s="709">
        <v>2650</v>
      </c>
      <c r="R47" s="710">
        <v>5</v>
      </c>
      <c r="S47" s="708">
        <v>5415</v>
      </c>
      <c r="T47" s="705">
        <f t="shared" si="7"/>
        <v>35</v>
      </c>
      <c r="U47" s="706">
        <f t="shared" si="8"/>
        <v>36618</v>
      </c>
      <c r="V47" s="857">
        <v>12</v>
      </c>
    </row>
    <row r="48" spans="1:22" ht="16.5">
      <c r="A48" s="858">
        <v>13</v>
      </c>
      <c r="B48" s="695" t="s">
        <v>122</v>
      </c>
      <c r="C48" s="696" t="s">
        <v>101</v>
      </c>
      <c r="D48" s="697">
        <v>5</v>
      </c>
      <c r="E48" s="698">
        <v>4644</v>
      </c>
      <c r="F48" s="699">
        <v>2</v>
      </c>
      <c r="G48" s="700">
        <v>3700</v>
      </c>
      <c r="H48" s="707">
        <v>3.5</v>
      </c>
      <c r="I48" s="708">
        <v>2440</v>
      </c>
      <c r="J48" s="707">
        <v>4</v>
      </c>
      <c r="K48" s="709">
        <v>3640</v>
      </c>
      <c r="L48" s="710">
        <v>8</v>
      </c>
      <c r="M48" s="708">
        <v>1064</v>
      </c>
      <c r="N48" s="710">
        <v>8</v>
      </c>
      <c r="O48" s="708">
        <v>226</v>
      </c>
      <c r="P48" s="707">
        <v>2</v>
      </c>
      <c r="Q48" s="709">
        <v>4120</v>
      </c>
      <c r="R48" s="710">
        <v>4</v>
      </c>
      <c r="S48" s="708">
        <v>5440</v>
      </c>
      <c r="T48" s="705">
        <f t="shared" si="7"/>
        <v>36.5</v>
      </c>
      <c r="U48" s="706">
        <f t="shared" si="8"/>
        <v>25274</v>
      </c>
      <c r="V48" s="857">
        <v>13</v>
      </c>
    </row>
    <row r="49" spans="1:22" ht="16.5">
      <c r="A49" s="856">
        <v>14</v>
      </c>
      <c r="B49" s="695" t="s">
        <v>115</v>
      </c>
      <c r="C49" s="696" t="s">
        <v>114</v>
      </c>
      <c r="D49" s="697">
        <v>3</v>
      </c>
      <c r="E49" s="698">
        <v>5276</v>
      </c>
      <c r="F49" s="699">
        <v>3</v>
      </c>
      <c r="G49" s="700">
        <v>3158</v>
      </c>
      <c r="H49" s="707">
        <v>8</v>
      </c>
      <c r="I49" s="708">
        <v>590</v>
      </c>
      <c r="J49" s="707">
        <v>6</v>
      </c>
      <c r="K49" s="709">
        <v>1975</v>
      </c>
      <c r="L49" s="710">
        <v>2</v>
      </c>
      <c r="M49" s="708">
        <v>8462</v>
      </c>
      <c r="N49" s="710">
        <v>4</v>
      </c>
      <c r="O49" s="708">
        <v>5188</v>
      </c>
      <c r="P49" s="707">
        <v>3</v>
      </c>
      <c r="Q49" s="709">
        <v>3894</v>
      </c>
      <c r="R49" s="710">
        <v>8</v>
      </c>
      <c r="S49" s="708">
        <v>4850</v>
      </c>
      <c r="T49" s="705">
        <f t="shared" si="7"/>
        <v>37</v>
      </c>
      <c r="U49" s="706">
        <f t="shared" si="8"/>
        <v>33393</v>
      </c>
      <c r="V49" s="857">
        <v>14</v>
      </c>
    </row>
    <row r="50" spans="1:22" ht="16.5">
      <c r="A50" s="856">
        <v>15</v>
      </c>
      <c r="B50" s="695" t="s">
        <v>113</v>
      </c>
      <c r="C50" s="696" t="s">
        <v>114</v>
      </c>
      <c r="D50" s="697">
        <v>7</v>
      </c>
      <c r="E50" s="698">
        <v>3614</v>
      </c>
      <c r="F50" s="699">
        <v>3</v>
      </c>
      <c r="G50" s="700">
        <v>6370</v>
      </c>
      <c r="H50" s="707">
        <v>2</v>
      </c>
      <c r="I50" s="708">
        <v>4660</v>
      </c>
      <c r="J50" s="707">
        <v>1</v>
      </c>
      <c r="K50" s="709">
        <v>7229</v>
      </c>
      <c r="L50" s="710">
        <v>6</v>
      </c>
      <c r="M50" s="708">
        <v>600</v>
      </c>
      <c r="N50" s="710">
        <v>6</v>
      </c>
      <c r="O50" s="708">
        <v>796</v>
      </c>
      <c r="P50" s="707">
        <v>6</v>
      </c>
      <c r="Q50" s="709">
        <v>5244</v>
      </c>
      <c r="R50" s="710">
        <v>7</v>
      </c>
      <c r="S50" s="708">
        <v>5130</v>
      </c>
      <c r="T50" s="705">
        <f t="shared" si="7"/>
        <v>38</v>
      </c>
      <c r="U50" s="706">
        <f t="shared" si="8"/>
        <v>33643</v>
      </c>
      <c r="V50" s="857">
        <v>15</v>
      </c>
    </row>
    <row r="51" spans="1:22" ht="16.5">
      <c r="A51" s="858">
        <v>16</v>
      </c>
      <c r="B51" s="695" t="s">
        <v>127</v>
      </c>
      <c r="C51" s="696" t="s">
        <v>117</v>
      </c>
      <c r="D51" s="697">
        <v>7</v>
      </c>
      <c r="E51" s="698">
        <v>2410</v>
      </c>
      <c r="F51" s="699">
        <v>6</v>
      </c>
      <c r="G51" s="700">
        <v>3634</v>
      </c>
      <c r="H51" s="707">
        <v>4</v>
      </c>
      <c r="I51" s="708">
        <v>1890</v>
      </c>
      <c r="J51" s="707">
        <v>8</v>
      </c>
      <c r="K51" s="709">
        <v>3459</v>
      </c>
      <c r="L51" s="710">
        <v>4</v>
      </c>
      <c r="M51" s="708">
        <v>6386</v>
      </c>
      <c r="N51" s="710">
        <v>6</v>
      </c>
      <c r="O51" s="708">
        <v>868</v>
      </c>
      <c r="P51" s="707">
        <v>1</v>
      </c>
      <c r="Q51" s="709">
        <v>6878</v>
      </c>
      <c r="R51" s="710">
        <v>3</v>
      </c>
      <c r="S51" s="708">
        <v>6951</v>
      </c>
      <c r="T51" s="705">
        <f t="shared" si="7"/>
        <v>39</v>
      </c>
      <c r="U51" s="706">
        <f t="shared" si="8"/>
        <v>32476</v>
      </c>
      <c r="V51" s="857">
        <v>16</v>
      </c>
    </row>
    <row r="52" spans="1:22" ht="16.5">
      <c r="A52" s="856">
        <v>17</v>
      </c>
      <c r="B52" s="695" t="s">
        <v>116</v>
      </c>
      <c r="C52" s="696" t="s">
        <v>117</v>
      </c>
      <c r="D52" s="697">
        <v>6</v>
      </c>
      <c r="E52" s="698">
        <v>3980</v>
      </c>
      <c r="F52" s="711">
        <v>1</v>
      </c>
      <c r="G52" s="712">
        <v>5932</v>
      </c>
      <c r="H52" s="707">
        <v>1</v>
      </c>
      <c r="I52" s="709">
        <v>5160</v>
      </c>
      <c r="J52" s="710">
        <v>7</v>
      </c>
      <c r="K52" s="708">
        <v>2001</v>
      </c>
      <c r="L52" s="707">
        <v>8</v>
      </c>
      <c r="M52" s="709">
        <v>1611</v>
      </c>
      <c r="N52" s="710">
        <v>5</v>
      </c>
      <c r="O52" s="708">
        <v>1078</v>
      </c>
      <c r="P52" s="707">
        <v>5</v>
      </c>
      <c r="Q52" s="709">
        <v>3364</v>
      </c>
      <c r="R52" s="710">
        <v>6</v>
      </c>
      <c r="S52" s="708">
        <v>5330</v>
      </c>
      <c r="T52" s="705">
        <f t="shared" si="7"/>
        <v>39</v>
      </c>
      <c r="U52" s="706">
        <f t="shared" si="8"/>
        <v>28456</v>
      </c>
      <c r="V52" s="857">
        <v>17</v>
      </c>
    </row>
    <row r="53" spans="1:22" ht="16.5">
      <c r="A53" s="856">
        <v>18</v>
      </c>
      <c r="B53" s="695" t="s">
        <v>118</v>
      </c>
      <c r="C53" s="696" t="s">
        <v>112</v>
      </c>
      <c r="D53" s="697">
        <v>6</v>
      </c>
      <c r="E53" s="698">
        <v>3102</v>
      </c>
      <c r="F53" s="699">
        <v>5</v>
      </c>
      <c r="G53" s="700">
        <v>3002</v>
      </c>
      <c r="H53" s="707">
        <v>2</v>
      </c>
      <c r="I53" s="709">
        <v>1190</v>
      </c>
      <c r="J53" s="710">
        <v>2</v>
      </c>
      <c r="K53" s="708">
        <v>6463</v>
      </c>
      <c r="L53" s="707">
        <v>6</v>
      </c>
      <c r="M53" s="709">
        <v>1874</v>
      </c>
      <c r="N53" s="710">
        <v>7</v>
      </c>
      <c r="O53" s="708">
        <v>728</v>
      </c>
      <c r="P53" s="707">
        <v>2</v>
      </c>
      <c r="Q53" s="709">
        <v>7098</v>
      </c>
      <c r="R53" s="710">
        <v>9</v>
      </c>
      <c r="S53" s="708">
        <v>0</v>
      </c>
      <c r="T53" s="705">
        <f t="shared" si="7"/>
        <v>39</v>
      </c>
      <c r="U53" s="706">
        <f t="shared" si="8"/>
        <v>23457</v>
      </c>
      <c r="V53" s="857">
        <v>18</v>
      </c>
    </row>
    <row r="54" spans="1:22" ht="16.5">
      <c r="A54" s="858">
        <v>19</v>
      </c>
      <c r="B54" s="695" t="s">
        <v>120</v>
      </c>
      <c r="C54" s="696" t="s">
        <v>114</v>
      </c>
      <c r="D54" s="697">
        <v>1</v>
      </c>
      <c r="E54" s="698">
        <v>3498</v>
      </c>
      <c r="F54" s="699">
        <v>8</v>
      </c>
      <c r="G54" s="700">
        <v>1780</v>
      </c>
      <c r="H54" s="707">
        <v>4</v>
      </c>
      <c r="I54" s="709">
        <v>910</v>
      </c>
      <c r="J54" s="710">
        <v>2</v>
      </c>
      <c r="K54" s="708">
        <v>7236</v>
      </c>
      <c r="L54" s="707">
        <v>7</v>
      </c>
      <c r="M54" s="709">
        <v>2127</v>
      </c>
      <c r="N54" s="710">
        <v>7</v>
      </c>
      <c r="O54" s="708">
        <v>592</v>
      </c>
      <c r="P54" s="707">
        <v>4</v>
      </c>
      <c r="Q54" s="709">
        <v>4146</v>
      </c>
      <c r="R54" s="710">
        <v>7</v>
      </c>
      <c r="S54" s="708">
        <v>5098</v>
      </c>
      <c r="T54" s="705">
        <f t="shared" si="7"/>
        <v>40</v>
      </c>
      <c r="U54" s="706">
        <f t="shared" si="8"/>
        <v>25387</v>
      </c>
      <c r="V54" s="857">
        <v>19</v>
      </c>
    </row>
    <row r="55" spans="1:22" ht="16.5">
      <c r="A55" s="856">
        <v>20</v>
      </c>
      <c r="B55" s="695" t="s">
        <v>119</v>
      </c>
      <c r="C55" s="696" t="s">
        <v>110</v>
      </c>
      <c r="D55" s="697">
        <v>8</v>
      </c>
      <c r="E55" s="698">
        <v>2174</v>
      </c>
      <c r="F55" s="699">
        <v>6</v>
      </c>
      <c r="G55" s="700">
        <v>2402</v>
      </c>
      <c r="H55" s="707">
        <v>7</v>
      </c>
      <c r="I55" s="709">
        <v>1410</v>
      </c>
      <c r="J55" s="710">
        <v>2</v>
      </c>
      <c r="K55" s="708">
        <v>6297</v>
      </c>
      <c r="L55" s="707">
        <v>5</v>
      </c>
      <c r="M55" s="709">
        <v>3160</v>
      </c>
      <c r="N55" s="710">
        <v>1</v>
      </c>
      <c r="O55" s="708">
        <v>16428</v>
      </c>
      <c r="P55" s="707">
        <v>3</v>
      </c>
      <c r="Q55" s="709">
        <v>4806</v>
      </c>
      <c r="R55" s="710">
        <v>9</v>
      </c>
      <c r="S55" s="708">
        <v>0</v>
      </c>
      <c r="T55" s="705">
        <f t="shared" si="7"/>
        <v>41</v>
      </c>
      <c r="U55" s="706">
        <f t="shared" si="8"/>
        <v>36677</v>
      </c>
      <c r="V55" s="857">
        <v>20</v>
      </c>
    </row>
    <row r="56" spans="1:22" ht="16.5">
      <c r="A56" s="856">
        <v>21</v>
      </c>
      <c r="B56" s="713" t="s">
        <v>124</v>
      </c>
      <c r="C56" s="714" t="s">
        <v>112</v>
      </c>
      <c r="D56" s="701">
        <v>9</v>
      </c>
      <c r="E56" s="703">
        <v>0</v>
      </c>
      <c r="F56" s="699">
        <v>9</v>
      </c>
      <c r="G56" s="700">
        <v>0</v>
      </c>
      <c r="H56" s="707">
        <v>1</v>
      </c>
      <c r="I56" s="709">
        <v>2230</v>
      </c>
      <c r="J56" s="710">
        <v>2</v>
      </c>
      <c r="K56" s="708">
        <v>5887</v>
      </c>
      <c r="L56" s="707">
        <v>6</v>
      </c>
      <c r="M56" s="709">
        <v>4910</v>
      </c>
      <c r="N56" s="710">
        <v>5</v>
      </c>
      <c r="O56" s="708">
        <v>283</v>
      </c>
      <c r="P56" s="707">
        <v>5</v>
      </c>
      <c r="Q56" s="709">
        <v>3768</v>
      </c>
      <c r="R56" s="710">
        <v>4</v>
      </c>
      <c r="S56" s="708">
        <v>5725</v>
      </c>
      <c r="T56" s="705">
        <f t="shared" si="7"/>
        <v>41</v>
      </c>
      <c r="U56" s="706">
        <f t="shared" si="8"/>
        <v>22803</v>
      </c>
      <c r="V56" s="857">
        <v>21</v>
      </c>
    </row>
    <row r="57" spans="1:22" ht="16.5">
      <c r="A57" s="858">
        <v>22</v>
      </c>
      <c r="B57" s="695" t="s">
        <v>128</v>
      </c>
      <c r="C57" s="696" t="s">
        <v>101</v>
      </c>
      <c r="D57" s="697">
        <v>7</v>
      </c>
      <c r="E57" s="698">
        <v>2612</v>
      </c>
      <c r="F57" s="699">
        <v>3</v>
      </c>
      <c r="G57" s="700">
        <v>4804</v>
      </c>
      <c r="H57" s="707">
        <v>3</v>
      </c>
      <c r="I57" s="709">
        <v>4100</v>
      </c>
      <c r="J57" s="710">
        <v>4</v>
      </c>
      <c r="K57" s="708">
        <v>5078</v>
      </c>
      <c r="L57" s="707">
        <v>9</v>
      </c>
      <c r="M57" s="709">
        <v>0</v>
      </c>
      <c r="N57" s="710">
        <v>9</v>
      </c>
      <c r="O57" s="708">
        <v>0</v>
      </c>
      <c r="P57" s="707">
        <v>6</v>
      </c>
      <c r="Q57" s="709">
        <v>2866</v>
      </c>
      <c r="R57" s="710">
        <v>1</v>
      </c>
      <c r="S57" s="708">
        <v>8365</v>
      </c>
      <c r="T57" s="705">
        <f t="shared" si="7"/>
        <v>42</v>
      </c>
      <c r="U57" s="706">
        <f t="shared" si="8"/>
        <v>27825</v>
      </c>
      <c r="V57" s="857">
        <v>22</v>
      </c>
    </row>
    <row r="58" spans="1:22" ht="16.5">
      <c r="A58" s="856">
        <v>23</v>
      </c>
      <c r="B58" s="695" t="s">
        <v>123</v>
      </c>
      <c r="C58" s="696" t="s">
        <v>112</v>
      </c>
      <c r="D58" s="697">
        <v>4</v>
      </c>
      <c r="E58" s="698">
        <v>4994</v>
      </c>
      <c r="F58" s="699">
        <v>6</v>
      </c>
      <c r="G58" s="700">
        <v>3249</v>
      </c>
      <c r="H58" s="707">
        <v>1</v>
      </c>
      <c r="I58" s="709">
        <v>3580</v>
      </c>
      <c r="J58" s="710">
        <v>9</v>
      </c>
      <c r="K58" s="708">
        <v>0</v>
      </c>
      <c r="L58" s="707">
        <v>3</v>
      </c>
      <c r="M58" s="709">
        <v>6410</v>
      </c>
      <c r="N58" s="710">
        <v>9</v>
      </c>
      <c r="O58" s="708">
        <v>0</v>
      </c>
      <c r="P58" s="707">
        <v>9</v>
      </c>
      <c r="Q58" s="709">
        <v>0</v>
      </c>
      <c r="R58" s="710">
        <v>4</v>
      </c>
      <c r="S58" s="708">
        <v>6815</v>
      </c>
      <c r="T58" s="705">
        <f t="shared" si="7"/>
        <v>45</v>
      </c>
      <c r="U58" s="706">
        <f t="shared" si="8"/>
        <v>25048</v>
      </c>
      <c r="V58" s="857">
        <v>23</v>
      </c>
    </row>
    <row r="59" spans="1:22" ht="16.5">
      <c r="A59" s="856">
        <v>24</v>
      </c>
      <c r="B59" s="695" t="s">
        <v>135</v>
      </c>
      <c r="C59" s="696" t="s">
        <v>112</v>
      </c>
      <c r="D59" s="697">
        <v>2</v>
      </c>
      <c r="E59" s="698">
        <v>6072</v>
      </c>
      <c r="F59" s="699">
        <v>7</v>
      </c>
      <c r="G59" s="700">
        <v>4298</v>
      </c>
      <c r="H59" s="707">
        <v>9</v>
      </c>
      <c r="I59" s="709">
        <v>0</v>
      </c>
      <c r="J59" s="710">
        <v>6</v>
      </c>
      <c r="K59" s="708">
        <v>4258</v>
      </c>
      <c r="L59" s="707">
        <v>9</v>
      </c>
      <c r="M59" s="709">
        <v>0</v>
      </c>
      <c r="N59" s="710">
        <v>8</v>
      </c>
      <c r="O59" s="708">
        <v>160</v>
      </c>
      <c r="P59" s="707">
        <v>2</v>
      </c>
      <c r="Q59" s="709">
        <v>4678</v>
      </c>
      <c r="R59" s="710">
        <v>3</v>
      </c>
      <c r="S59" s="708">
        <v>7936</v>
      </c>
      <c r="T59" s="705">
        <f t="shared" si="7"/>
        <v>46</v>
      </c>
      <c r="U59" s="706">
        <f t="shared" si="8"/>
        <v>27402</v>
      </c>
      <c r="V59" s="857">
        <v>24</v>
      </c>
    </row>
    <row r="60" spans="1:22" ht="16.5">
      <c r="A60" s="858">
        <v>25</v>
      </c>
      <c r="B60" s="695" t="s">
        <v>126</v>
      </c>
      <c r="C60" s="696" t="s">
        <v>110</v>
      </c>
      <c r="D60" s="697">
        <v>4</v>
      </c>
      <c r="E60" s="698">
        <v>3200</v>
      </c>
      <c r="F60" s="699">
        <v>4</v>
      </c>
      <c r="G60" s="700">
        <v>4390</v>
      </c>
      <c r="H60" s="707">
        <v>9</v>
      </c>
      <c r="I60" s="709">
        <v>0</v>
      </c>
      <c r="J60" s="710">
        <v>9</v>
      </c>
      <c r="K60" s="708">
        <v>0</v>
      </c>
      <c r="L60" s="707">
        <v>4</v>
      </c>
      <c r="M60" s="709">
        <v>2185</v>
      </c>
      <c r="N60" s="710">
        <v>4</v>
      </c>
      <c r="O60" s="708">
        <v>352</v>
      </c>
      <c r="P60" s="707">
        <v>6</v>
      </c>
      <c r="Q60" s="709">
        <v>2774</v>
      </c>
      <c r="R60" s="710">
        <v>6</v>
      </c>
      <c r="S60" s="708">
        <v>4855</v>
      </c>
      <c r="T60" s="705">
        <f t="shared" si="7"/>
        <v>46</v>
      </c>
      <c r="U60" s="706">
        <f t="shared" si="8"/>
        <v>17756</v>
      </c>
      <c r="V60" s="857">
        <v>25</v>
      </c>
    </row>
    <row r="61" spans="1:22" ht="16.5">
      <c r="A61" s="856">
        <v>26</v>
      </c>
      <c r="B61" s="695" t="s">
        <v>121</v>
      </c>
      <c r="C61" s="696" t="s">
        <v>105</v>
      </c>
      <c r="D61" s="697">
        <v>5</v>
      </c>
      <c r="E61" s="698">
        <v>4985</v>
      </c>
      <c r="F61" s="699">
        <v>6</v>
      </c>
      <c r="G61" s="700">
        <v>4652</v>
      </c>
      <c r="H61" s="707">
        <v>5.5</v>
      </c>
      <c r="I61" s="709">
        <v>1720</v>
      </c>
      <c r="J61" s="710">
        <v>5</v>
      </c>
      <c r="K61" s="708">
        <v>4951</v>
      </c>
      <c r="L61" s="707">
        <v>1</v>
      </c>
      <c r="M61" s="709">
        <v>9628</v>
      </c>
      <c r="N61" s="710">
        <v>7</v>
      </c>
      <c r="O61" s="708">
        <v>1228</v>
      </c>
      <c r="P61" s="707">
        <v>8</v>
      </c>
      <c r="Q61" s="709">
        <v>2522</v>
      </c>
      <c r="R61" s="710">
        <v>9</v>
      </c>
      <c r="S61" s="708">
        <v>0</v>
      </c>
      <c r="T61" s="705">
        <f t="shared" si="7"/>
        <v>46.5</v>
      </c>
      <c r="U61" s="706">
        <f t="shared" si="8"/>
        <v>29686</v>
      </c>
      <c r="V61" s="857">
        <v>26</v>
      </c>
    </row>
    <row r="62" spans="1:22" ht="16.5">
      <c r="A62" s="856">
        <v>27</v>
      </c>
      <c r="B62" s="695" t="s">
        <v>125</v>
      </c>
      <c r="C62" s="696" t="s">
        <v>117</v>
      </c>
      <c r="D62" s="697">
        <v>6</v>
      </c>
      <c r="E62" s="698">
        <v>4436</v>
      </c>
      <c r="F62" s="699">
        <v>4</v>
      </c>
      <c r="G62" s="700">
        <v>6328</v>
      </c>
      <c r="H62" s="707">
        <v>7</v>
      </c>
      <c r="I62" s="709">
        <v>500</v>
      </c>
      <c r="J62" s="710">
        <v>7</v>
      </c>
      <c r="K62" s="708">
        <v>1869</v>
      </c>
      <c r="L62" s="707">
        <v>4</v>
      </c>
      <c r="M62" s="709">
        <v>3162</v>
      </c>
      <c r="N62" s="710">
        <v>6</v>
      </c>
      <c r="O62" s="708">
        <v>1338</v>
      </c>
      <c r="P62" s="707">
        <v>7</v>
      </c>
      <c r="Q62" s="709">
        <v>4368</v>
      </c>
      <c r="R62" s="710">
        <v>6</v>
      </c>
      <c r="S62" s="708">
        <v>5156</v>
      </c>
      <c r="T62" s="705">
        <f t="shared" si="7"/>
        <v>47</v>
      </c>
      <c r="U62" s="706">
        <f t="shared" si="8"/>
        <v>27157</v>
      </c>
      <c r="V62" s="857">
        <v>27</v>
      </c>
    </row>
    <row r="63" spans="1:22" ht="16.5">
      <c r="A63" s="858">
        <v>28</v>
      </c>
      <c r="B63" s="695" t="s">
        <v>129</v>
      </c>
      <c r="C63" s="696" t="s">
        <v>105</v>
      </c>
      <c r="D63" s="697">
        <v>8</v>
      </c>
      <c r="E63" s="698">
        <v>2006</v>
      </c>
      <c r="F63" s="699">
        <v>7</v>
      </c>
      <c r="G63" s="700">
        <v>3386</v>
      </c>
      <c r="H63" s="707">
        <v>5</v>
      </c>
      <c r="I63" s="709">
        <v>690</v>
      </c>
      <c r="J63" s="710">
        <v>8</v>
      </c>
      <c r="K63" s="708">
        <v>991</v>
      </c>
      <c r="L63" s="707">
        <v>1</v>
      </c>
      <c r="M63" s="709">
        <v>6245</v>
      </c>
      <c r="N63" s="710">
        <v>7</v>
      </c>
      <c r="O63" s="708">
        <v>19</v>
      </c>
      <c r="P63" s="707">
        <v>5</v>
      </c>
      <c r="Q63" s="709">
        <v>5544</v>
      </c>
      <c r="R63" s="710">
        <v>6</v>
      </c>
      <c r="S63" s="708">
        <v>5815</v>
      </c>
      <c r="T63" s="705">
        <f t="shared" si="7"/>
        <v>47</v>
      </c>
      <c r="U63" s="706">
        <f t="shared" si="8"/>
        <v>24696</v>
      </c>
      <c r="V63" s="857">
        <v>28</v>
      </c>
    </row>
    <row r="64" spans="1:22" ht="16.5">
      <c r="A64" s="856">
        <v>29</v>
      </c>
      <c r="B64" s="695" t="s">
        <v>130</v>
      </c>
      <c r="C64" s="696" t="s">
        <v>114</v>
      </c>
      <c r="D64" s="697">
        <v>8</v>
      </c>
      <c r="E64" s="698">
        <v>3098</v>
      </c>
      <c r="F64" s="699">
        <v>7</v>
      </c>
      <c r="G64" s="700">
        <v>1872</v>
      </c>
      <c r="H64" s="707">
        <v>5</v>
      </c>
      <c r="I64" s="709">
        <v>1240</v>
      </c>
      <c r="J64" s="710">
        <v>8</v>
      </c>
      <c r="K64" s="708">
        <v>1534</v>
      </c>
      <c r="L64" s="707">
        <v>2</v>
      </c>
      <c r="M64" s="709">
        <v>3594</v>
      </c>
      <c r="N64" s="710">
        <v>6</v>
      </c>
      <c r="O64" s="708">
        <v>210</v>
      </c>
      <c r="P64" s="707">
        <v>7</v>
      </c>
      <c r="Q64" s="709">
        <v>2828</v>
      </c>
      <c r="R64" s="710">
        <v>5</v>
      </c>
      <c r="S64" s="708">
        <v>5295</v>
      </c>
      <c r="T64" s="705">
        <f t="shared" si="7"/>
        <v>48</v>
      </c>
      <c r="U64" s="706">
        <f t="shared" si="8"/>
        <v>19671</v>
      </c>
      <c r="V64" s="857">
        <v>29</v>
      </c>
    </row>
    <row r="65" spans="1:22" ht="16.5">
      <c r="A65" s="856">
        <v>30</v>
      </c>
      <c r="B65" s="695" t="s">
        <v>131</v>
      </c>
      <c r="C65" s="696" t="s">
        <v>117</v>
      </c>
      <c r="D65" s="697">
        <v>5</v>
      </c>
      <c r="E65" s="698">
        <v>3104</v>
      </c>
      <c r="F65" s="699">
        <v>7</v>
      </c>
      <c r="G65" s="700">
        <v>2392</v>
      </c>
      <c r="H65" s="707">
        <v>8</v>
      </c>
      <c r="I65" s="709">
        <v>740</v>
      </c>
      <c r="J65" s="710">
        <v>8</v>
      </c>
      <c r="K65" s="708">
        <v>1256</v>
      </c>
      <c r="L65" s="707">
        <v>9</v>
      </c>
      <c r="M65" s="709">
        <v>0</v>
      </c>
      <c r="N65" s="710">
        <v>1</v>
      </c>
      <c r="O65" s="708">
        <v>2360</v>
      </c>
      <c r="P65" s="707">
        <v>7</v>
      </c>
      <c r="Q65" s="709">
        <v>3662</v>
      </c>
      <c r="R65" s="710">
        <v>5</v>
      </c>
      <c r="S65" s="708">
        <v>6480</v>
      </c>
      <c r="T65" s="705">
        <f t="shared" si="7"/>
        <v>50</v>
      </c>
      <c r="U65" s="706">
        <f t="shared" si="8"/>
        <v>19994</v>
      </c>
      <c r="V65" s="857">
        <v>30</v>
      </c>
    </row>
    <row r="66" spans="1:22" ht="16.5">
      <c r="A66" s="858">
        <v>31</v>
      </c>
      <c r="B66" s="695" t="s">
        <v>136</v>
      </c>
      <c r="C66" s="715" t="s">
        <v>99</v>
      </c>
      <c r="D66" s="697">
        <v>2</v>
      </c>
      <c r="E66" s="698">
        <v>3438</v>
      </c>
      <c r="F66" s="699">
        <v>5</v>
      </c>
      <c r="G66" s="700">
        <v>3350</v>
      </c>
      <c r="H66" s="707">
        <v>9</v>
      </c>
      <c r="I66" s="709">
        <v>0</v>
      </c>
      <c r="J66" s="710">
        <v>9</v>
      </c>
      <c r="K66" s="708">
        <v>0</v>
      </c>
      <c r="L66" s="707">
        <v>9</v>
      </c>
      <c r="M66" s="709">
        <v>0</v>
      </c>
      <c r="N66" s="710">
        <v>9</v>
      </c>
      <c r="O66" s="708">
        <v>0</v>
      </c>
      <c r="P66" s="707">
        <v>3</v>
      </c>
      <c r="Q66" s="709">
        <v>6450</v>
      </c>
      <c r="R66" s="710">
        <v>7</v>
      </c>
      <c r="S66" s="708">
        <v>5085</v>
      </c>
      <c r="T66" s="705">
        <f t="shared" si="7"/>
        <v>53</v>
      </c>
      <c r="U66" s="706">
        <f t="shared" si="8"/>
        <v>18323</v>
      </c>
      <c r="V66" s="857">
        <v>31</v>
      </c>
    </row>
    <row r="67" spans="1:22" ht="16.5">
      <c r="A67" s="856">
        <v>32</v>
      </c>
      <c r="B67" s="695" t="s">
        <v>134</v>
      </c>
      <c r="C67" s="696" t="s">
        <v>110</v>
      </c>
      <c r="D67" s="697">
        <v>5</v>
      </c>
      <c r="E67" s="698">
        <v>4320</v>
      </c>
      <c r="F67" s="699">
        <v>8</v>
      </c>
      <c r="G67" s="700">
        <v>3424</v>
      </c>
      <c r="H67" s="707">
        <v>9</v>
      </c>
      <c r="I67" s="709">
        <v>0</v>
      </c>
      <c r="J67" s="710">
        <v>7</v>
      </c>
      <c r="K67" s="708">
        <v>4152</v>
      </c>
      <c r="L67" s="707">
        <v>8</v>
      </c>
      <c r="M67" s="709">
        <v>1950</v>
      </c>
      <c r="N67" s="710">
        <v>3</v>
      </c>
      <c r="O67" s="708">
        <v>3110</v>
      </c>
      <c r="P67" s="707">
        <v>8</v>
      </c>
      <c r="Q67" s="709">
        <v>4076</v>
      </c>
      <c r="R67" s="710">
        <v>8</v>
      </c>
      <c r="S67" s="708">
        <v>3882</v>
      </c>
      <c r="T67" s="705">
        <f t="shared" si="7"/>
        <v>56</v>
      </c>
      <c r="U67" s="706">
        <f t="shared" si="8"/>
        <v>24914</v>
      </c>
      <c r="V67" s="857">
        <v>32</v>
      </c>
    </row>
    <row r="68" spans="1:22" ht="16.5">
      <c r="A68" s="856">
        <v>33</v>
      </c>
      <c r="B68" s="720" t="s">
        <v>132</v>
      </c>
      <c r="C68" s="721" t="s">
        <v>99</v>
      </c>
      <c r="D68" s="707">
        <v>9</v>
      </c>
      <c r="E68" s="709">
        <v>0</v>
      </c>
      <c r="F68" s="704">
        <v>9</v>
      </c>
      <c r="G68" s="702">
        <v>0</v>
      </c>
      <c r="H68" s="707">
        <v>6</v>
      </c>
      <c r="I68" s="709">
        <v>620</v>
      </c>
      <c r="J68" s="710">
        <v>4</v>
      </c>
      <c r="K68" s="708">
        <v>4419</v>
      </c>
      <c r="L68" s="707">
        <v>2</v>
      </c>
      <c r="M68" s="709">
        <v>4160</v>
      </c>
      <c r="N68" s="710">
        <v>8</v>
      </c>
      <c r="O68" s="708">
        <v>14</v>
      </c>
      <c r="P68" s="707">
        <v>9</v>
      </c>
      <c r="Q68" s="709">
        <v>0</v>
      </c>
      <c r="R68" s="710">
        <v>9</v>
      </c>
      <c r="S68" s="708">
        <v>0</v>
      </c>
      <c r="T68" s="705">
        <f t="shared" si="7"/>
        <v>56</v>
      </c>
      <c r="U68" s="706">
        <f t="shared" si="8"/>
        <v>9213</v>
      </c>
      <c r="V68" s="857">
        <v>33</v>
      </c>
    </row>
    <row r="69" spans="1:22" ht="16.5">
      <c r="A69" s="858">
        <v>34</v>
      </c>
      <c r="B69" s="716" t="s">
        <v>133</v>
      </c>
      <c r="C69" s="717" t="s">
        <v>105</v>
      </c>
      <c r="D69" s="718">
        <v>8</v>
      </c>
      <c r="E69" s="719">
        <v>2342</v>
      </c>
      <c r="F69" s="711">
        <v>8</v>
      </c>
      <c r="G69" s="712">
        <v>529</v>
      </c>
      <c r="H69" s="707">
        <v>8</v>
      </c>
      <c r="I69" s="709">
        <v>490</v>
      </c>
      <c r="J69" s="710">
        <v>9</v>
      </c>
      <c r="K69" s="708">
        <v>0</v>
      </c>
      <c r="L69" s="707">
        <v>1</v>
      </c>
      <c r="M69" s="709">
        <v>6468</v>
      </c>
      <c r="N69" s="710">
        <v>5</v>
      </c>
      <c r="O69" s="708">
        <v>920</v>
      </c>
      <c r="P69" s="707">
        <v>9</v>
      </c>
      <c r="Q69" s="709">
        <v>0</v>
      </c>
      <c r="R69" s="710">
        <v>9</v>
      </c>
      <c r="S69" s="708">
        <v>0</v>
      </c>
      <c r="T69" s="705">
        <f t="shared" si="7"/>
        <v>57</v>
      </c>
      <c r="U69" s="706">
        <f t="shared" si="8"/>
        <v>10749</v>
      </c>
      <c r="V69" s="857">
        <v>34</v>
      </c>
    </row>
    <row r="70" spans="1:22" ht="16.5">
      <c r="A70" s="856">
        <v>35</v>
      </c>
      <c r="B70" s="720" t="s">
        <v>137</v>
      </c>
      <c r="C70" s="721" t="s">
        <v>105</v>
      </c>
      <c r="D70" s="707">
        <v>9</v>
      </c>
      <c r="E70" s="709">
        <v>0</v>
      </c>
      <c r="F70" s="710">
        <v>9</v>
      </c>
      <c r="G70" s="708">
        <v>0</v>
      </c>
      <c r="H70" s="707">
        <v>9</v>
      </c>
      <c r="I70" s="709">
        <v>0</v>
      </c>
      <c r="J70" s="710">
        <v>3</v>
      </c>
      <c r="K70" s="708">
        <v>5163</v>
      </c>
      <c r="L70" s="707">
        <v>9</v>
      </c>
      <c r="M70" s="709">
        <v>0</v>
      </c>
      <c r="N70" s="710">
        <v>9</v>
      </c>
      <c r="O70" s="708">
        <v>0</v>
      </c>
      <c r="P70" s="707">
        <v>8</v>
      </c>
      <c r="Q70" s="709">
        <v>2566</v>
      </c>
      <c r="R70" s="710">
        <v>7</v>
      </c>
      <c r="S70" s="708">
        <v>3760</v>
      </c>
      <c r="T70" s="705">
        <f t="shared" si="7"/>
        <v>63</v>
      </c>
      <c r="U70" s="706">
        <f t="shared" si="8"/>
        <v>11489</v>
      </c>
      <c r="V70" s="857">
        <v>35</v>
      </c>
    </row>
    <row r="71" spans="1:22" ht="16.5">
      <c r="A71" s="856">
        <v>36</v>
      </c>
      <c r="B71" s="720" t="s">
        <v>734</v>
      </c>
      <c r="C71" s="721" t="s">
        <v>101</v>
      </c>
      <c r="D71" s="707">
        <v>9</v>
      </c>
      <c r="E71" s="709">
        <v>0</v>
      </c>
      <c r="F71" s="710">
        <v>9</v>
      </c>
      <c r="G71" s="708">
        <v>0</v>
      </c>
      <c r="H71" s="707">
        <v>9</v>
      </c>
      <c r="I71" s="709">
        <v>0</v>
      </c>
      <c r="J71" s="710">
        <v>9</v>
      </c>
      <c r="K71" s="708">
        <v>0</v>
      </c>
      <c r="L71" s="707">
        <v>7</v>
      </c>
      <c r="M71" s="709">
        <v>1996</v>
      </c>
      <c r="N71" s="710">
        <v>3</v>
      </c>
      <c r="O71" s="708">
        <v>1080</v>
      </c>
      <c r="P71" s="707">
        <v>9</v>
      </c>
      <c r="Q71" s="709">
        <v>0</v>
      </c>
      <c r="R71" s="710">
        <v>9</v>
      </c>
      <c r="S71" s="708">
        <v>0</v>
      </c>
      <c r="T71" s="705">
        <f t="shared" si="7"/>
        <v>64</v>
      </c>
      <c r="U71" s="706">
        <f t="shared" si="8"/>
        <v>3076</v>
      </c>
      <c r="V71" s="857">
        <v>36</v>
      </c>
    </row>
    <row r="72" spans="1:22" ht="16.5">
      <c r="A72" s="858">
        <v>37</v>
      </c>
      <c r="B72" s="720" t="s">
        <v>138</v>
      </c>
      <c r="C72" s="721" t="s">
        <v>110</v>
      </c>
      <c r="D72" s="707">
        <v>9</v>
      </c>
      <c r="E72" s="709">
        <v>0</v>
      </c>
      <c r="F72" s="710">
        <v>9</v>
      </c>
      <c r="G72" s="708">
        <v>0</v>
      </c>
      <c r="H72" s="707">
        <v>8</v>
      </c>
      <c r="I72" s="709">
        <v>430</v>
      </c>
      <c r="J72" s="710">
        <v>7</v>
      </c>
      <c r="K72" s="708">
        <v>2665</v>
      </c>
      <c r="L72" s="707">
        <v>9</v>
      </c>
      <c r="M72" s="709">
        <v>0</v>
      </c>
      <c r="N72" s="710">
        <v>9</v>
      </c>
      <c r="O72" s="708">
        <v>0</v>
      </c>
      <c r="P72" s="707">
        <v>9</v>
      </c>
      <c r="Q72" s="709">
        <v>0</v>
      </c>
      <c r="R72" s="710">
        <v>8</v>
      </c>
      <c r="S72" s="708">
        <v>4745</v>
      </c>
      <c r="T72" s="705">
        <f t="shared" si="7"/>
        <v>68</v>
      </c>
      <c r="U72" s="706">
        <f t="shared" si="8"/>
        <v>7840</v>
      </c>
      <c r="V72" s="857">
        <v>37</v>
      </c>
    </row>
    <row r="73" spans="1:22" ht="16.5">
      <c r="A73" s="856">
        <v>38</v>
      </c>
      <c r="B73" s="720" t="s">
        <v>735</v>
      </c>
      <c r="C73" s="721" t="s">
        <v>105</v>
      </c>
      <c r="D73" s="707">
        <v>9</v>
      </c>
      <c r="E73" s="709">
        <v>0</v>
      </c>
      <c r="F73" s="710">
        <v>9</v>
      </c>
      <c r="G73" s="708">
        <v>0</v>
      </c>
      <c r="H73" s="707">
        <v>9</v>
      </c>
      <c r="I73" s="709">
        <v>0</v>
      </c>
      <c r="J73" s="710">
        <v>9</v>
      </c>
      <c r="K73" s="708">
        <v>0</v>
      </c>
      <c r="L73" s="707">
        <v>9</v>
      </c>
      <c r="M73" s="709">
        <v>0</v>
      </c>
      <c r="N73" s="710">
        <v>9</v>
      </c>
      <c r="O73" s="708">
        <v>0</v>
      </c>
      <c r="P73" s="707">
        <v>9</v>
      </c>
      <c r="Q73" s="709">
        <v>0</v>
      </c>
      <c r="R73" s="710">
        <v>5</v>
      </c>
      <c r="S73" s="708">
        <v>6662</v>
      </c>
      <c r="T73" s="705">
        <f t="shared" si="7"/>
        <v>68</v>
      </c>
      <c r="U73" s="706">
        <f t="shared" si="8"/>
        <v>6662</v>
      </c>
      <c r="V73" s="857">
        <v>38</v>
      </c>
    </row>
    <row r="74" spans="1:22" ht="16.5">
      <c r="A74" s="856">
        <v>39</v>
      </c>
      <c r="B74" s="720" t="s">
        <v>139</v>
      </c>
      <c r="C74" s="721" t="s">
        <v>110</v>
      </c>
      <c r="D74" s="707">
        <v>9</v>
      </c>
      <c r="E74" s="709">
        <v>0</v>
      </c>
      <c r="F74" s="710">
        <v>9</v>
      </c>
      <c r="G74" s="708">
        <v>0</v>
      </c>
      <c r="H74" s="707">
        <v>7</v>
      </c>
      <c r="I74" s="709">
        <v>1090</v>
      </c>
      <c r="J74" s="710">
        <v>9</v>
      </c>
      <c r="K74" s="708">
        <v>0</v>
      </c>
      <c r="L74" s="707">
        <v>9</v>
      </c>
      <c r="M74" s="709">
        <v>0</v>
      </c>
      <c r="N74" s="710">
        <v>9</v>
      </c>
      <c r="O74" s="708">
        <v>0</v>
      </c>
      <c r="P74" s="707">
        <v>9</v>
      </c>
      <c r="Q74" s="709">
        <v>0</v>
      </c>
      <c r="R74" s="710">
        <v>9</v>
      </c>
      <c r="S74" s="708">
        <v>0</v>
      </c>
      <c r="T74" s="705">
        <f t="shared" si="7"/>
        <v>70</v>
      </c>
      <c r="U74" s="706">
        <f t="shared" si="8"/>
        <v>1090</v>
      </c>
      <c r="V74" s="857">
        <v>39</v>
      </c>
    </row>
    <row r="75" spans="1:22" ht="16.5">
      <c r="A75" s="858">
        <v>40</v>
      </c>
      <c r="B75" s="720" t="s">
        <v>736</v>
      </c>
      <c r="C75" s="721" t="s">
        <v>117</v>
      </c>
      <c r="D75" s="707">
        <v>9</v>
      </c>
      <c r="E75" s="709">
        <v>0</v>
      </c>
      <c r="F75" s="710">
        <v>9</v>
      </c>
      <c r="G75" s="708">
        <v>0</v>
      </c>
      <c r="H75" s="707">
        <v>9</v>
      </c>
      <c r="I75" s="709">
        <v>0</v>
      </c>
      <c r="J75" s="710">
        <v>9</v>
      </c>
      <c r="K75" s="708">
        <v>0</v>
      </c>
      <c r="L75" s="707">
        <v>8</v>
      </c>
      <c r="M75" s="709">
        <v>220</v>
      </c>
      <c r="N75" s="710">
        <v>9</v>
      </c>
      <c r="O75" s="708">
        <v>0</v>
      </c>
      <c r="P75" s="707">
        <v>9</v>
      </c>
      <c r="Q75" s="709">
        <v>0</v>
      </c>
      <c r="R75" s="710">
        <v>9</v>
      </c>
      <c r="S75" s="708">
        <v>0</v>
      </c>
      <c r="T75" s="705">
        <f t="shared" si="7"/>
        <v>71</v>
      </c>
      <c r="U75" s="750">
        <f t="shared" si="8"/>
        <v>220</v>
      </c>
      <c r="V75" s="857">
        <v>40</v>
      </c>
    </row>
    <row r="76" spans="1:22" ht="16.5">
      <c r="A76" s="856" t="s">
        <v>513</v>
      </c>
      <c r="B76" s="713" t="s">
        <v>581</v>
      </c>
      <c r="C76" s="714" t="s">
        <v>581</v>
      </c>
      <c r="D76" s="701"/>
      <c r="E76" s="703"/>
      <c r="F76" s="704"/>
      <c r="G76" s="702"/>
      <c r="H76" s="701"/>
      <c r="I76" s="703"/>
      <c r="J76" s="704"/>
      <c r="K76" s="702"/>
      <c r="L76" s="701" t="s">
        <v>581</v>
      </c>
      <c r="M76" s="703" t="s">
        <v>581</v>
      </c>
      <c r="N76" s="704" t="s">
        <v>581</v>
      </c>
      <c r="O76" s="702" t="s">
        <v>581</v>
      </c>
      <c r="P76" s="701" t="s">
        <v>581</v>
      </c>
      <c r="Q76" s="703" t="s">
        <v>581</v>
      </c>
      <c r="R76" s="704" t="s">
        <v>581</v>
      </c>
      <c r="S76" s="702" t="s">
        <v>581</v>
      </c>
      <c r="T76" s="705">
        <f t="shared" si="7"/>
      </c>
      <c r="U76" s="706">
        <f t="shared" si="8"/>
      </c>
      <c r="V76" s="857">
        <f>IF(ISNUMBER(AB76)=TRUE,AB76,"")</f>
      </c>
    </row>
    <row r="77" spans="1:22" ht="17.25" thickBot="1">
      <c r="A77" s="859" t="s">
        <v>513</v>
      </c>
      <c r="B77" s="860" t="s">
        <v>581</v>
      </c>
      <c r="C77" s="861" t="s">
        <v>581</v>
      </c>
      <c r="D77" s="862" t="s">
        <v>581</v>
      </c>
      <c r="E77" s="863" t="s">
        <v>581</v>
      </c>
      <c r="F77" s="864" t="s">
        <v>581</v>
      </c>
      <c r="G77" s="865" t="s">
        <v>581</v>
      </c>
      <c r="H77" s="862" t="s">
        <v>581</v>
      </c>
      <c r="I77" s="863" t="s">
        <v>581</v>
      </c>
      <c r="J77" s="864" t="s">
        <v>581</v>
      </c>
      <c r="K77" s="865" t="s">
        <v>581</v>
      </c>
      <c r="L77" s="862" t="s">
        <v>581</v>
      </c>
      <c r="M77" s="863" t="s">
        <v>581</v>
      </c>
      <c r="N77" s="864" t="s">
        <v>581</v>
      </c>
      <c r="O77" s="865" t="s">
        <v>581</v>
      </c>
      <c r="P77" s="862" t="s">
        <v>581</v>
      </c>
      <c r="Q77" s="863" t="s">
        <v>581</v>
      </c>
      <c r="R77" s="864" t="s">
        <v>581</v>
      </c>
      <c r="S77" s="865" t="s">
        <v>581</v>
      </c>
      <c r="T77" s="866">
        <f t="shared" si="7"/>
      </c>
      <c r="U77" s="867">
        <f t="shared" si="8"/>
      </c>
      <c r="V77" s="868">
        <f>IF(ISNUMBER(AB77)=TRUE,AB77,"")</f>
      </c>
    </row>
  </sheetData>
  <sheetProtection/>
  <mergeCells count="39">
    <mergeCell ref="J9:K9"/>
    <mergeCell ref="P8:Q8"/>
    <mergeCell ref="R8:S8"/>
    <mergeCell ref="D8:E8"/>
    <mergeCell ref="F8:G8"/>
    <mergeCell ref="D9:E9"/>
    <mergeCell ref="F9:G9"/>
    <mergeCell ref="H8:I8"/>
    <mergeCell ref="J8:K8"/>
    <mergeCell ref="H32:I32"/>
    <mergeCell ref="T8:V9"/>
    <mergeCell ref="L9:M9"/>
    <mergeCell ref="N9:O9"/>
    <mergeCell ref="P9:Q9"/>
    <mergeCell ref="B28:C28"/>
    <mergeCell ref="B29:C29"/>
    <mergeCell ref="L8:M8"/>
    <mergeCell ref="N8:O8"/>
    <mergeCell ref="H9:I9"/>
    <mergeCell ref="R33:S33"/>
    <mergeCell ref="A32:A34"/>
    <mergeCell ref="B32:B34"/>
    <mergeCell ref="C32:C34"/>
    <mergeCell ref="R9:S9"/>
    <mergeCell ref="N32:O32"/>
    <mergeCell ref="P32:Q32"/>
    <mergeCell ref="R32:S32"/>
    <mergeCell ref="D32:E32"/>
    <mergeCell ref="F32:G32"/>
    <mergeCell ref="L32:M32"/>
    <mergeCell ref="J32:K32"/>
    <mergeCell ref="T32:V33"/>
    <mergeCell ref="D33:E33"/>
    <mergeCell ref="F33:G33"/>
    <mergeCell ref="H33:I33"/>
    <mergeCell ref="J33:K33"/>
    <mergeCell ref="L33:M33"/>
    <mergeCell ref="N33:O33"/>
    <mergeCell ref="P33:Q33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36:T77">
      <formula1>IF(ISNUMBER(D36)=TRUE,SUM(D36,F36,H36,J36,L36,N36,P36,R36),"")</formula1>
    </dataValidation>
  </dataValidations>
  <printOptions horizontalCentered="1"/>
  <pageMargins left="0.7874015748031497" right="0.7874015748031497" top="0.2" bottom="0.28" header="2.952755905511811" footer="0.17"/>
  <pageSetup horizontalDpi="600" verticalDpi="600" orientation="landscape" paperSize="9" scale="75" r:id="rId5"/>
  <headerFooter alignWithMargins="0">
    <oddHeader>&amp;C&amp;G</oddHeader>
    <oddFooter>&amp;LTajnik : N. Orač&amp;CVrhovni sudac : A. Orač&amp;RDelegat : A. Bonić</oddFooter>
  </headerFooter>
  <drawing r:id="rId3"/>
  <legacyDrawing r:id="rId2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4:AB69"/>
  <sheetViews>
    <sheetView zoomScale="75" zoomScaleNormal="75" zoomScalePageLayoutView="0" workbookViewId="0" topLeftCell="A19">
      <selection activeCell="AD44" sqref="AD44"/>
    </sheetView>
  </sheetViews>
  <sheetFormatPr defaultColWidth="9.140625" defaultRowHeight="12.75"/>
  <cols>
    <col min="1" max="1" width="4.57421875" style="625" customWidth="1"/>
    <col min="2" max="2" width="18.8515625" style="626" customWidth="1"/>
    <col min="3" max="3" width="19.00390625" style="626" customWidth="1"/>
    <col min="4" max="4" width="5.7109375" style="626" customWidth="1"/>
    <col min="5" max="5" width="9.421875" style="626" customWidth="1"/>
    <col min="6" max="6" width="5.7109375" style="626" customWidth="1"/>
    <col min="7" max="7" width="9.421875" style="626" customWidth="1"/>
    <col min="8" max="8" width="5.7109375" style="626" customWidth="1"/>
    <col min="9" max="9" width="9.421875" style="626" customWidth="1"/>
    <col min="10" max="10" width="5.7109375" style="626" customWidth="1"/>
    <col min="11" max="11" width="9.421875" style="626" customWidth="1"/>
    <col min="12" max="12" width="5.7109375" style="626" customWidth="1"/>
    <col min="13" max="13" width="9.421875" style="626" customWidth="1"/>
    <col min="14" max="14" width="5.8515625" style="626" customWidth="1"/>
    <col min="15" max="15" width="9.421875" style="626" customWidth="1"/>
    <col min="16" max="16" width="5.7109375" style="626" customWidth="1"/>
    <col min="17" max="17" width="9.421875" style="626" customWidth="1"/>
    <col min="18" max="18" width="5.7109375" style="626" customWidth="1"/>
    <col min="19" max="19" width="9.421875" style="626" customWidth="1"/>
    <col min="20" max="20" width="6.28125" style="626" customWidth="1"/>
    <col min="21" max="21" width="11.00390625" style="626" customWidth="1"/>
    <col min="22" max="22" width="10.00390625" style="626" bestFit="1" customWidth="1"/>
    <col min="23" max="23" width="9.140625" style="626" customWidth="1"/>
    <col min="24" max="24" width="0" style="626" hidden="1" customWidth="1"/>
    <col min="25" max="25" width="15.57421875" style="626" hidden="1" customWidth="1"/>
    <col min="26" max="26" width="0" style="626" hidden="1" customWidth="1"/>
    <col min="27" max="27" width="16.7109375" style="626" hidden="1" customWidth="1"/>
    <col min="28" max="28" width="0" style="626" hidden="1" customWidth="1"/>
    <col min="29" max="16384" width="9.140625" style="626" customWidth="1"/>
  </cols>
  <sheetData>
    <row r="1" ht="12.75"/>
    <row r="2" ht="12.75"/>
    <row r="3" ht="12.75"/>
    <row r="4" spans="4:12" ht="23.25">
      <c r="D4" s="627" t="s">
        <v>0</v>
      </c>
      <c r="E4" s="628"/>
      <c r="L4" s="629" t="s">
        <v>1</v>
      </c>
    </row>
    <row r="5" spans="4:12" ht="23.25">
      <c r="D5" s="630" t="s">
        <v>2</v>
      </c>
      <c r="L5" s="631" t="s">
        <v>709</v>
      </c>
    </row>
    <row r="6" ht="23.25">
      <c r="L6" s="632" t="s">
        <v>88</v>
      </c>
    </row>
    <row r="7" ht="13.5" thickBot="1"/>
    <row r="8" spans="1:22" s="633" customFormat="1" ht="20.25" customHeight="1">
      <c r="A8" s="1515" t="s">
        <v>891</v>
      </c>
      <c r="B8" s="1517" t="s">
        <v>7</v>
      </c>
      <c r="C8" s="923"/>
      <c r="D8" s="1510" t="s">
        <v>868</v>
      </c>
      <c r="E8" s="1511"/>
      <c r="F8" s="1512" t="s">
        <v>869</v>
      </c>
      <c r="G8" s="1513"/>
      <c r="H8" s="1510" t="s">
        <v>870</v>
      </c>
      <c r="I8" s="1511"/>
      <c r="J8" s="1512" t="s">
        <v>871</v>
      </c>
      <c r="K8" s="1513"/>
      <c r="L8" s="1510" t="s">
        <v>872</v>
      </c>
      <c r="M8" s="1511"/>
      <c r="N8" s="1512" t="s">
        <v>873</v>
      </c>
      <c r="O8" s="1513"/>
      <c r="P8" s="1510" t="s">
        <v>874</v>
      </c>
      <c r="Q8" s="1511"/>
      <c r="R8" s="1512" t="s">
        <v>875</v>
      </c>
      <c r="S8" s="1513"/>
      <c r="T8" s="1502" t="s">
        <v>16</v>
      </c>
      <c r="U8" s="1503"/>
      <c r="V8" s="1504"/>
    </row>
    <row r="9" spans="1:22" s="633" customFormat="1" ht="27.75" customHeight="1">
      <c r="A9" s="1516"/>
      <c r="B9" s="1518"/>
      <c r="C9" s="924" t="s">
        <v>751</v>
      </c>
      <c r="D9" s="1514" t="s">
        <v>892</v>
      </c>
      <c r="E9" s="1509"/>
      <c r="F9" s="1508" t="s">
        <v>893</v>
      </c>
      <c r="G9" s="1509"/>
      <c r="H9" s="1508" t="s">
        <v>144</v>
      </c>
      <c r="I9" s="1509"/>
      <c r="J9" s="1508" t="s">
        <v>145</v>
      </c>
      <c r="K9" s="1509"/>
      <c r="L9" s="1508" t="s">
        <v>146</v>
      </c>
      <c r="M9" s="1509"/>
      <c r="N9" s="1508" t="s">
        <v>147</v>
      </c>
      <c r="O9" s="1509"/>
      <c r="P9" s="1508" t="s">
        <v>710</v>
      </c>
      <c r="Q9" s="1509"/>
      <c r="R9" s="1508" t="s">
        <v>148</v>
      </c>
      <c r="S9" s="1509"/>
      <c r="T9" s="1505"/>
      <c r="U9" s="1506"/>
      <c r="V9" s="1507"/>
    </row>
    <row r="10" spans="1:22" s="633" customFormat="1" ht="16.5" thickBot="1">
      <c r="A10" s="926"/>
      <c r="B10" s="925"/>
      <c r="C10" s="925"/>
      <c r="D10" s="917" t="s">
        <v>17</v>
      </c>
      <c r="E10" s="918" t="s">
        <v>18</v>
      </c>
      <c r="F10" s="917" t="s">
        <v>17</v>
      </c>
      <c r="G10" s="919" t="s">
        <v>18</v>
      </c>
      <c r="H10" s="920" t="s">
        <v>17</v>
      </c>
      <c r="I10" s="918" t="s">
        <v>18</v>
      </c>
      <c r="J10" s="917" t="s">
        <v>17</v>
      </c>
      <c r="K10" s="919" t="s">
        <v>18</v>
      </c>
      <c r="L10" s="920" t="s">
        <v>17</v>
      </c>
      <c r="M10" s="918" t="s">
        <v>18</v>
      </c>
      <c r="N10" s="917" t="s">
        <v>17</v>
      </c>
      <c r="O10" s="919" t="s">
        <v>18</v>
      </c>
      <c r="P10" s="920" t="s">
        <v>17</v>
      </c>
      <c r="Q10" s="918" t="s">
        <v>18</v>
      </c>
      <c r="R10" s="917" t="s">
        <v>17</v>
      </c>
      <c r="S10" s="918" t="s">
        <v>18</v>
      </c>
      <c r="T10" s="920" t="s">
        <v>17</v>
      </c>
      <c r="U10" s="921" t="s">
        <v>19</v>
      </c>
      <c r="V10" s="922" t="s">
        <v>20</v>
      </c>
    </row>
    <row r="11" spans="1:28" s="643" customFormat="1" ht="42.75" customHeight="1">
      <c r="A11" s="634">
        <v>1</v>
      </c>
      <c r="B11" s="635" t="s">
        <v>833</v>
      </c>
      <c r="C11" s="635" t="s">
        <v>711</v>
      </c>
      <c r="D11" s="646">
        <v>1</v>
      </c>
      <c r="E11" s="915">
        <v>6396</v>
      </c>
      <c r="F11" s="646">
        <v>4</v>
      </c>
      <c r="G11" s="915">
        <v>12367</v>
      </c>
      <c r="H11" s="636">
        <v>4</v>
      </c>
      <c r="I11" s="637">
        <v>11650</v>
      </c>
      <c r="J11" s="638">
        <v>1</v>
      </c>
      <c r="K11" s="639">
        <v>27790</v>
      </c>
      <c r="L11" s="636">
        <v>6</v>
      </c>
      <c r="M11" s="637">
        <v>11592</v>
      </c>
      <c r="N11" s="638">
        <v>4</v>
      </c>
      <c r="O11" s="639">
        <v>11648</v>
      </c>
      <c r="P11" s="636">
        <v>1</v>
      </c>
      <c r="Q11" s="637">
        <v>22040</v>
      </c>
      <c r="R11" s="638">
        <v>3</v>
      </c>
      <c r="S11" s="639">
        <v>11737</v>
      </c>
      <c r="T11" s="640">
        <f aca="true" t="shared" si="0" ref="T11:U18">IF(ISNUMBER(D11)=TRUE,SUM(D11,F11,H11,J11,L11,N11,P11,R11),"")</f>
        <v>24</v>
      </c>
      <c r="U11" s="641">
        <f t="shared" si="0"/>
        <v>115220</v>
      </c>
      <c r="V11" s="642">
        <f aca="true" t="shared" si="1" ref="V11:V18">IF(ISNUMBER(AB11)=TRUE,AB11,"")</f>
        <v>1</v>
      </c>
      <c r="X11" s="643">
        <f aca="true" t="shared" si="2" ref="X11:X19">IF(ISNUMBER(T11)=TRUE,T11,"")</f>
        <v>24</v>
      </c>
      <c r="Y11" s="643">
        <f aca="true" t="shared" si="3" ref="Y11:Y19">IF(ISNUMBER(U11)=TRUE,U11,"")</f>
        <v>115220</v>
      </c>
      <c r="Z11" s="644">
        <f aca="true" t="shared" si="4" ref="Z11:Z19">MAX(E11,G11,I11,K11,M11,O11,Q11,S11)</f>
        <v>27790</v>
      </c>
      <c r="AA11" s="643">
        <f aca="true" t="shared" si="5" ref="AA11:AA19">IF(ISNUMBER(X11)=TRUE,X11-Y11/100000-Z11/1000000000,"")</f>
        <v>22.84777221</v>
      </c>
      <c r="AB11" s="643">
        <f aca="true" t="shared" si="6" ref="AB11:AB19">IF(ISNUMBER(AA11)=TRUE,RANK(AA11,$AA$11:$AA$19,1),"")</f>
        <v>1</v>
      </c>
    </row>
    <row r="12" spans="1:28" s="643" customFormat="1" ht="42.75" customHeight="1">
      <c r="A12" s="645">
        <v>2</v>
      </c>
      <c r="B12" s="635" t="s">
        <v>834</v>
      </c>
      <c r="C12" s="635" t="s">
        <v>712</v>
      </c>
      <c r="D12" s="646">
        <v>7</v>
      </c>
      <c r="E12" s="647">
        <v>3558</v>
      </c>
      <c r="F12" s="646">
        <v>6</v>
      </c>
      <c r="G12" s="647">
        <v>10359</v>
      </c>
      <c r="H12" s="648">
        <v>2</v>
      </c>
      <c r="I12" s="649">
        <v>12355</v>
      </c>
      <c r="J12" s="650">
        <v>4</v>
      </c>
      <c r="K12" s="651">
        <v>16625</v>
      </c>
      <c r="L12" s="648">
        <v>3</v>
      </c>
      <c r="M12" s="649">
        <v>13750</v>
      </c>
      <c r="N12" s="650">
        <v>1</v>
      </c>
      <c r="O12" s="651">
        <v>12120</v>
      </c>
      <c r="P12" s="648">
        <v>2</v>
      </c>
      <c r="Q12" s="649">
        <v>23270</v>
      </c>
      <c r="R12" s="650">
        <v>4</v>
      </c>
      <c r="S12" s="651">
        <v>16018</v>
      </c>
      <c r="T12" s="652">
        <f t="shared" si="0"/>
        <v>29</v>
      </c>
      <c r="U12" s="653">
        <f t="shared" si="0"/>
        <v>108055</v>
      </c>
      <c r="V12" s="642">
        <f t="shared" si="1"/>
        <v>2</v>
      </c>
      <c r="X12" s="643">
        <f t="shared" si="2"/>
        <v>29</v>
      </c>
      <c r="Y12" s="643">
        <f t="shared" si="3"/>
        <v>108055</v>
      </c>
      <c r="Z12" s="644">
        <f t="shared" si="4"/>
        <v>23270</v>
      </c>
      <c r="AA12" s="643">
        <f t="shared" si="5"/>
        <v>27.91942673</v>
      </c>
      <c r="AB12" s="643">
        <f t="shared" si="6"/>
        <v>2</v>
      </c>
    </row>
    <row r="13" spans="1:28" s="643" customFormat="1" ht="42.75" customHeight="1">
      <c r="A13" s="645">
        <v>3</v>
      </c>
      <c r="B13" s="635" t="s">
        <v>835</v>
      </c>
      <c r="C13" s="635" t="s">
        <v>713</v>
      </c>
      <c r="D13" s="646">
        <v>8</v>
      </c>
      <c r="E13" s="647">
        <v>3344</v>
      </c>
      <c r="F13" s="646">
        <v>7</v>
      </c>
      <c r="G13" s="647">
        <v>7678</v>
      </c>
      <c r="H13" s="648">
        <v>1</v>
      </c>
      <c r="I13" s="649">
        <v>15555</v>
      </c>
      <c r="J13" s="650">
        <v>3</v>
      </c>
      <c r="K13" s="651">
        <v>18905</v>
      </c>
      <c r="L13" s="648">
        <v>2</v>
      </c>
      <c r="M13" s="649">
        <v>14858</v>
      </c>
      <c r="N13" s="650">
        <v>5</v>
      </c>
      <c r="O13" s="651">
        <v>12125</v>
      </c>
      <c r="P13" s="648">
        <v>6</v>
      </c>
      <c r="Q13" s="649">
        <v>16110</v>
      </c>
      <c r="R13" s="650">
        <v>2</v>
      </c>
      <c r="S13" s="651">
        <v>13573</v>
      </c>
      <c r="T13" s="640">
        <f t="shared" si="0"/>
        <v>34</v>
      </c>
      <c r="U13" s="641">
        <f t="shared" si="0"/>
        <v>102148</v>
      </c>
      <c r="V13" s="642">
        <f t="shared" si="1"/>
        <v>3</v>
      </c>
      <c r="X13" s="643">
        <f t="shared" si="2"/>
        <v>34</v>
      </c>
      <c r="Y13" s="643">
        <f t="shared" si="3"/>
        <v>102148</v>
      </c>
      <c r="Z13" s="644">
        <f t="shared" si="4"/>
        <v>18905</v>
      </c>
      <c r="AA13" s="643">
        <f t="shared" si="5"/>
        <v>32.978501095000006</v>
      </c>
      <c r="AB13" s="643">
        <f t="shared" si="6"/>
        <v>3</v>
      </c>
    </row>
    <row r="14" spans="1:28" s="643" customFormat="1" ht="42.75" customHeight="1">
      <c r="A14" s="645">
        <v>4</v>
      </c>
      <c r="B14" s="635" t="s">
        <v>836</v>
      </c>
      <c r="C14" s="635" t="s">
        <v>714</v>
      </c>
      <c r="D14" s="646">
        <v>2</v>
      </c>
      <c r="E14" s="647">
        <v>7037</v>
      </c>
      <c r="F14" s="646">
        <v>3</v>
      </c>
      <c r="G14" s="647">
        <v>13835</v>
      </c>
      <c r="H14" s="648">
        <v>3</v>
      </c>
      <c r="I14" s="649">
        <v>8650</v>
      </c>
      <c r="J14" s="650">
        <v>6</v>
      </c>
      <c r="K14" s="651">
        <v>16780</v>
      </c>
      <c r="L14" s="648">
        <v>5</v>
      </c>
      <c r="M14" s="649">
        <v>12266</v>
      </c>
      <c r="N14" s="650">
        <v>3</v>
      </c>
      <c r="O14" s="651">
        <v>12819</v>
      </c>
      <c r="P14" s="648">
        <v>8</v>
      </c>
      <c r="Q14" s="649">
        <v>15470</v>
      </c>
      <c r="R14" s="650">
        <v>5</v>
      </c>
      <c r="S14" s="651">
        <v>8214</v>
      </c>
      <c r="T14" s="652">
        <f t="shared" si="0"/>
        <v>35</v>
      </c>
      <c r="U14" s="654">
        <f t="shared" si="0"/>
        <v>95071</v>
      </c>
      <c r="V14" s="642">
        <f t="shared" si="1"/>
        <v>4</v>
      </c>
      <c r="X14" s="643">
        <f t="shared" si="2"/>
        <v>35</v>
      </c>
      <c r="Y14" s="643">
        <f t="shared" si="3"/>
        <v>95071</v>
      </c>
      <c r="Z14" s="644">
        <f t="shared" si="4"/>
        <v>16780</v>
      </c>
      <c r="AA14" s="643">
        <f t="shared" si="5"/>
        <v>34.049273219999996</v>
      </c>
      <c r="AB14" s="643">
        <f t="shared" si="6"/>
        <v>4</v>
      </c>
    </row>
    <row r="15" spans="1:28" s="643" customFormat="1" ht="42.75" customHeight="1">
      <c r="A15" s="645">
        <v>5</v>
      </c>
      <c r="B15" s="635" t="s">
        <v>830</v>
      </c>
      <c r="C15" s="635" t="s">
        <v>715</v>
      </c>
      <c r="D15" s="646">
        <v>5</v>
      </c>
      <c r="E15" s="647">
        <v>5000</v>
      </c>
      <c r="F15" s="646">
        <v>5</v>
      </c>
      <c r="G15" s="647">
        <v>11506</v>
      </c>
      <c r="H15" s="648">
        <v>8</v>
      </c>
      <c r="I15" s="649">
        <v>2980</v>
      </c>
      <c r="J15" s="650">
        <v>2</v>
      </c>
      <c r="K15" s="651">
        <v>36490</v>
      </c>
      <c r="L15" s="648">
        <v>1</v>
      </c>
      <c r="M15" s="649">
        <v>16845</v>
      </c>
      <c r="N15" s="650">
        <v>6</v>
      </c>
      <c r="O15" s="651">
        <v>10203</v>
      </c>
      <c r="P15" s="648">
        <v>3</v>
      </c>
      <c r="Q15" s="649">
        <v>20260</v>
      </c>
      <c r="R15" s="650">
        <v>7</v>
      </c>
      <c r="S15" s="651">
        <v>6342</v>
      </c>
      <c r="T15" s="640">
        <f t="shared" si="0"/>
        <v>37</v>
      </c>
      <c r="U15" s="641">
        <f t="shared" si="0"/>
        <v>109626</v>
      </c>
      <c r="V15" s="642">
        <f t="shared" si="1"/>
        <v>5</v>
      </c>
      <c r="X15" s="643">
        <f t="shared" si="2"/>
        <v>37</v>
      </c>
      <c r="Y15" s="643">
        <f t="shared" si="3"/>
        <v>109626</v>
      </c>
      <c r="Z15" s="644">
        <f t="shared" si="4"/>
        <v>36490</v>
      </c>
      <c r="AA15" s="643">
        <f t="shared" si="5"/>
        <v>35.90370351</v>
      </c>
      <c r="AB15" s="643">
        <f t="shared" si="6"/>
        <v>5</v>
      </c>
    </row>
    <row r="16" spans="1:28" s="643" customFormat="1" ht="42.75" customHeight="1">
      <c r="A16" s="645">
        <v>6</v>
      </c>
      <c r="B16" s="635" t="s">
        <v>831</v>
      </c>
      <c r="C16" s="635" t="s">
        <v>716</v>
      </c>
      <c r="D16" s="646">
        <v>6</v>
      </c>
      <c r="E16" s="647">
        <v>4058</v>
      </c>
      <c r="F16" s="646">
        <v>1</v>
      </c>
      <c r="G16" s="647">
        <v>20272</v>
      </c>
      <c r="H16" s="648">
        <v>7</v>
      </c>
      <c r="I16" s="649">
        <v>4530</v>
      </c>
      <c r="J16" s="650">
        <v>5</v>
      </c>
      <c r="K16" s="651">
        <v>15615</v>
      </c>
      <c r="L16" s="648">
        <v>8</v>
      </c>
      <c r="M16" s="649">
        <v>11428</v>
      </c>
      <c r="N16" s="650">
        <v>8</v>
      </c>
      <c r="O16" s="651">
        <v>10337</v>
      </c>
      <c r="P16" s="648">
        <v>4</v>
      </c>
      <c r="Q16" s="649">
        <v>18480</v>
      </c>
      <c r="R16" s="650">
        <v>1</v>
      </c>
      <c r="S16" s="651">
        <v>30809</v>
      </c>
      <c r="T16" s="652">
        <f t="shared" si="0"/>
        <v>40</v>
      </c>
      <c r="U16" s="654">
        <f t="shared" si="0"/>
        <v>115529</v>
      </c>
      <c r="V16" s="642">
        <f t="shared" si="1"/>
        <v>6</v>
      </c>
      <c r="X16" s="643">
        <f t="shared" si="2"/>
        <v>40</v>
      </c>
      <c r="Y16" s="643">
        <f t="shared" si="3"/>
        <v>115529</v>
      </c>
      <c r="Z16" s="644">
        <f t="shared" si="4"/>
        <v>30809</v>
      </c>
      <c r="AA16" s="643">
        <f t="shared" si="5"/>
        <v>38.844679191</v>
      </c>
      <c r="AB16" s="643">
        <f t="shared" si="6"/>
        <v>6</v>
      </c>
    </row>
    <row r="17" spans="1:28" s="643" customFormat="1" ht="42.75" customHeight="1">
      <c r="A17" s="645">
        <v>7</v>
      </c>
      <c r="B17" s="635" t="s">
        <v>837</v>
      </c>
      <c r="C17" s="635" t="s">
        <v>711</v>
      </c>
      <c r="D17" s="646">
        <v>4</v>
      </c>
      <c r="E17" s="647">
        <v>5428</v>
      </c>
      <c r="F17" s="646">
        <v>2</v>
      </c>
      <c r="G17" s="647">
        <v>14440</v>
      </c>
      <c r="H17" s="648">
        <v>5</v>
      </c>
      <c r="I17" s="649">
        <v>5775</v>
      </c>
      <c r="J17" s="650">
        <v>8</v>
      </c>
      <c r="K17" s="651">
        <v>5270</v>
      </c>
      <c r="L17" s="648">
        <v>4</v>
      </c>
      <c r="M17" s="649">
        <v>13388</v>
      </c>
      <c r="N17" s="650">
        <v>7</v>
      </c>
      <c r="O17" s="651">
        <v>9035</v>
      </c>
      <c r="P17" s="648">
        <v>5</v>
      </c>
      <c r="Q17" s="649">
        <v>17680</v>
      </c>
      <c r="R17" s="650">
        <v>8</v>
      </c>
      <c r="S17" s="651">
        <v>2892</v>
      </c>
      <c r="T17" s="640">
        <f t="shared" si="0"/>
        <v>43</v>
      </c>
      <c r="U17" s="641">
        <f t="shared" si="0"/>
        <v>73908</v>
      </c>
      <c r="V17" s="642">
        <f t="shared" si="1"/>
        <v>7</v>
      </c>
      <c r="X17" s="643">
        <f t="shared" si="2"/>
        <v>43</v>
      </c>
      <c r="Y17" s="643">
        <f t="shared" si="3"/>
        <v>73908</v>
      </c>
      <c r="Z17" s="644">
        <f t="shared" si="4"/>
        <v>17680</v>
      </c>
      <c r="AA17" s="643">
        <f t="shared" si="5"/>
        <v>42.26090232</v>
      </c>
      <c r="AB17" s="643">
        <f t="shared" si="6"/>
        <v>7</v>
      </c>
    </row>
    <row r="18" spans="1:28" s="643" customFormat="1" ht="42.75" customHeight="1">
      <c r="A18" s="645">
        <v>8</v>
      </c>
      <c r="B18" s="635" t="s">
        <v>832</v>
      </c>
      <c r="C18" s="635" t="s">
        <v>717</v>
      </c>
      <c r="D18" s="646">
        <v>3</v>
      </c>
      <c r="E18" s="647">
        <v>5408</v>
      </c>
      <c r="F18" s="646">
        <v>8</v>
      </c>
      <c r="G18" s="647">
        <v>8196</v>
      </c>
      <c r="H18" s="648">
        <v>6</v>
      </c>
      <c r="I18" s="649">
        <v>3575</v>
      </c>
      <c r="J18" s="650">
        <v>7</v>
      </c>
      <c r="K18" s="651">
        <v>11620</v>
      </c>
      <c r="L18" s="648">
        <v>7</v>
      </c>
      <c r="M18" s="649">
        <v>10851</v>
      </c>
      <c r="N18" s="650">
        <v>2</v>
      </c>
      <c r="O18" s="651">
        <v>12524</v>
      </c>
      <c r="P18" s="648">
        <v>7</v>
      </c>
      <c r="Q18" s="649">
        <v>14630</v>
      </c>
      <c r="R18" s="650">
        <v>6</v>
      </c>
      <c r="S18" s="651">
        <v>9688</v>
      </c>
      <c r="T18" s="652">
        <f t="shared" si="0"/>
        <v>46</v>
      </c>
      <c r="U18" s="654">
        <f t="shared" si="0"/>
        <v>76492</v>
      </c>
      <c r="V18" s="642">
        <f t="shared" si="1"/>
        <v>8</v>
      </c>
      <c r="X18" s="643">
        <f t="shared" si="2"/>
        <v>46</v>
      </c>
      <c r="Y18" s="643">
        <f t="shared" si="3"/>
        <v>76492</v>
      </c>
      <c r="Z18" s="644">
        <f t="shared" si="4"/>
        <v>14630</v>
      </c>
      <c r="AA18" s="643">
        <f t="shared" si="5"/>
        <v>45.235065369999994</v>
      </c>
      <c r="AB18" s="643">
        <f t="shared" si="6"/>
        <v>8</v>
      </c>
    </row>
    <row r="19" spans="1:28" s="643" customFormat="1" ht="42.75" customHeight="1" thickBot="1">
      <c r="A19" s="655" t="s">
        <v>513</v>
      </c>
      <c r="B19" s="656"/>
      <c r="C19" s="657"/>
      <c r="D19" s="658"/>
      <c r="E19" s="659"/>
      <c r="F19" s="660"/>
      <c r="G19" s="661"/>
      <c r="H19" s="658"/>
      <c r="I19" s="659"/>
      <c r="J19" s="660"/>
      <c r="K19" s="661"/>
      <c r="L19" s="658"/>
      <c r="M19" s="659"/>
      <c r="N19" s="660"/>
      <c r="O19" s="661"/>
      <c r="P19" s="658"/>
      <c r="Q19" s="659"/>
      <c r="R19" s="660"/>
      <c r="S19" s="661"/>
      <c r="T19" s="662"/>
      <c r="U19" s="663"/>
      <c r="V19" s="664"/>
      <c r="X19" s="643">
        <f t="shared" si="2"/>
      </c>
      <c r="Y19" s="643">
        <f t="shared" si="3"/>
      </c>
      <c r="Z19" s="644">
        <f t="shared" si="4"/>
        <v>0</v>
      </c>
      <c r="AA19" s="643">
        <f t="shared" si="5"/>
      </c>
      <c r="AB19" s="643">
        <f t="shared" si="6"/>
      </c>
    </row>
    <row r="20" spans="2:5" ht="15.75" thickTop="1">
      <c r="B20" s="633"/>
      <c r="C20" s="633"/>
      <c r="E20" s="665"/>
    </row>
    <row r="21" spans="1:5" ht="15.75">
      <c r="A21" s="625" t="s">
        <v>718</v>
      </c>
      <c r="B21" s="666" t="s">
        <v>719</v>
      </c>
      <c r="C21" s="666"/>
      <c r="D21" s="667"/>
      <c r="E21" s="668"/>
    </row>
    <row r="22" spans="2:3" ht="12.75">
      <c r="B22" s="633"/>
      <c r="C22" s="633"/>
    </row>
    <row r="23" spans="2:5" ht="15.75">
      <c r="B23" s="666" t="s">
        <v>720</v>
      </c>
      <c r="C23" s="666"/>
      <c r="D23" s="669"/>
      <c r="E23" s="669"/>
    </row>
    <row r="24" spans="2:3" ht="12.75">
      <c r="B24" s="633"/>
      <c r="C24" s="633"/>
    </row>
    <row r="25" spans="2:3" ht="12.75">
      <c r="B25" s="633"/>
      <c r="C25" s="633"/>
    </row>
    <row r="26" spans="2:3" ht="12.75">
      <c r="B26" s="633"/>
      <c r="C26" s="633"/>
    </row>
    <row r="27" spans="2:3" ht="12.75">
      <c r="B27" s="633"/>
      <c r="C27" s="633"/>
    </row>
    <row r="28" spans="1:22" ht="23.25">
      <c r="A28" s="670"/>
      <c r="B28" s="1477" t="s">
        <v>0</v>
      </c>
      <c r="C28" s="1477"/>
      <c r="D28"/>
      <c r="E28" s="671"/>
      <c r="F28"/>
      <c r="G28" s="671"/>
      <c r="H28"/>
      <c r="I28" s="671"/>
      <c r="J28"/>
      <c r="K28" s="672" t="s">
        <v>1</v>
      </c>
      <c r="L28"/>
      <c r="M28" s="671"/>
      <c r="N28"/>
      <c r="O28" s="671"/>
      <c r="P28"/>
      <c r="Q28"/>
      <c r="R28"/>
      <c r="S28" s="671"/>
      <c r="T28"/>
      <c r="U28" s="671"/>
      <c r="V28"/>
    </row>
    <row r="29" spans="1:22" ht="23.25">
      <c r="A29" s="670"/>
      <c r="B29" s="1478" t="s">
        <v>2</v>
      </c>
      <c r="C29" s="1478"/>
      <c r="D29"/>
      <c r="E29" s="671"/>
      <c r="F29"/>
      <c r="G29" s="671"/>
      <c r="H29"/>
      <c r="I29" s="671"/>
      <c r="J29"/>
      <c r="K29" s="673" t="s">
        <v>709</v>
      </c>
      <c r="L29"/>
      <c r="M29" s="671"/>
      <c r="N29"/>
      <c r="O29" s="671"/>
      <c r="P29"/>
      <c r="Q29" s="671"/>
      <c r="R29"/>
      <c r="S29" s="671"/>
      <c r="T29"/>
      <c r="U29" s="671"/>
      <c r="V29"/>
    </row>
    <row r="30" spans="1:22" ht="23.25">
      <c r="A30" s="670"/>
      <c r="B30" s="674"/>
      <c r="C30"/>
      <c r="D30"/>
      <c r="E30" s="671"/>
      <c r="F30"/>
      <c r="G30" s="671"/>
      <c r="H30"/>
      <c r="I30" s="671"/>
      <c r="J30"/>
      <c r="K30" s="672" t="s">
        <v>4</v>
      </c>
      <c r="L30"/>
      <c r="M30" s="671"/>
      <c r="N30"/>
      <c r="O30" s="671"/>
      <c r="P30"/>
      <c r="Q30" s="671"/>
      <c r="R30"/>
      <c r="S30" s="671"/>
      <c r="T30"/>
      <c r="U30" s="671"/>
      <c r="V30"/>
    </row>
    <row r="31" spans="1:22" ht="15.75" thickBot="1">
      <c r="A31" s="670"/>
      <c r="B31" s="899"/>
      <c r="C31"/>
      <c r="D31" s="900"/>
      <c r="E31" s="901"/>
      <c r="F31"/>
      <c r="G31" s="671"/>
      <c r="H31" s="900"/>
      <c r="I31" s="901"/>
      <c r="J31"/>
      <c r="K31" s="671"/>
      <c r="L31" s="900"/>
      <c r="M31" s="901"/>
      <c r="N31"/>
      <c r="O31" s="671"/>
      <c r="P31" s="900"/>
      <c r="Q31" s="901"/>
      <c r="R31"/>
      <c r="S31" s="671"/>
      <c r="T31"/>
      <c r="U31" s="671"/>
      <c r="V31"/>
    </row>
    <row r="32" spans="1:22" ht="18">
      <c r="A32" s="1468" t="s">
        <v>5</v>
      </c>
      <c r="B32" s="923"/>
      <c r="C32" s="1474" t="s">
        <v>7</v>
      </c>
      <c r="D32" s="1510" t="s">
        <v>868</v>
      </c>
      <c r="E32" s="1511"/>
      <c r="F32" s="1512" t="s">
        <v>869</v>
      </c>
      <c r="G32" s="1513"/>
      <c r="H32" s="1510" t="s">
        <v>870</v>
      </c>
      <c r="I32" s="1511"/>
      <c r="J32" s="1512" t="s">
        <v>871</v>
      </c>
      <c r="K32" s="1513"/>
      <c r="L32" s="1510" t="s">
        <v>872</v>
      </c>
      <c r="M32" s="1511"/>
      <c r="N32" s="1512" t="s">
        <v>873</v>
      </c>
      <c r="O32" s="1513"/>
      <c r="P32" s="1510" t="s">
        <v>874</v>
      </c>
      <c r="Q32" s="1511"/>
      <c r="R32" s="1512" t="s">
        <v>875</v>
      </c>
      <c r="S32" s="1513"/>
      <c r="T32" s="1519" t="s">
        <v>16</v>
      </c>
      <c r="U32" s="1520"/>
      <c r="V32" s="1521"/>
    </row>
    <row r="33" spans="1:22" ht="30" customHeight="1">
      <c r="A33" s="1469"/>
      <c r="B33" s="924" t="s">
        <v>751</v>
      </c>
      <c r="C33" s="1475"/>
      <c r="D33" s="1514" t="s">
        <v>892</v>
      </c>
      <c r="E33" s="1509"/>
      <c r="F33" s="1508" t="s">
        <v>893</v>
      </c>
      <c r="G33" s="1509"/>
      <c r="H33" s="1508" t="s">
        <v>144</v>
      </c>
      <c r="I33" s="1509"/>
      <c r="J33" s="1508" t="s">
        <v>145</v>
      </c>
      <c r="K33" s="1509"/>
      <c r="L33" s="1508" t="s">
        <v>146</v>
      </c>
      <c r="M33" s="1509"/>
      <c r="N33" s="1508" t="s">
        <v>147</v>
      </c>
      <c r="O33" s="1509"/>
      <c r="P33" s="1508" t="s">
        <v>710</v>
      </c>
      <c r="Q33" s="1509"/>
      <c r="R33" s="1508" t="s">
        <v>148</v>
      </c>
      <c r="S33" s="1509"/>
      <c r="T33" s="1522"/>
      <c r="U33" s="1523"/>
      <c r="V33" s="1524"/>
    </row>
    <row r="34" spans="1:22" ht="16.5" thickBot="1">
      <c r="A34" s="927"/>
      <c r="B34" s="928"/>
      <c r="C34" s="928"/>
      <c r="D34" s="932" t="s">
        <v>17</v>
      </c>
      <c r="E34" s="933" t="s">
        <v>18</v>
      </c>
      <c r="F34" s="932" t="s">
        <v>17</v>
      </c>
      <c r="G34" s="934" t="s">
        <v>18</v>
      </c>
      <c r="H34" s="935" t="s">
        <v>17</v>
      </c>
      <c r="I34" s="933" t="s">
        <v>18</v>
      </c>
      <c r="J34" s="932" t="s">
        <v>17</v>
      </c>
      <c r="K34" s="934" t="s">
        <v>18</v>
      </c>
      <c r="L34" s="935" t="s">
        <v>17</v>
      </c>
      <c r="M34" s="933" t="s">
        <v>18</v>
      </c>
      <c r="N34" s="932" t="s">
        <v>17</v>
      </c>
      <c r="O34" s="936" t="s">
        <v>18</v>
      </c>
      <c r="P34" s="935" t="s">
        <v>17</v>
      </c>
      <c r="Q34" s="933" t="s">
        <v>18</v>
      </c>
      <c r="R34" s="932" t="s">
        <v>17</v>
      </c>
      <c r="S34" s="934" t="s">
        <v>18</v>
      </c>
      <c r="T34" s="929" t="s">
        <v>17</v>
      </c>
      <c r="U34" s="930" t="s">
        <v>19</v>
      </c>
      <c r="V34" s="931" t="s">
        <v>20</v>
      </c>
    </row>
    <row r="35" spans="1:22" ht="19.5" customHeight="1">
      <c r="A35" s="846">
        <v>1</v>
      </c>
      <c r="B35" s="869" t="s">
        <v>153</v>
      </c>
      <c r="C35" s="1229" t="s">
        <v>154</v>
      </c>
      <c r="D35" s="871">
        <v>3</v>
      </c>
      <c r="E35" s="1228">
        <v>2109</v>
      </c>
      <c r="F35" s="873">
        <v>3</v>
      </c>
      <c r="G35" s="1227">
        <v>2126</v>
      </c>
      <c r="H35" s="849">
        <v>6</v>
      </c>
      <c r="I35" s="1225">
        <v>50</v>
      </c>
      <c r="J35" s="849">
        <v>2</v>
      </c>
      <c r="K35" s="1226">
        <v>10360</v>
      </c>
      <c r="L35" s="851">
        <v>5</v>
      </c>
      <c r="M35" s="1225">
        <v>2074</v>
      </c>
      <c r="N35" s="851">
        <v>2</v>
      </c>
      <c r="O35" s="1225">
        <v>3452</v>
      </c>
      <c r="P35" s="849">
        <v>2</v>
      </c>
      <c r="Q35" s="1226">
        <v>3990</v>
      </c>
      <c r="R35" s="851">
        <v>3</v>
      </c>
      <c r="S35" s="1225">
        <v>1620</v>
      </c>
      <c r="T35" s="1224">
        <f aca="true" t="shared" si="7" ref="T35:T69">IF(ISNUMBER(D35)=TRUE,SUM(D35,F35,H35,J35,L35,N35,P35,R35),"")</f>
        <v>26</v>
      </c>
      <c r="U35" s="1223">
        <f aca="true" t="shared" si="8" ref="U35:U69">IF(ISNUMBER(E35)=TRUE,SUM(E35,G35,I35,K35,M35,O35,Q35,S35),"")</f>
        <v>25781</v>
      </c>
      <c r="V35" s="1222">
        <v>1</v>
      </c>
    </row>
    <row r="36" spans="1:22" ht="19.5" customHeight="1">
      <c r="A36" s="856">
        <v>2</v>
      </c>
      <c r="B36" s="695" t="s">
        <v>151</v>
      </c>
      <c r="C36" s="715" t="s">
        <v>152</v>
      </c>
      <c r="D36" s="697">
        <v>2</v>
      </c>
      <c r="E36" s="1221">
        <v>1620</v>
      </c>
      <c r="F36" s="699">
        <v>5</v>
      </c>
      <c r="G36" s="1217">
        <v>1513</v>
      </c>
      <c r="H36" s="707">
        <v>4</v>
      </c>
      <c r="I36" s="1212">
        <v>160</v>
      </c>
      <c r="J36" s="707">
        <v>4</v>
      </c>
      <c r="K36" s="1213">
        <v>3790</v>
      </c>
      <c r="L36" s="710">
        <v>1</v>
      </c>
      <c r="M36" s="1212">
        <v>5824</v>
      </c>
      <c r="N36" s="710">
        <v>4</v>
      </c>
      <c r="O36" s="1212">
        <v>2871</v>
      </c>
      <c r="P36" s="707">
        <v>4</v>
      </c>
      <c r="Q36" s="1213">
        <v>3890</v>
      </c>
      <c r="R36" s="710">
        <v>3</v>
      </c>
      <c r="S36" s="1212">
        <v>4809</v>
      </c>
      <c r="T36" s="1211">
        <f t="shared" si="7"/>
        <v>27</v>
      </c>
      <c r="U36" s="1210">
        <f t="shared" si="8"/>
        <v>24477</v>
      </c>
      <c r="V36" s="1209">
        <v>2</v>
      </c>
    </row>
    <row r="37" spans="1:22" ht="19.5" customHeight="1">
      <c r="A37" s="856">
        <v>3</v>
      </c>
      <c r="B37" s="695" t="s">
        <v>156</v>
      </c>
      <c r="C37" s="715" t="s">
        <v>154</v>
      </c>
      <c r="D37" s="697">
        <v>1</v>
      </c>
      <c r="E37" s="1221">
        <v>1424</v>
      </c>
      <c r="F37" s="699">
        <v>8</v>
      </c>
      <c r="G37" s="1217">
        <v>293</v>
      </c>
      <c r="H37" s="707">
        <v>2</v>
      </c>
      <c r="I37" s="1212">
        <v>7460</v>
      </c>
      <c r="J37" s="707">
        <v>2</v>
      </c>
      <c r="K37" s="1213">
        <v>3540</v>
      </c>
      <c r="L37" s="710">
        <v>6</v>
      </c>
      <c r="M37" s="1212">
        <v>3370</v>
      </c>
      <c r="N37" s="710">
        <v>3</v>
      </c>
      <c r="O37" s="1212">
        <v>2714</v>
      </c>
      <c r="P37" s="707">
        <v>3</v>
      </c>
      <c r="Q37" s="1213">
        <v>4160</v>
      </c>
      <c r="R37" s="710">
        <v>3</v>
      </c>
      <c r="S37" s="1212">
        <v>1622</v>
      </c>
      <c r="T37" s="1211">
        <f t="shared" si="7"/>
        <v>28</v>
      </c>
      <c r="U37" s="1210">
        <f t="shared" si="8"/>
        <v>24583</v>
      </c>
      <c r="V37" s="1209">
        <v>3</v>
      </c>
    </row>
    <row r="38" spans="1:22" ht="19.5" customHeight="1">
      <c r="A38" s="858">
        <v>4</v>
      </c>
      <c r="B38" s="695" t="s">
        <v>149</v>
      </c>
      <c r="C38" s="715" t="s">
        <v>150</v>
      </c>
      <c r="D38" s="697">
        <v>1</v>
      </c>
      <c r="E38" s="1221">
        <v>3982</v>
      </c>
      <c r="F38" s="699">
        <v>1</v>
      </c>
      <c r="G38" s="1217">
        <v>6870</v>
      </c>
      <c r="H38" s="707">
        <v>7</v>
      </c>
      <c r="I38" s="1212">
        <v>680</v>
      </c>
      <c r="J38" s="707">
        <v>8</v>
      </c>
      <c r="K38" s="1213">
        <v>780</v>
      </c>
      <c r="L38" s="710">
        <v>1</v>
      </c>
      <c r="M38" s="1212">
        <v>5631</v>
      </c>
      <c r="N38" s="710">
        <v>1</v>
      </c>
      <c r="O38" s="1212">
        <v>5368</v>
      </c>
      <c r="P38" s="707">
        <v>8</v>
      </c>
      <c r="Q38" s="1213">
        <v>2870</v>
      </c>
      <c r="R38" s="710">
        <v>2</v>
      </c>
      <c r="S38" s="1212">
        <v>3926</v>
      </c>
      <c r="T38" s="1211">
        <f t="shared" si="7"/>
        <v>29</v>
      </c>
      <c r="U38" s="1210">
        <f t="shared" si="8"/>
        <v>30107</v>
      </c>
      <c r="V38" s="1209">
        <v>4</v>
      </c>
    </row>
    <row r="39" spans="1:22" ht="19.5" customHeight="1">
      <c r="A39" s="856">
        <v>5</v>
      </c>
      <c r="B39" s="695" t="s">
        <v>170</v>
      </c>
      <c r="C39" s="715" t="s">
        <v>171</v>
      </c>
      <c r="D39" s="697">
        <v>3</v>
      </c>
      <c r="E39" s="1221">
        <v>1493</v>
      </c>
      <c r="F39" s="699">
        <v>1</v>
      </c>
      <c r="G39" s="1217">
        <v>4825</v>
      </c>
      <c r="H39" s="707">
        <v>7</v>
      </c>
      <c r="I39" s="1212">
        <v>10</v>
      </c>
      <c r="J39" s="707">
        <v>4</v>
      </c>
      <c r="K39" s="1213">
        <v>4365</v>
      </c>
      <c r="L39" s="710">
        <v>7</v>
      </c>
      <c r="M39" s="1212">
        <v>3295</v>
      </c>
      <c r="N39" s="710">
        <v>5</v>
      </c>
      <c r="O39" s="1212">
        <v>2932</v>
      </c>
      <c r="P39" s="707">
        <v>1</v>
      </c>
      <c r="Q39" s="1213">
        <v>8070</v>
      </c>
      <c r="R39" s="710">
        <v>1</v>
      </c>
      <c r="S39" s="1212">
        <v>4630</v>
      </c>
      <c r="T39" s="1211">
        <f t="shared" si="7"/>
        <v>29</v>
      </c>
      <c r="U39" s="1210">
        <f t="shared" si="8"/>
        <v>29620</v>
      </c>
      <c r="V39" s="1209">
        <v>5</v>
      </c>
    </row>
    <row r="40" spans="1:22" ht="19.5" customHeight="1">
      <c r="A40" s="856">
        <v>6</v>
      </c>
      <c r="B40" s="695" t="s">
        <v>162</v>
      </c>
      <c r="C40" s="715" t="s">
        <v>161</v>
      </c>
      <c r="D40" s="697">
        <v>8</v>
      </c>
      <c r="E40" s="1221">
        <v>519</v>
      </c>
      <c r="F40" s="699">
        <v>2</v>
      </c>
      <c r="G40" s="1217">
        <v>4342</v>
      </c>
      <c r="H40" s="707">
        <v>6</v>
      </c>
      <c r="I40" s="1212">
        <v>170</v>
      </c>
      <c r="J40" s="707">
        <v>5</v>
      </c>
      <c r="K40" s="1213">
        <v>695</v>
      </c>
      <c r="L40" s="710">
        <v>3</v>
      </c>
      <c r="M40" s="1212">
        <v>4616</v>
      </c>
      <c r="N40" s="710">
        <v>1</v>
      </c>
      <c r="O40" s="1212">
        <v>3572</v>
      </c>
      <c r="P40" s="707">
        <v>2</v>
      </c>
      <c r="Q40" s="1213">
        <v>4850</v>
      </c>
      <c r="R40" s="710">
        <v>2</v>
      </c>
      <c r="S40" s="1212">
        <v>5936</v>
      </c>
      <c r="T40" s="1211">
        <f t="shared" si="7"/>
        <v>29</v>
      </c>
      <c r="U40" s="1210">
        <f t="shared" si="8"/>
        <v>24700</v>
      </c>
      <c r="V40" s="1209">
        <v>6</v>
      </c>
    </row>
    <row r="41" spans="1:22" ht="19.5" customHeight="1">
      <c r="A41" s="858">
        <v>7</v>
      </c>
      <c r="B41" s="695" t="s">
        <v>178</v>
      </c>
      <c r="C41" s="715" t="s">
        <v>171</v>
      </c>
      <c r="D41" s="697">
        <v>6.5</v>
      </c>
      <c r="E41" s="1221">
        <v>694</v>
      </c>
      <c r="F41" s="699">
        <v>2</v>
      </c>
      <c r="G41" s="1217">
        <v>3982</v>
      </c>
      <c r="H41" s="707">
        <v>8</v>
      </c>
      <c r="I41" s="1212">
        <v>0</v>
      </c>
      <c r="J41" s="707">
        <v>1</v>
      </c>
      <c r="K41" s="1213">
        <v>4550</v>
      </c>
      <c r="L41" s="710">
        <v>6</v>
      </c>
      <c r="M41" s="1212">
        <v>2594</v>
      </c>
      <c r="N41" s="710">
        <v>5</v>
      </c>
      <c r="O41" s="1212">
        <v>2402</v>
      </c>
      <c r="P41" s="707">
        <v>1</v>
      </c>
      <c r="Q41" s="1213">
        <v>4010</v>
      </c>
      <c r="R41" s="710">
        <v>1</v>
      </c>
      <c r="S41" s="1212">
        <v>4593</v>
      </c>
      <c r="T41" s="1211">
        <f t="shared" si="7"/>
        <v>30.5</v>
      </c>
      <c r="U41" s="1210">
        <f t="shared" si="8"/>
        <v>22825</v>
      </c>
      <c r="V41" s="1209">
        <v>7</v>
      </c>
    </row>
    <row r="42" spans="1:22" ht="19.5" customHeight="1">
      <c r="A42" s="856">
        <v>8</v>
      </c>
      <c r="B42" s="695" t="s">
        <v>166</v>
      </c>
      <c r="C42" s="715" t="s">
        <v>161</v>
      </c>
      <c r="D42" s="697">
        <v>4</v>
      </c>
      <c r="E42" s="1221">
        <v>1670</v>
      </c>
      <c r="F42" s="699">
        <v>5</v>
      </c>
      <c r="G42" s="1217">
        <v>3095</v>
      </c>
      <c r="H42" s="707">
        <v>8</v>
      </c>
      <c r="I42" s="1212">
        <v>190</v>
      </c>
      <c r="J42" s="707">
        <v>3</v>
      </c>
      <c r="K42" s="1213">
        <v>7750</v>
      </c>
      <c r="L42" s="710">
        <v>3</v>
      </c>
      <c r="M42" s="1212">
        <v>4018</v>
      </c>
      <c r="N42" s="710">
        <v>3</v>
      </c>
      <c r="O42" s="1212">
        <v>2904</v>
      </c>
      <c r="P42" s="707">
        <v>3</v>
      </c>
      <c r="Q42" s="1213">
        <v>7880</v>
      </c>
      <c r="R42" s="710">
        <v>2</v>
      </c>
      <c r="S42" s="1212">
        <v>8894</v>
      </c>
      <c r="T42" s="1211">
        <f t="shared" si="7"/>
        <v>31</v>
      </c>
      <c r="U42" s="1210">
        <f t="shared" si="8"/>
        <v>36401</v>
      </c>
      <c r="V42" s="1209">
        <v>8</v>
      </c>
    </row>
    <row r="43" spans="1:22" ht="19.5" customHeight="1">
      <c r="A43" s="856">
        <v>9</v>
      </c>
      <c r="B43" s="695" t="s">
        <v>157</v>
      </c>
      <c r="C43" s="715" t="s">
        <v>154</v>
      </c>
      <c r="D43" s="697">
        <v>2</v>
      </c>
      <c r="E43" s="1221">
        <v>1638</v>
      </c>
      <c r="F43" s="699">
        <v>5</v>
      </c>
      <c r="G43" s="1217">
        <v>2094</v>
      </c>
      <c r="H43" s="707">
        <v>3</v>
      </c>
      <c r="I43" s="1212">
        <v>4020</v>
      </c>
      <c r="J43" s="707">
        <v>2</v>
      </c>
      <c r="K43" s="1213">
        <v>7670</v>
      </c>
      <c r="L43" s="710">
        <v>6</v>
      </c>
      <c r="M43" s="1212">
        <v>3512</v>
      </c>
      <c r="N43" s="710">
        <v>5</v>
      </c>
      <c r="O43" s="1212">
        <v>2856</v>
      </c>
      <c r="P43" s="707">
        <v>1</v>
      </c>
      <c r="Q43" s="1213">
        <v>7700</v>
      </c>
      <c r="R43" s="710">
        <v>7</v>
      </c>
      <c r="S43" s="1212">
        <v>1699</v>
      </c>
      <c r="T43" s="1211">
        <f t="shared" si="7"/>
        <v>31</v>
      </c>
      <c r="U43" s="1210">
        <f t="shared" si="8"/>
        <v>31189</v>
      </c>
      <c r="V43" s="1209">
        <v>9</v>
      </c>
    </row>
    <row r="44" spans="1:22" ht="19.5" customHeight="1">
      <c r="A44" s="858">
        <v>10</v>
      </c>
      <c r="B44" s="695" t="s">
        <v>155</v>
      </c>
      <c r="C44" s="715" t="s">
        <v>152</v>
      </c>
      <c r="D44" s="697">
        <v>7</v>
      </c>
      <c r="E44" s="1221">
        <v>475</v>
      </c>
      <c r="F44" s="699">
        <v>6</v>
      </c>
      <c r="G44" s="1217">
        <v>1988</v>
      </c>
      <c r="H44" s="707">
        <v>1</v>
      </c>
      <c r="I44" s="1212">
        <v>9580</v>
      </c>
      <c r="J44" s="707">
        <v>3</v>
      </c>
      <c r="K44" s="1213">
        <v>4605</v>
      </c>
      <c r="L44" s="710">
        <v>4</v>
      </c>
      <c r="M44" s="1212">
        <v>3878</v>
      </c>
      <c r="N44" s="710">
        <v>1</v>
      </c>
      <c r="O44" s="1212">
        <v>5774</v>
      </c>
      <c r="P44" s="707">
        <v>5</v>
      </c>
      <c r="Q44" s="1213">
        <v>4010</v>
      </c>
      <c r="R44" s="710">
        <v>5</v>
      </c>
      <c r="S44" s="1212">
        <v>5707</v>
      </c>
      <c r="T44" s="1211">
        <f t="shared" si="7"/>
        <v>32</v>
      </c>
      <c r="U44" s="1210">
        <f t="shared" si="8"/>
        <v>36017</v>
      </c>
      <c r="V44" s="1209">
        <v>10</v>
      </c>
    </row>
    <row r="45" spans="1:22" ht="19.5" customHeight="1">
      <c r="A45" s="856">
        <v>11</v>
      </c>
      <c r="B45" s="695" t="s">
        <v>165</v>
      </c>
      <c r="C45" s="715" t="s">
        <v>154</v>
      </c>
      <c r="D45" s="697">
        <v>4</v>
      </c>
      <c r="E45" s="1221">
        <v>1225</v>
      </c>
      <c r="F45" s="699">
        <v>1</v>
      </c>
      <c r="G45" s="1217">
        <v>7854</v>
      </c>
      <c r="H45" s="707">
        <v>7</v>
      </c>
      <c r="I45" s="1212">
        <v>120</v>
      </c>
      <c r="J45" s="707">
        <v>3</v>
      </c>
      <c r="K45" s="1213">
        <v>6220</v>
      </c>
      <c r="L45" s="710">
        <v>5</v>
      </c>
      <c r="M45" s="1212">
        <v>2636</v>
      </c>
      <c r="N45" s="710">
        <v>6</v>
      </c>
      <c r="O45" s="1212">
        <v>2626</v>
      </c>
      <c r="P45" s="707">
        <v>4</v>
      </c>
      <c r="Q45" s="1213">
        <v>6190</v>
      </c>
      <c r="R45" s="710">
        <v>3</v>
      </c>
      <c r="S45" s="1212">
        <v>6796</v>
      </c>
      <c r="T45" s="1211">
        <f t="shared" si="7"/>
        <v>33</v>
      </c>
      <c r="U45" s="1210">
        <f t="shared" si="8"/>
        <v>33667</v>
      </c>
      <c r="V45" s="1209">
        <v>11</v>
      </c>
    </row>
    <row r="46" spans="1:22" ht="19.5" customHeight="1">
      <c r="A46" s="856">
        <v>12</v>
      </c>
      <c r="B46" s="695" t="s">
        <v>160</v>
      </c>
      <c r="C46" s="715" t="s">
        <v>161</v>
      </c>
      <c r="D46" s="697">
        <v>5</v>
      </c>
      <c r="E46" s="1221">
        <v>716</v>
      </c>
      <c r="F46" s="699">
        <v>8</v>
      </c>
      <c r="G46" s="1217">
        <v>1129</v>
      </c>
      <c r="H46" s="707">
        <v>2</v>
      </c>
      <c r="I46" s="1212">
        <v>3085</v>
      </c>
      <c r="J46" s="707">
        <v>2</v>
      </c>
      <c r="K46" s="1213">
        <v>6330</v>
      </c>
      <c r="L46" s="710">
        <v>4</v>
      </c>
      <c r="M46" s="1212">
        <v>2754</v>
      </c>
      <c r="N46" s="710">
        <v>4</v>
      </c>
      <c r="O46" s="1212">
        <v>2984</v>
      </c>
      <c r="P46" s="707">
        <v>2</v>
      </c>
      <c r="Q46" s="1213">
        <v>7370</v>
      </c>
      <c r="R46" s="710">
        <v>7.5</v>
      </c>
      <c r="S46" s="1212">
        <v>0</v>
      </c>
      <c r="T46" s="1211">
        <f t="shared" si="7"/>
        <v>34.5</v>
      </c>
      <c r="U46" s="1210">
        <f t="shared" si="8"/>
        <v>24368</v>
      </c>
      <c r="V46" s="1209">
        <v>12</v>
      </c>
    </row>
    <row r="47" spans="1:22" ht="19.5" customHeight="1">
      <c r="A47" s="858">
        <v>13</v>
      </c>
      <c r="B47" s="695" t="s">
        <v>163</v>
      </c>
      <c r="C47" s="715" t="s">
        <v>164</v>
      </c>
      <c r="D47" s="697">
        <v>6.5</v>
      </c>
      <c r="E47" s="1221">
        <v>694</v>
      </c>
      <c r="F47" s="699">
        <v>6</v>
      </c>
      <c r="G47" s="1217">
        <v>1264</v>
      </c>
      <c r="H47" s="707">
        <v>3</v>
      </c>
      <c r="I47" s="1212">
        <v>2870</v>
      </c>
      <c r="J47" s="707">
        <v>4</v>
      </c>
      <c r="K47" s="1213">
        <v>2730</v>
      </c>
      <c r="L47" s="710">
        <v>1</v>
      </c>
      <c r="M47" s="1212">
        <v>4827</v>
      </c>
      <c r="N47" s="710">
        <v>5</v>
      </c>
      <c r="O47" s="1212">
        <v>2615</v>
      </c>
      <c r="P47" s="707">
        <v>3</v>
      </c>
      <c r="Q47" s="1213">
        <v>3970</v>
      </c>
      <c r="R47" s="710">
        <v>6</v>
      </c>
      <c r="S47" s="1212">
        <v>3583</v>
      </c>
      <c r="T47" s="1211">
        <f t="shared" si="7"/>
        <v>34.5</v>
      </c>
      <c r="U47" s="1210">
        <f t="shared" si="8"/>
        <v>22553</v>
      </c>
      <c r="V47" s="1209">
        <v>13</v>
      </c>
    </row>
    <row r="48" spans="1:22" ht="19.5" customHeight="1">
      <c r="A48" s="856">
        <v>14</v>
      </c>
      <c r="B48" s="695" t="s">
        <v>173</v>
      </c>
      <c r="C48" s="715" t="s">
        <v>171</v>
      </c>
      <c r="D48" s="697">
        <v>6</v>
      </c>
      <c r="E48" s="1221">
        <v>649</v>
      </c>
      <c r="F48" s="699">
        <v>2</v>
      </c>
      <c r="G48" s="1217">
        <v>6303</v>
      </c>
      <c r="H48" s="707">
        <v>4</v>
      </c>
      <c r="I48" s="1212">
        <v>2560</v>
      </c>
      <c r="J48" s="707">
        <v>6</v>
      </c>
      <c r="K48" s="1213">
        <v>2680</v>
      </c>
      <c r="L48" s="710">
        <v>4</v>
      </c>
      <c r="M48" s="1212">
        <v>3884</v>
      </c>
      <c r="N48" s="710">
        <v>6</v>
      </c>
      <c r="O48" s="1212">
        <v>2545</v>
      </c>
      <c r="P48" s="707">
        <v>6</v>
      </c>
      <c r="Q48" s="1213">
        <v>3410</v>
      </c>
      <c r="R48" s="710">
        <v>1</v>
      </c>
      <c r="S48" s="1212">
        <v>14474</v>
      </c>
      <c r="T48" s="1211">
        <f t="shared" si="7"/>
        <v>35</v>
      </c>
      <c r="U48" s="1210">
        <f t="shared" si="8"/>
        <v>36505</v>
      </c>
      <c r="V48" s="1209">
        <v>14</v>
      </c>
    </row>
    <row r="49" spans="1:22" ht="19.5" customHeight="1">
      <c r="A49" s="856">
        <v>15</v>
      </c>
      <c r="B49" s="695" t="s">
        <v>176</v>
      </c>
      <c r="C49" s="715" t="s">
        <v>177</v>
      </c>
      <c r="D49" s="697">
        <v>3</v>
      </c>
      <c r="E49" s="1221">
        <v>1024</v>
      </c>
      <c r="F49" s="699">
        <v>3</v>
      </c>
      <c r="G49" s="1217">
        <v>3789</v>
      </c>
      <c r="H49" s="707">
        <v>5</v>
      </c>
      <c r="I49" s="1212">
        <v>75</v>
      </c>
      <c r="J49" s="707">
        <v>8</v>
      </c>
      <c r="K49" s="1213">
        <v>3160</v>
      </c>
      <c r="L49" s="710">
        <v>1</v>
      </c>
      <c r="M49" s="1212">
        <v>4192</v>
      </c>
      <c r="N49" s="710">
        <v>8</v>
      </c>
      <c r="O49" s="1212">
        <v>1926</v>
      </c>
      <c r="P49" s="707">
        <v>3</v>
      </c>
      <c r="Q49" s="1213">
        <v>6420</v>
      </c>
      <c r="R49" s="710">
        <v>4</v>
      </c>
      <c r="S49" s="1212">
        <v>1322</v>
      </c>
      <c r="T49" s="1211">
        <f t="shared" si="7"/>
        <v>35</v>
      </c>
      <c r="U49" s="1210">
        <f t="shared" si="8"/>
        <v>21908</v>
      </c>
      <c r="V49" s="1209">
        <v>15</v>
      </c>
    </row>
    <row r="50" spans="1:22" ht="19.5" customHeight="1">
      <c r="A50" s="858">
        <v>16</v>
      </c>
      <c r="B50" s="695" t="s">
        <v>158</v>
      </c>
      <c r="C50" s="715" t="s">
        <v>159</v>
      </c>
      <c r="D50" s="697">
        <v>2</v>
      </c>
      <c r="E50" s="1221">
        <v>1105</v>
      </c>
      <c r="F50" s="699">
        <v>8</v>
      </c>
      <c r="G50" s="1217">
        <v>383</v>
      </c>
      <c r="H50" s="707">
        <v>5</v>
      </c>
      <c r="I50" s="1212">
        <v>70</v>
      </c>
      <c r="J50" s="707">
        <v>5</v>
      </c>
      <c r="K50" s="1213">
        <v>2290</v>
      </c>
      <c r="L50" s="710">
        <v>2</v>
      </c>
      <c r="M50" s="1212">
        <v>2408</v>
      </c>
      <c r="N50" s="710">
        <v>2</v>
      </c>
      <c r="O50" s="1212">
        <v>3261</v>
      </c>
      <c r="P50" s="707">
        <v>6</v>
      </c>
      <c r="Q50" s="1213">
        <v>3370</v>
      </c>
      <c r="R50" s="710">
        <v>5</v>
      </c>
      <c r="S50" s="1212">
        <v>2694</v>
      </c>
      <c r="T50" s="1211">
        <f t="shared" si="7"/>
        <v>35</v>
      </c>
      <c r="U50" s="1210">
        <f t="shared" si="8"/>
        <v>15581</v>
      </c>
      <c r="V50" s="1209">
        <v>16</v>
      </c>
    </row>
    <row r="51" spans="1:22" ht="19.5" customHeight="1">
      <c r="A51" s="856">
        <v>17</v>
      </c>
      <c r="B51" s="695" t="s">
        <v>175</v>
      </c>
      <c r="C51" s="715" t="s">
        <v>164</v>
      </c>
      <c r="D51" s="697">
        <v>3</v>
      </c>
      <c r="E51" s="1221">
        <v>1533</v>
      </c>
      <c r="F51" s="711">
        <v>3</v>
      </c>
      <c r="G51" s="1214">
        <v>5074</v>
      </c>
      <c r="H51" s="707">
        <v>8</v>
      </c>
      <c r="I51" s="1213">
        <v>90</v>
      </c>
      <c r="J51" s="710">
        <v>6</v>
      </c>
      <c r="K51" s="1212">
        <v>4510</v>
      </c>
      <c r="L51" s="707">
        <v>2</v>
      </c>
      <c r="M51" s="1213">
        <v>3210</v>
      </c>
      <c r="N51" s="710">
        <v>6</v>
      </c>
      <c r="O51" s="1212">
        <v>2534</v>
      </c>
      <c r="P51" s="707">
        <v>2</v>
      </c>
      <c r="Q51" s="1213">
        <v>8010</v>
      </c>
      <c r="R51" s="710">
        <v>6</v>
      </c>
      <c r="S51" s="1212">
        <v>124</v>
      </c>
      <c r="T51" s="1211">
        <f t="shared" si="7"/>
        <v>36</v>
      </c>
      <c r="U51" s="1210">
        <f t="shared" si="8"/>
        <v>25085</v>
      </c>
      <c r="V51" s="1209">
        <v>17</v>
      </c>
    </row>
    <row r="52" spans="1:22" ht="19.5" customHeight="1">
      <c r="A52" s="856">
        <v>18</v>
      </c>
      <c r="B52" s="695" t="s">
        <v>169</v>
      </c>
      <c r="C52" s="715" t="s">
        <v>150</v>
      </c>
      <c r="D52" s="697">
        <v>6</v>
      </c>
      <c r="E52" s="1221">
        <v>860</v>
      </c>
      <c r="F52" s="699">
        <v>4</v>
      </c>
      <c r="G52" s="1217">
        <v>1737</v>
      </c>
      <c r="H52" s="707">
        <v>2</v>
      </c>
      <c r="I52" s="1213">
        <v>5410</v>
      </c>
      <c r="J52" s="710">
        <v>1</v>
      </c>
      <c r="K52" s="1212">
        <v>12180</v>
      </c>
      <c r="L52" s="707">
        <v>7</v>
      </c>
      <c r="M52" s="1213">
        <v>2264</v>
      </c>
      <c r="N52" s="710">
        <v>7</v>
      </c>
      <c r="O52" s="1212">
        <v>2285</v>
      </c>
      <c r="P52" s="707">
        <v>6</v>
      </c>
      <c r="Q52" s="1213">
        <v>3840</v>
      </c>
      <c r="R52" s="710">
        <v>4</v>
      </c>
      <c r="S52" s="1212">
        <v>2905</v>
      </c>
      <c r="T52" s="1211">
        <f t="shared" si="7"/>
        <v>37</v>
      </c>
      <c r="U52" s="1210">
        <f t="shared" si="8"/>
        <v>31481</v>
      </c>
      <c r="V52" s="1209">
        <v>18</v>
      </c>
    </row>
    <row r="53" spans="1:22" ht="19.5" customHeight="1">
      <c r="A53" s="858">
        <v>19</v>
      </c>
      <c r="B53" s="695" t="s">
        <v>185</v>
      </c>
      <c r="C53" s="715" t="s">
        <v>152</v>
      </c>
      <c r="D53" s="697">
        <v>7</v>
      </c>
      <c r="E53" s="1221">
        <v>647</v>
      </c>
      <c r="F53" s="699">
        <v>4</v>
      </c>
      <c r="G53" s="1217">
        <v>2296</v>
      </c>
      <c r="H53" s="707">
        <v>3</v>
      </c>
      <c r="I53" s="1213">
        <v>1940</v>
      </c>
      <c r="J53" s="710">
        <v>5</v>
      </c>
      <c r="K53" s="1212">
        <v>7260</v>
      </c>
      <c r="L53" s="707">
        <v>4</v>
      </c>
      <c r="M53" s="1213">
        <v>2310</v>
      </c>
      <c r="N53" s="710">
        <v>8</v>
      </c>
      <c r="O53" s="1212">
        <v>832</v>
      </c>
      <c r="P53" s="707">
        <v>5</v>
      </c>
      <c r="Q53" s="1213">
        <v>3630</v>
      </c>
      <c r="R53" s="710">
        <v>2</v>
      </c>
      <c r="S53" s="1212">
        <v>2396</v>
      </c>
      <c r="T53" s="1211">
        <f t="shared" si="7"/>
        <v>38</v>
      </c>
      <c r="U53" s="1210">
        <f t="shared" si="8"/>
        <v>21311</v>
      </c>
      <c r="V53" s="1209">
        <v>19</v>
      </c>
    </row>
    <row r="54" spans="1:22" ht="19.5" customHeight="1">
      <c r="A54" s="856">
        <v>20</v>
      </c>
      <c r="B54" s="695" t="s">
        <v>167</v>
      </c>
      <c r="C54" s="715" t="s">
        <v>152</v>
      </c>
      <c r="D54" s="697">
        <v>8</v>
      </c>
      <c r="E54" s="1221">
        <v>602</v>
      </c>
      <c r="F54" s="699">
        <v>7</v>
      </c>
      <c r="G54" s="1217">
        <v>1881</v>
      </c>
      <c r="H54" s="707">
        <v>1</v>
      </c>
      <c r="I54" s="1213">
        <v>3875</v>
      </c>
      <c r="J54" s="710">
        <v>3</v>
      </c>
      <c r="K54" s="1212">
        <v>3250</v>
      </c>
      <c r="L54" s="707">
        <v>3</v>
      </c>
      <c r="M54" s="1213">
        <v>2846</v>
      </c>
      <c r="N54" s="710">
        <v>4</v>
      </c>
      <c r="O54" s="1212">
        <v>2648</v>
      </c>
      <c r="P54" s="707">
        <v>7</v>
      </c>
      <c r="Q54" s="1213">
        <v>4580</v>
      </c>
      <c r="R54" s="710">
        <v>5</v>
      </c>
      <c r="S54" s="1212">
        <v>661</v>
      </c>
      <c r="T54" s="1211">
        <f t="shared" si="7"/>
        <v>38</v>
      </c>
      <c r="U54" s="1210">
        <f t="shared" si="8"/>
        <v>20343</v>
      </c>
      <c r="V54" s="1209">
        <v>20</v>
      </c>
    </row>
    <row r="55" spans="1:22" ht="19.5" customHeight="1">
      <c r="A55" s="856">
        <v>21</v>
      </c>
      <c r="B55" s="695" t="s">
        <v>180</v>
      </c>
      <c r="C55" s="715" t="s">
        <v>177</v>
      </c>
      <c r="D55" s="697">
        <v>5</v>
      </c>
      <c r="E55" s="1221">
        <v>1146</v>
      </c>
      <c r="F55" s="699">
        <v>1</v>
      </c>
      <c r="G55" s="1217">
        <v>5580</v>
      </c>
      <c r="H55" s="707">
        <v>6</v>
      </c>
      <c r="I55" s="1213">
        <v>40</v>
      </c>
      <c r="J55" s="710">
        <v>8</v>
      </c>
      <c r="K55" s="1212">
        <v>0</v>
      </c>
      <c r="L55" s="707">
        <v>2</v>
      </c>
      <c r="M55" s="1213">
        <v>5410</v>
      </c>
      <c r="N55" s="710">
        <v>7</v>
      </c>
      <c r="O55" s="1212">
        <v>1882</v>
      </c>
      <c r="P55" s="707">
        <v>5</v>
      </c>
      <c r="Q55" s="1213">
        <v>4870</v>
      </c>
      <c r="R55" s="710">
        <v>4</v>
      </c>
      <c r="S55" s="1212">
        <v>885</v>
      </c>
      <c r="T55" s="1211">
        <f t="shared" si="7"/>
        <v>38</v>
      </c>
      <c r="U55" s="1210">
        <f t="shared" si="8"/>
        <v>19813</v>
      </c>
      <c r="V55" s="1209">
        <v>21</v>
      </c>
    </row>
    <row r="56" spans="1:22" ht="19.5" customHeight="1">
      <c r="A56" s="858">
        <v>22</v>
      </c>
      <c r="B56" s="713" t="s">
        <v>179</v>
      </c>
      <c r="C56" s="1219" t="s">
        <v>164</v>
      </c>
      <c r="D56" s="701">
        <v>8</v>
      </c>
      <c r="E56" s="1218">
        <v>545</v>
      </c>
      <c r="F56" s="704">
        <v>8</v>
      </c>
      <c r="G56" s="1220">
        <v>1076</v>
      </c>
      <c r="H56" s="707">
        <v>7</v>
      </c>
      <c r="I56" s="1213">
        <v>20</v>
      </c>
      <c r="J56" s="710">
        <v>1</v>
      </c>
      <c r="K56" s="1212">
        <v>14670</v>
      </c>
      <c r="L56" s="707">
        <v>2</v>
      </c>
      <c r="M56" s="1213">
        <v>5190</v>
      </c>
      <c r="N56" s="710">
        <v>3</v>
      </c>
      <c r="O56" s="1212">
        <v>3186</v>
      </c>
      <c r="P56" s="707">
        <v>4</v>
      </c>
      <c r="Q56" s="1213">
        <v>5440</v>
      </c>
      <c r="R56" s="710">
        <v>6</v>
      </c>
      <c r="S56" s="1212">
        <v>2063</v>
      </c>
      <c r="T56" s="1211">
        <f t="shared" si="7"/>
        <v>39</v>
      </c>
      <c r="U56" s="1210">
        <f t="shared" si="8"/>
        <v>32190</v>
      </c>
      <c r="V56" s="1209">
        <v>22</v>
      </c>
    </row>
    <row r="57" spans="1:22" ht="19.5" customHeight="1">
      <c r="A57" s="856">
        <v>23</v>
      </c>
      <c r="B57" s="695" t="s">
        <v>172</v>
      </c>
      <c r="C57" s="715" t="s">
        <v>159</v>
      </c>
      <c r="D57" s="697">
        <v>1</v>
      </c>
      <c r="E57" s="1221">
        <v>2573</v>
      </c>
      <c r="F57" s="699">
        <v>7</v>
      </c>
      <c r="G57" s="1217">
        <v>1641</v>
      </c>
      <c r="H57" s="707">
        <v>5</v>
      </c>
      <c r="I57" s="1213">
        <v>2130</v>
      </c>
      <c r="J57" s="710">
        <v>7</v>
      </c>
      <c r="K57" s="1212">
        <v>330</v>
      </c>
      <c r="L57" s="707">
        <v>5</v>
      </c>
      <c r="M57" s="1213">
        <v>3829</v>
      </c>
      <c r="N57" s="710">
        <v>2</v>
      </c>
      <c r="O57" s="1212">
        <v>4016</v>
      </c>
      <c r="P57" s="707">
        <v>8</v>
      </c>
      <c r="Q57" s="1213">
        <v>2630</v>
      </c>
      <c r="R57" s="710">
        <v>4</v>
      </c>
      <c r="S57" s="1212">
        <v>6644</v>
      </c>
      <c r="T57" s="1211">
        <f t="shared" si="7"/>
        <v>39</v>
      </c>
      <c r="U57" s="1210">
        <f t="shared" si="8"/>
        <v>23793</v>
      </c>
      <c r="V57" s="1209">
        <v>23</v>
      </c>
    </row>
    <row r="58" spans="1:22" ht="19.5" customHeight="1">
      <c r="A58" s="856">
        <v>24</v>
      </c>
      <c r="B58" s="695" t="s">
        <v>168</v>
      </c>
      <c r="C58" s="715" t="s">
        <v>164</v>
      </c>
      <c r="D58" s="697">
        <v>1</v>
      </c>
      <c r="E58" s="1221">
        <v>2228</v>
      </c>
      <c r="F58" s="699">
        <v>4</v>
      </c>
      <c r="G58" s="1217">
        <v>4092</v>
      </c>
      <c r="H58" s="707">
        <v>8</v>
      </c>
      <c r="I58" s="1213">
        <v>0</v>
      </c>
      <c r="J58" s="710">
        <v>1</v>
      </c>
      <c r="K58" s="1212">
        <v>14580</v>
      </c>
      <c r="L58" s="707">
        <v>5</v>
      </c>
      <c r="M58" s="1213">
        <v>3618</v>
      </c>
      <c r="N58" s="710">
        <v>8</v>
      </c>
      <c r="O58" s="1212">
        <v>1868</v>
      </c>
      <c r="P58" s="707">
        <v>7</v>
      </c>
      <c r="Q58" s="1213">
        <v>2840</v>
      </c>
      <c r="R58" s="710">
        <v>6</v>
      </c>
      <c r="S58" s="1212">
        <v>572</v>
      </c>
      <c r="T58" s="1211">
        <f t="shared" si="7"/>
        <v>40</v>
      </c>
      <c r="U58" s="1210">
        <f t="shared" si="8"/>
        <v>29798</v>
      </c>
      <c r="V58" s="1209">
        <v>24</v>
      </c>
    </row>
    <row r="59" spans="1:22" ht="19.5" customHeight="1">
      <c r="A59" s="858">
        <v>25</v>
      </c>
      <c r="B59" s="695" t="s">
        <v>184</v>
      </c>
      <c r="C59" s="715" t="s">
        <v>171</v>
      </c>
      <c r="D59" s="697">
        <v>5</v>
      </c>
      <c r="E59" s="1221">
        <v>1222</v>
      </c>
      <c r="F59" s="699">
        <v>2</v>
      </c>
      <c r="G59" s="1217">
        <v>5162</v>
      </c>
      <c r="H59" s="707">
        <v>2</v>
      </c>
      <c r="I59" s="1213">
        <v>1960</v>
      </c>
      <c r="J59" s="710">
        <v>7</v>
      </c>
      <c r="K59" s="1212">
        <v>4020</v>
      </c>
      <c r="L59" s="707">
        <v>7</v>
      </c>
      <c r="M59" s="1213">
        <v>1655</v>
      </c>
      <c r="N59" s="710">
        <v>8</v>
      </c>
      <c r="O59" s="1212">
        <v>2458</v>
      </c>
      <c r="P59" s="707">
        <v>8</v>
      </c>
      <c r="Q59" s="1213">
        <v>2990</v>
      </c>
      <c r="R59" s="710">
        <v>1</v>
      </c>
      <c r="S59" s="1212">
        <v>7112</v>
      </c>
      <c r="T59" s="1211">
        <f t="shared" si="7"/>
        <v>40</v>
      </c>
      <c r="U59" s="1210">
        <f t="shared" si="8"/>
        <v>26579</v>
      </c>
      <c r="V59" s="1209">
        <v>25</v>
      </c>
    </row>
    <row r="60" spans="1:22" ht="19.5" customHeight="1">
      <c r="A60" s="856">
        <v>26</v>
      </c>
      <c r="B60" s="695" t="s">
        <v>174</v>
      </c>
      <c r="C60" s="715" t="s">
        <v>161</v>
      </c>
      <c r="D60" s="697">
        <v>6</v>
      </c>
      <c r="E60" s="1221">
        <v>653</v>
      </c>
      <c r="F60" s="699">
        <v>7</v>
      </c>
      <c r="G60" s="1217">
        <v>1793</v>
      </c>
      <c r="H60" s="707">
        <v>1</v>
      </c>
      <c r="I60" s="1213">
        <v>8910</v>
      </c>
      <c r="J60" s="710">
        <v>7</v>
      </c>
      <c r="K60" s="1212">
        <v>1850</v>
      </c>
      <c r="L60" s="707">
        <v>3</v>
      </c>
      <c r="M60" s="1213">
        <v>2362</v>
      </c>
      <c r="N60" s="710">
        <v>4</v>
      </c>
      <c r="O60" s="1212">
        <v>2660</v>
      </c>
      <c r="P60" s="707">
        <v>7</v>
      </c>
      <c r="Q60" s="1213">
        <v>3170</v>
      </c>
      <c r="R60" s="710">
        <v>5</v>
      </c>
      <c r="S60" s="1212">
        <v>1188</v>
      </c>
      <c r="T60" s="1211">
        <f t="shared" si="7"/>
        <v>40</v>
      </c>
      <c r="U60" s="1210">
        <f t="shared" si="8"/>
        <v>22586</v>
      </c>
      <c r="V60" s="1209">
        <v>26</v>
      </c>
    </row>
    <row r="61" spans="1:22" ht="19.5" customHeight="1">
      <c r="A61" s="856">
        <v>27</v>
      </c>
      <c r="B61" s="695" t="s">
        <v>182</v>
      </c>
      <c r="C61" s="715" t="s">
        <v>150</v>
      </c>
      <c r="D61" s="697">
        <v>4</v>
      </c>
      <c r="E61" s="1221">
        <v>1261</v>
      </c>
      <c r="F61" s="699">
        <v>6</v>
      </c>
      <c r="G61" s="1217">
        <v>2012</v>
      </c>
      <c r="H61" s="707">
        <v>3</v>
      </c>
      <c r="I61" s="1213">
        <v>1870</v>
      </c>
      <c r="J61" s="710">
        <v>6</v>
      </c>
      <c r="K61" s="1212">
        <v>600</v>
      </c>
      <c r="L61" s="707">
        <v>8</v>
      </c>
      <c r="M61" s="1213">
        <v>2318</v>
      </c>
      <c r="N61" s="710">
        <v>2</v>
      </c>
      <c r="O61" s="1212">
        <v>2986</v>
      </c>
      <c r="P61" s="707">
        <v>6</v>
      </c>
      <c r="Q61" s="1213">
        <v>4740</v>
      </c>
      <c r="R61" s="710">
        <v>7</v>
      </c>
      <c r="S61" s="1212">
        <v>1305</v>
      </c>
      <c r="T61" s="1211">
        <f t="shared" si="7"/>
        <v>42</v>
      </c>
      <c r="U61" s="1210">
        <f t="shared" si="8"/>
        <v>17092</v>
      </c>
      <c r="V61" s="1209">
        <v>27</v>
      </c>
    </row>
    <row r="62" spans="1:22" ht="19.5" customHeight="1">
      <c r="A62" s="858">
        <v>28</v>
      </c>
      <c r="B62" s="695" t="s">
        <v>183</v>
      </c>
      <c r="C62" s="715" t="s">
        <v>150</v>
      </c>
      <c r="D62" s="697">
        <v>4</v>
      </c>
      <c r="E62" s="1221">
        <v>934</v>
      </c>
      <c r="F62" s="699">
        <v>4</v>
      </c>
      <c r="G62" s="1217">
        <v>3216</v>
      </c>
      <c r="H62" s="707">
        <v>5</v>
      </c>
      <c r="I62" s="1213">
        <v>690</v>
      </c>
      <c r="J62" s="710">
        <v>5</v>
      </c>
      <c r="K62" s="1212">
        <v>3220</v>
      </c>
      <c r="L62" s="707">
        <v>6</v>
      </c>
      <c r="M62" s="1213">
        <v>2053</v>
      </c>
      <c r="N62" s="710">
        <v>6</v>
      </c>
      <c r="O62" s="1212">
        <v>2180</v>
      </c>
      <c r="P62" s="707">
        <v>4</v>
      </c>
      <c r="Q62" s="1213">
        <v>4020</v>
      </c>
      <c r="R62" s="710">
        <v>8</v>
      </c>
      <c r="S62" s="1212">
        <v>78</v>
      </c>
      <c r="T62" s="1211">
        <f t="shared" si="7"/>
        <v>42</v>
      </c>
      <c r="U62" s="1210">
        <f t="shared" si="8"/>
        <v>16391</v>
      </c>
      <c r="V62" s="1209">
        <v>28</v>
      </c>
    </row>
    <row r="63" spans="1:22" ht="19.5" customHeight="1">
      <c r="A63" s="856">
        <v>29</v>
      </c>
      <c r="B63" s="695" t="s">
        <v>181</v>
      </c>
      <c r="C63" s="715" t="s">
        <v>177</v>
      </c>
      <c r="D63" s="697">
        <v>2</v>
      </c>
      <c r="E63" s="1221">
        <v>2634</v>
      </c>
      <c r="F63" s="699">
        <v>6</v>
      </c>
      <c r="G63" s="1217">
        <v>2257</v>
      </c>
      <c r="H63" s="707">
        <v>6</v>
      </c>
      <c r="I63" s="1213">
        <v>740</v>
      </c>
      <c r="J63" s="710">
        <v>6</v>
      </c>
      <c r="K63" s="1212">
        <v>2035</v>
      </c>
      <c r="L63" s="707">
        <v>8</v>
      </c>
      <c r="M63" s="1213">
        <v>1146</v>
      </c>
      <c r="N63" s="710">
        <v>1</v>
      </c>
      <c r="O63" s="1212">
        <v>3121</v>
      </c>
      <c r="P63" s="707">
        <v>5</v>
      </c>
      <c r="Q63" s="1213">
        <v>3830</v>
      </c>
      <c r="R63" s="710">
        <v>8</v>
      </c>
      <c r="S63" s="1212">
        <v>246</v>
      </c>
      <c r="T63" s="1211">
        <f t="shared" si="7"/>
        <v>42</v>
      </c>
      <c r="U63" s="1210">
        <f t="shared" si="8"/>
        <v>16009</v>
      </c>
      <c r="V63" s="1209">
        <v>29</v>
      </c>
    </row>
    <row r="64" spans="1:22" ht="19.5" customHeight="1">
      <c r="A64" s="856">
        <v>30</v>
      </c>
      <c r="B64" s="695" t="s">
        <v>186</v>
      </c>
      <c r="C64" s="715" t="s">
        <v>159</v>
      </c>
      <c r="D64" s="697">
        <v>5</v>
      </c>
      <c r="E64" s="1221">
        <v>1341</v>
      </c>
      <c r="F64" s="699">
        <v>7</v>
      </c>
      <c r="G64" s="1217">
        <v>1192</v>
      </c>
      <c r="H64" s="707">
        <v>4</v>
      </c>
      <c r="I64" s="1213">
        <v>635</v>
      </c>
      <c r="J64" s="710">
        <v>4</v>
      </c>
      <c r="K64" s="1212">
        <v>7620</v>
      </c>
      <c r="L64" s="707">
        <v>8</v>
      </c>
      <c r="M64" s="1213">
        <v>2018</v>
      </c>
      <c r="N64" s="710">
        <v>7</v>
      </c>
      <c r="O64" s="1212">
        <v>2483</v>
      </c>
      <c r="P64" s="707">
        <v>1</v>
      </c>
      <c r="Q64" s="1213">
        <v>5010</v>
      </c>
      <c r="R64" s="710">
        <v>7</v>
      </c>
      <c r="S64" s="1212">
        <v>350</v>
      </c>
      <c r="T64" s="1211">
        <f t="shared" si="7"/>
        <v>43</v>
      </c>
      <c r="U64" s="1210">
        <f t="shared" si="8"/>
        <v>20649</v>
      </c>
      <c r="V64" s="1209">
        <v>30</v>
      </c>
    </row>
    <row r="65" spans="1:22" ht="19.5" customHeight="1">
      <c r="A65" s="858">
        <v>31</v>
      </c>
      <c r="B65" s="713" t="s">
        <v>947</v>
      </c>
      <c r="C65" s="1219" t="s">
        <v>159</v>
      </c>
      <c r="D65" s="701">
        <v>8</v>
      </c>
      <c r="E65" s="1218">
        <v>389</v>
      </c>
      <c r="F65" s="704">
        <v>3</v>
      </c>
      <c r="G65" s="1220">
        <v>4980</v>
      </c>
      <c r="H65" s="707">
        <v>4</v>
      </c>
      <c r="I65" s="1213">
        <v>740</v>
      </c>
      <c r="J65" s="710">
        <v>7</v>
      </c>
      <c r="K65" s="1212">
        <v>1380</v>
      </c>
      <c r="L65" s="707">
        <v>7</v>
      </c>
      <c r="M65" s="1213">
        <v>2596</v>
      </c>
      <c r="N65" s="710">
        <v>3</v>
      </c>
      <c r="O65" s="1212">
        <v>2764</v>
      </c>
      <c r="P65" s="707">
        <v>7</v>
      </c>
      <c r="Q65" s="1213">
        <v>3620</v>
      </c>
      <c r="R65" s="710">
        <v>7.5</v>
      </c>
      <c r="S65" s="1212">
        <v>0</v>
      </c>
      <c r="T65" s="1211">
        <f t="shared" si="7"/>
        <v>46.5</v>
      </c>
      <c r="U65" s="1210">
        <f t="shared" si="8"/>
        <v>16469</v>
      </c>
      <c r="V65" s="1209">
        <v>31</v>
      </c>
    </row>
    <row r="66" spans="1:22" ht="19.5" customHeight="1">
      <c r="A66" s="856">
        <v>32</v>
      </c>
      <c r="B66" s="713" t="s">
        <v>187</v>
      </c>
      <c r="C66" s="1219" t="s">
        <v>177</v>
      </c>
      <c r="D66" s="701">
        <v>7</v>
      </c>
      <c r="E66" s="1218">
        <v>624</v>
      </c>
      <c r="F66" s="699">
        <v>5</v>
      </c>
      <c r="G66" s="1217">
        <v>2814</v>
      </c>
      <c r="H66" s="707">
        <v>1</v>
      </c>
      <c r="I66" s="1213">
        <v>4920</v>
      </c>
      <c r="J66" s="710">
        <v>8</v>
      </c>
      <c r="K66" s="1212">
        <v>75</v>
      </c>
      <c r="L66" s="707">
        <v>9</v>
      </c>
      <c r="M66" s="1213">
        <v>0</v>
      </c>
      <c r="N66" s="710">
        <v>9</v>
      </c>
      <c r="O66" s="1212">
        <v>0</v>
      </c>
      <c r="P66" s="707">
        <v>8</v>
      </c>
      <c r="Q66" s="1213">
        <v>2560</v>
      </c>
      <c r="R66" s="710">
        <v>9</v>
      </c>
      <c r="S66" s="1212">
        <v>0</v>
      </c>
      <c r="T66" s="1211">
        <f t="shared" si="7"/>
        <v>56</v>
      </c>
      <c r="U66" s="1210">
        <f t="shared" si="8"/>
        <v>10993</v>
      </c>
      <c r="V66" s="1209">
        <v>32</v>
      </c>
    </row>
    <row r="67" spans="1:22" ht="19.5" customHeight="1">
      <c r="A67" s="856">
        <v>33</v>
      </c>
      <c r="B67" s="716" t="s">
        <v>188</v>
      </c>
      <c r="C67" s="1216" t="s">
        <v>177</v>
      </c>
      <c r="D67" s="718">
        <v>9</v>
      </c>
      <c r="E67" s="1215">
        <v>0</v>
      </c>
      <c r="F67" s="699">
        <v>9</v>
      </c>
      <c r="G67" s="1217">
        <v>0</v>
      </c>
      <c r="H67" s="707">
        <v>9</v>
      </c>
      <c r="I67" s="1213">
        <v>0</v>
      </c>
      <c r="J67" s="710">
        <v>9</v>
      </c>
      <c r="K67" s="1212">
        <v>0</v>
      </c>
      <c r="L67" s="707">
        <v>8</v>
      </c>
      <c r="M67" s="1213">
        <v>2640</v>
      </c>
      <c r="N67" s="710">
        <v>7</v>
      </c>
      <c r="O67" s="1212">
        <v>2106</v>
      </c>
      <c r="P67" s="707">
        <v>9</v>
      </c>
      <c r="Q67" s="1213">
        <v>0</v>
      </c>
      <c r="R67" s="710">
        <v>9</v>
      </c>
      <c r="S67" s="1212">
        <v>0</v>
      </c>
      <c r="T67" s="1211">
        <f t="shared" si="7"/>
        <v>69</v>
      </c>
      <c r="U67" s="1210">
        <f t="shared" si="8"/>
        <v>4746</v>
      </c>
      <c r="V67" s="1209">
        <v>33</v>
      </c>
    </row>
    <row r="68" spans="1:22" ht="19.5" customHeight="1">
      <c r="A68" s="858">
        <v>34</v>
      </c>
      <c r="B68" s="716" t="s">
        <v>721</v>
      </c>
      <c r="C68" s="1216" t="s">
        <v>177</v>
      </c>
      <c r="D68" s="718">
        <v>9</v>
      </c>
      <c r="E68" s="1215">
        <v>0</v>
      </c>
      <c r="F68" s="711">
        <v>9</v>
      </c>
      <c r="G68" s="1214">
        <v>0</v>
      </c>
      <c r="H68" s="707">
        <v>9</v>
      </c>
      <c r="I68" s="1213">
        <v>0</v>
      </c>
      <c r="J68" s="710">
        <v>9</v>
      </c>
      <c r="K68" s="1212">
        <v>0</v>
      </c>
      <c r="L68" s="707">
        <v>9</v>
      </c>
      <c r="M68" s="1213">
        <v>0</v>
      </c>
      <c r="N68" s="710">
        <v>9</v>
      </c>
      <c r="O68" s="1212">
        <v>0</v>
      </c>
      <c r="P68" s="707">
        <v>9</v>
      </c>
      <c r="Q68" s="1213">
        <v>0</v>
      </c>
      <c r="R68" s="710">
        <v>8</v>
      </c>
      <c r="S68" s="1212">
        <v>439</v>
      </c>
      <c r="T68" s="1211">
        <f t="shared" si="7"/>
        <v>71</v>
      </c>
      <c r="U68" s="1210">
        <f t="shared" si="8"/>
        <v>439</v>
      </c>
      <c r="V68" s="1209">
        <v>34</v>
      </c>
    </row>
    <row r="69" spans="1:22" ht="17.25" thickBot="1">
      <c r="A69" s="859">
        <v>35</v>
      </c>
      <c r="B69" s="937"/>
      <c r="C69" s="938"/>
      <c r="D69" s="939"/>
      <c r="E69" s="940"/>
      <c r="F69" s="941"/>
      <c r="G69" s="942"/>
      <c r="H69" s="862"/>
      <c r="I69" s="863"/>
      <c r="J69" s="864"/>
      <c r="K69" s="865"/>
      <c r="L69" s="862" t="s">
        <v>581</v>
      </c>
      <c r="M69" s="863" t="s">
        <v>581</v>
      </c>
      <c r="N69" s="864" t="s">
        <v>581</v>
      </c>
      <c r="O69" s="865" t="s">
        <v>581</v>
      </c>
      <c r="P69" s="862" t="s">
        <v>581</v>
      </c>
      <c r="Q69" s="863" t="s">
        <v>581</v>
      </c>
      <c r="R69" s="864" t="s">
        <v>581</v>
      </c>
      <c r="S69" s="865" t="s">
        <v>581</v>
      </c>
      <c r="T69" s="866">
        <f t="shared" si="7"/>
      </c>
      <c r="U69" s="867">
        <f t="shared" si="8"/>
      </c>
      <c r="V69" s="868">
        <f>IF(ISNUMBER(AB69)=TRUE,AB69,"")</f>
      </c>
    </row>
  </sheetData>
  <sheetProtection/>
  <mergeCells count="40">
    <mergeCell ref="T32:V33"/>
    <mergeCell ref="D33:E33"/>
    <mergeCell ref="F33:G33"/>
    <mergeCell ref="H33:I33"/>
    <mergeCell ref="J33:K33"/>
    <mergeCell ref="L33:M33"/>
    <mergeCell ref="N33:O33"/>
    <mergeCell ref="P33:Q33"/>
    <mergeCell ref="R33:S33"/>
    <mergeCell ref="L32:M32"/>
    <mergeCell ref="D8:E8"/>
    <mergeCell ref="N8:O8"/>
    <mergeCell ref="H9:I9"/>
    <mergeCell ref="J9:K9"/>
    <mergeCell ref="P32:Q32"/>
    <mergeCell ref="R32:S32"/>
    <mergeCell ref="D32:E32"/>
    <mergeCell ref="F32:G32"/>
    <mergeCell ref="H32:I32"/>
    <mergeCell ref="J32:K32"/>
    <mergeCell ref="B28:C28"/>
    <mergeCell ref="B29:C29"/>
    <mergeCell ref="A32:A33"/>
    <mergeCell ref="C32:C33"/>
    <mergeCell ref="N32:O32"/>
    <mergeCell ref="F8:G8"/>
    <mergeCell ref="D9:E9"/>
    <mergeCell ref="F9:G9"/>
    <mergeCell ref="A8:A9"/>
    <mergeCell ref="B8:B9"/>
    <mergeCell ref="T8:V9"/>
    <mergeCell ref="L9:M9"/>
    <mergeCell ref="N9:O9"/>
    <mergeCell ref="P9:Q9"/>
    <mergeCell ref="H8:I8"/>
    <mergeCell ref="J8:K8"/>
    <mergeCell ref="L8:M8"/>
    <mergeCell ref="R9:S9"/>
    <mergeCell ref="P8:Q8"/>
    <mergeCell ref="R8:S8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35:T69">
      <formula1>IF(ISNUMBER(D35)=TRUE,SUM(D35,F35,H35,J35,L35,N35,P35,R35),"")</formula1>
    </dataValidation>
  </dataValidations>
  <printOptions horizontalCentered="1"/>
  <pageMargins left="0.7874015748031497" right="0.7874015748031497" top="0.2" bottom="0.28" header="2.952755905511811" footer="0.17"/>
  <pageSetup horizontalDpi="600" verticalDpi="600" orientation="landscape" paperSize="9" scale="75" r:id="rId5"/>
  <headerFooter alignWithMargins="0">
    <oddHeader>&amp;C&amp;G</oddHeader>
    <oddFooter>&amp;LTajnik : N. Orač&amp;CVrhovni sudac : A. Orač&amp;RDelegat : A. Bonić</oddFooter>
  </headerFooter>
  <drawing r:id="rId3"/>
  <legacyDrawing r:id="rId2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86"/>
  <sheetViews>
    <sheetView zoomScale="72" zoomScaleNormal="72" zoomScalePageLayoutView="0" workbookViewId="0" topLeftCell="A1">
      <selection activeCell="B37" sqref="B37:V78"/>
    </sheetView>
  </sheetViews>
  <sheetFormatPr defaultColWidth="11.57421875" defaultRowHeight="12.75"/>
  <cols>
    <col min="1" max="1" width="6.421875" style="1" customWidth="1"/>
    <col min="2" max="2" width="27.57421875" style="2" customWidth="1"/>
    <col min="3" max="3" width="25.00390625" style="3" customWidth="1"/>
    <col min="4" max="4" width="7.8515625" style="3" customWidth="1"/>
    <col min="5" max="5" width="10.7109375" style="4" customWidth="1"/>
    <col min="6" max="6" width="8.140625" style="3" customWidth="1"/>
    <col min="7" max="7" width="11.8515625" style="4" customWidth="1"/>
    <col min="8" max="8" width="8.00390625" style="3" customWidth="1"/>
    <col min="9" max="9" width="11.7109375" style="4" customWidth="1"/>
    <col min="10" max="10" width="8.7109375" style="3" customWidth="1"/>
    <col min="11" max="11" width="11.7109375" style="4" customWidth="1"/>
    <col min="12" max="12" width="7.421875" style="3" customWidth="1"/>
    <col min="13" max="13" width="12.00390625" style="4" customWidth="1"/>
    <col min="14" max="14" width="7.57421875" style="3" customWidth="1"/>
    <col min="15" max="15" width="12.140625" style="4" customWidth="1"/>
    <col min="16" max="16" width="7.00390625" style="3" customWidth="1"/>
    <col min="17" max="17" width="11.57421875" style="4" customWidth="1"/>
    <col min="18" max="18" width="7.140625" style="3" customWidth="1"/>
    <col min="19" max="19" width="11.7109375" style="4" customWidth="1"/>
    <col min="20" max="20" width="8.421875" style="3" customWidth="1"/>
    <col min="21" max="21" width="12.57421875" style="4" customWidth="1"/>
    <col min="22" max="22" width="13.28125" style="3" customWidth="1"/>
    <col min="23" max="28" width="0" style="3" hidden="1" customWidth="1"/>
    <col min="29" max="16384" width="11.57421875" style="3" customWidth="1"/>
  </cols>
  <sheetData>
    <row r="2" spans="1:21" ht="23.25">
      <c r="A2" s="64"/>
      <c r="B2" s="3"/>
      <c r="C2" s="65" t="s">
        <v>0</v>
      </c>
      <c r="D2" s="66"/>
      <c r="E2" s="3"/>
      <c r="G2" s="3"/>
      <c r="I2" s="3"/>
      <c r="K2" s="67" t="s">
        <v>1</v>
      </c>
      <c r="M2" s="3"/>
      <c r="O2" s="3"/>
      <c r="Q2" s="3"/>
      <c r="S2" s="3"/>
      <c r="U2" s="3"/>
    </row>
    <row r="3" spans="1:21" ht="23.25">
      <c r="A3" s="64"/>
      <c r="B3" s="3"/>
      <c r="C3" s="68" t="s">
        <v>2</v>
      </c>
      <c r="E3" s="3"/>
      <c r="G3" s="3"/>
      <c r="I3" s="3"/>
      <c r="K3" s="78" t="s">
        <v>241</v>
      </c>
      <c r="M3" s="3"/>
      <c r="O3" s="3"/>
      <c r="Q3" s="3"/>
      <c r="S3" s="3"/>
      <c r="U3" s="3"/>
    </row>
    <row r="4" spans="1:21" ht="23.25">
      <c r="A4" s="64"/>
      <c r="B4" s="3"/>
      <c r="E4" s="3"/>
      <c r="G4" s="3"/>
      <c r="I4" s="3"/>
      <c r="K4" s="69" t="s">
        <v>88</v>
      </c>
      <c r="M4" s="3"/>
      <c r="O4" s="3"/>
      <c r="Q4" s="3"/>
      <c r="S4" s="3"/>
      <c r="U4" s="3"/>
    </row>
    <row r="5" spans="1:21" ht="13.5" thickBot="1">
      <c r="A5" s="64"/>
      <c r="B5" s="3"/>
      <c r="E5" s="3"/>
      <c r="G5" s="3"/>
      <c r="I5" s="3"/>
      <c r="K5" s="3"/>
      <c r="M5" s="3"/>
      <c r="O5" s="3"/>
      <c r="Q5" s="3"/>
      <c r="S5" s="3"/>
      <c r="U5" s="3"/>
    </row>
    <row r="6" spans="1:22" ht="19.5" thickBot="1" thickTop="1">
      <c r="A6" s="1537" t="s">
        <v>864</v>
      </c>
      <c r="B6" s="1539" t="s">
        <v>6</v>
      </c>
      <c r="C6" s="1543" t="s">
        <v>7</v>
      </c>
      <c r="D6" s="1435" t="s">
        <v>868</v>
      </c>
      <c r="E6" s="1436"/>
      <c r="F6" s="1433" t="s">
        <v>869</v>
      </c>
      <c r="G6" s="1434"/>
      <c r="H6" s="1435" t="s">
        <v>870</v>
      </c>
      <c r="I6" s="1436"/>
      <c r="J6" s="1433" t="s">
        <v>871</v>
      </c>
      <c r="K6" s="1434"/>
      <c r="L6" s="1435" t="s">
        <v>872</v>
      </c>
      <c r="M6" s="1436"/>
      <c r="N6" s="1433" t="s">
        <v>873</v>
      </c>
      <c r="O6" s="1434"/>
      <c r="P6" s="1435" t="s">
        <v>874</v>
      </c>
      <c r="Q6" s="1436"/>
      <c r="R6" s="1433" t="s">
        <v>875</v>
      </c>
      <c r="S6" s="1434"/>
      <c r="T6" s="1529" t="s">
        <v>16</v>
      </c>
      <c r="U6" s="1529"/>
      <c r="V6" s="1530"/>
    </row>
    <row r="7" spans="1:22" ht="18.75" customHeight="1" thickBot="1" thickTop="1">
      <c r="A7" s="1538"/>
      <c r="B7" s="1540"/>
      <c r="C7" s="1544"/>
      <c r="D7" s="1533" t="s">
        <v>851</v>
      </c>
      <c r="E7" s="1533"/>
      <c r="F7" s="1534" t="s">
        <v>553</v>
      </c>
      <c r="G7" s="1534"/>
      <c r="H7" s="1534" t="s">
        <v>852</v>
      </c>
      <c r="I7" s="1534"/>
      <c r="J7" s="1535">
        <v>41070</v>
      </c>
      <c r="K7" s="1534"/>
      <c r="L7" s="1536">
        <v>41111</v>
      </c>
      <c r="M7" s="1533"/>
      <c r="N7" s="1534" t="s">
        <v>853</v>
      </c>
      <c r="O7" s="1534"/>
      <c r="P7" s="1533" t="s">
        <v>854</v>
      </c>
      <c r="Q7" s="1533"/>
      <c r="R7" s="1534" t="s">
        <v>855</v>
      </c>
      <c r="S7" s="1534"/>
      <c r="T7" s="1531"/>
      <c r="U7" s="1531"/>
      <c r="V7" s="1532"/>
    </row>
    <row r="8" spans="1:22" ht="26.25" customHeight="1" thickTop="1">
      <c r="A8" s="1538"/>
      <c r="B8" s="1540"/>
      <c r="C8" s="1544"/>
      <c r="D8" s="1528" t="s">
        <v>894</v>
      </c>
      <c r="E8" s="1528"/>
      <c r="F8" s="1525" t="s">
        <v>857</v>
      </c>
      <c r="G8" s="1525"/>
      <c r="H8" s="1525" t="s">
        <v>858</v>
      </c>
      <c r="I8" s="1525"/>
      <c r="J8" s="1525" t="s">
        <v>859</v>
      </c>
      <c r="K8" s="1525"/>
      <c r="L8" s="1528" t="s">
        <v>860</v>
      </c>
      <c r="M8" s="1528"/>
      <c r="N8" s="1525" t="s">
        <v>861</v>
      </c>
      <c r="O8" s="1525"/>
      <c r="P8" s="1528" t="s">
        <v>862</v>
      </c>
      <c r="Q8" s="1528"/>
      <c r="R8" s="1525" t="s">
        <v>862</v>
      </c>
      <c r="S8" s="1525"/>
      <c r="T8" s="79"/>
      <c r="U8" s="80"/>
      <c r="V8" s="828"/>
    </row>
    <row r="9" spans="1:22" ht="23.25" customHeight="1" thickBot="1">
      <c r="A9" s="829" t="s">
        <v>863</v>
      </c>
      <c r="B9" s="830"/>
      <c r="C9" s="831"/>
      <c r="D9" s="832" t="s">
        <v>17</v>
      </c>
      <c r="E9" s="833" t="s">
        <v>18</v>
      </c>
      <c r="F9" s="832" t="s">
        <v>17</v>
      </c>
      <c r="G9" s="834" t="s">
        <v>18</v>
      </c>
      <c r="H9" s="835" t="s">
        <v>17</v>
      </c>
      <c r="I9" s="833" t="s">
        <v>18</v>
      </c>
      <c r="J9" s="832" t="s">
        <v>17</v>
      </c>
      <c r="K9" s="834" t="s">
        <v>18</v>
      </c>
      <c r="L9" s="835" t="s">
        <v>17</v>
      </c>
      <c r="M9" s="833" t="s">
        <v>18</v>
      </c>
      <c r="N9" s="832" t="s">
        <v>17</v>
      </c>
      <c r="O9" s="836" t="s">
        <v>18</v>
      </c>
      <c r="P9" s="835" t="s">
        <v>17</v>
      </c>
      <c r="Q9" s="833" t="s">
        <v>18</v>
      </c>
      <c r="R9" s="832" t="s">
        <v>17</v>
      </c>
      <c r="S9" s="834" t="s">
        <v>18</v>
      </c>
      <c r="T9" s="835" t="s">
        <v>17</v>
      </c>
      <c r="U9" s="837" t="s">
        <v>19</v>
      </c>
      <c r="V9" s="838" t="s">
        <v>20</v>
      </c>
    </row>
    <row r="10" spans="1:22" ht="16.5">
      <c r="A10" s="39">
        <v>1</v>
      </c>
      <c r="B10" s="102" t="s">
        <v>897</v>
      </c>
      <c r="C10" s="102" t="s">
        <v>906</v>
      </c>
      <c r="D10" s="70">
        <v>4</v>
      </c>
      <c r="E10" s="41">
        <v>11069</v>
      </c>
      <c r="F10" s="71">
        <v>3</v>
      </c>
      <c r="G10" s="42">
        <v>8063</v>
      </c>
      <c r="H10" s="70">
        <v>5</v>
      </c>
      <c r="I10" s="41">
        <v>8088</v>
      </c>
      <c r="J10" s="70">
        <v>4</v>
      </c>
      <c r="K10" s="41">
        <v>7341</v>
      </c>
      <c r="L10" s="70">
        <v>5</v>
      </c>
      <c r="M10" s="41">
        <v>4941</v>
      </c>
      <c r="N10" s="71">
        <v>1</v>
      </c>
      <c r="O10" s="42">
        <v>5382</v>
      </c>
      <c r="P10" s="70">
        <v>1</v>
      </c>
      <c r="Q10" s="41">
        <v>13976</v>
      </c>
      <c r="R10" s="71">
        <v>2</v>
      </c>
      <c r="S10" s="42">
        <v>9514</v>
      </c>
      <c r="T10" s="72">
        <f aca="true" t="shared" si="0" ref="T10:T20">IF(ISNUMBER(D10)=TRUE,SUM(D10,F10,H10,J10,L10,N10,P10,R10),"")</f>
        <v>25</v>
      </c>
      <c r="U10" s="45">
        <f aca="true" t="shared" si="1" ref="U10:U20">IF(ISNUMBER(E10)=TRUE,SUM(E10,G10,I10,K10,M10,O10,Q10,S10),"")</f>
        <v>68374</v>
      </c>
      <c r="V10" s="81">
        <v>1</v>
      </c>
    </row>
    <row r="11" spans="1:22" ht="16.5">
      <c r="A11" s="48">
        <v>2</v>
      </c>
      <c r="B11" s="103" t="s">
        <v>895</v>
      </c>
      <c r="C11" s="103" t="s">
        <v>905</v>
      </c>
      <c r="D11" s="73">
        <v>3</v>
      </c>
      <c r="E11" s="50">
        <v>12794</v>
      </c>
      <c r="F11" s="74">
        <v>5</v>
      </c>
      <c r="G11" s="51">
        <v>14848</v>
      </c>
      <c r="H11" s="73">
        <v>1</v>
      </c>
      <c r="I11" s="50">
        <v>14550</v>
      </c>
      <c r="J11" s="73">
        <v>1</v>
      </c>
      <c r="K11" s="50">
        <v>13543</v>
      </c>
      <c r="L11" s="73">
        <v>1</v>
      </c>
      <c r="M11" s="50">
        <v>9441</v>
      </c>
      <c r="N11" s="74">
        <v>6</v>
      </c>
      <c r="O11" s="51">
        <v>4248</v>
      </c>
      <c r="P11" s="73">
        <v>6</v>
      </c>
      <c r="Q11" s="50">
        <v>3471</v>
      </c>
      <c r="R11" s="74">
        <v>5</v>
      </c>
      <c r="S11" s="51">
        <v>5000</v>
      </c>
      <c r="T11" s="75">
        <f t="shared" si="0"/>
        <v>28</v>
      </c>
      <c r="U11" s="76">
        <f t="shared" si="1"/>
        <v>77895</v>
      </c>
      <c r="V11" s="81">
        <v>2</v>
      </c>
    </row>
    <row r="12" spans="1:22" ht="16.5">
      <c r="A12" s="48">
        <v>3</v>
      </c>
      <c r="B12" s="103" t="s">
        <v>896</v>
      </c>
      <c r="C12" s="103" t="s">
        <v>730</v>
      </c>
      <c r="D12" s="73">
        <v>6</v>
      </c>
      <c r="E12" s="50">
        <v>8021</v>
      </c>
      <c r="F12" s="74">
        <v>1</v>
      </c>
      <c r="G12" s="51">
        <v>11187</v>
      </c>
      <c r="H12" s="73">
        <v>4</v>
      </c>
      <c r="I12" s="50">
        <v>8908</v>
      </c>
      <c r="J12" s="73">
        <v>2</v>
      </c>
      <c r="K12" s="50">
        <v>7608</v>
      </c>
      <c r="L12" s="73">
        <v>4</v>
      </c>
      <c r="M12" s="50">
        <v>5186</v>
      </c>
      <c r="N12" s="74">
        <v>5</v>
      </c>
      <c r="O12" s="51">
        <v>4345</v>
      </c>
      <c r="P12" s="73">
        <v>7</v>
      </c>
      <c r="Q12" s="50">
        <v>3296</v>
      </c>
      <c r="R12" s="74">
        <v>6</v>
      </c>
      <c r="S12" s="51">
        <v>4643</v>
      </c>
      <c r="T12" s="72">
        <f t="shared" si="0"/>
        <v>35</v>
      </c>
      <c r="U12" s="45">
        <f t="shared" si="1"/>
        <v>53194</v>
      </c>
      <c r="V12" s="81">
        <v>3</v>
      </c>
    </row>
    <row r="13" spans="1:22" ht="16.5">
      <c r="A13" s="48">
        <v>4</v>
      </c>
      <c r="B13" s="103" t="s">
        <v>898</v>
      </c>
      <c r="C13" s="103" t="s">
        <v>907</v>
      </c>
      <c r="D13" s="73">
        <v>2</v>
      </c>
      <c r="E13" s="50">
        <v>12276</v>
      </c>
      <c r="F13" s="74">
        <v>6</v>
      </c>
      <c r="G13" s="51">
        <v>7703</v>
      </c>
      <c r="H13" s="73">
        <v>3</v>
      </c>
      <c r="I13" s="50">
        <v>10618</v>
      </c>
      <c r="J13" s="74">
        <v>3</v>
      </c>
      <c r="K13" s="51">
        <v>7849</v>
      </c>
      <c r="L13" s="73">
        <v>7</v>
      </c>
      <c r="M13" s="50">
        <v>3533</v>
      </c>
      <c r="N13" s="74">
        <v>7</v>
      </c>
      <c r="O13" s="51">
        <v>3937</v>
      </c>
      <c r="P13" s="73">
        <v>4</v>
      </c>
      <c r="Q13" s="50">
        <v>6093</v>
      </c>
      <c r="R13" s="74">
        <v>4</v>
      </c>
      <c r="S13" s="51">
        <v>5785</v>
      </c>
      <c r="T13" s="75">
        <f t="shared" si="0"/>
        <v>36</v>
      </c>
      <c r="U13" s="57">
        <f t="shared" si="1"/>
        <v>57794</v>
      </c>
      <c r="V13" s="81">
        <v>4</v>
      </c>
    </row>
    <row r="14" spans="1:22" ht="16.5">
      <c r="A14" s="48">
        <v>5</v>
      </c>
      <c r="B14" s="103" t="s">
        <v>900</v>
      </c>
      <c r="C14" s="103" t="s">
        <v>909</v>
      </c>
      <c r="D14" s="73">
        <v>5</v>
      </c>
      <c r="E14" s="50">
        <v>11507</v>
      </c>
      <c r="F14" s="74">
        <v>8</v>
      </c>
      <c r="G14" s="51">
        <v>5127</v>
      </c>
      <c r="H14" s="73">
        <v>6</v>
      </c>
      <c r="I14" s="50">
        <v>8342</v>
      </c>
      <c r="J14" s="74">
        <v>9</v>
      </c>
      <c r="K14" s="51">
        <v>1756</v>
      </c>
      <c r="L14" s="73">
        <v>2</v>
      </c>
      <c r="M14" s="50">
        <v>7186</v>
      </c>
      <c r="N14" s="74">
        <v>2</v>
      </c>
      <c r="O14" s="51">
        <v>4357</v>
      </c>
      <c r="P14" s="73">
        <v>8</v>
      </c>
      <c r="Q14" s="50">
        <v>3211</v>
      </c>
      <c r="R14" s="74">
        <v>1</v>
      </c>
      <c r="S14" s="51">
        <v>8391</v>
      </c>
      <c r="T14" s="72">
        <f t="shared" si="0"/>
        <v>41</v>
      </c>
      <c r="U14" s="45">
        <f t="shared" si="1"/>
        <v>49877</v>
      </c>
      <c r="V14" s="81">
        <v>5</v>
      </c>
    </row>
    <row r="15" spans="1:22" ht="16.5">
      <c r="A15" s="48">
        <v>6</v>
      </c>
      <c r="B15" s="103" t="s">
        <v>901</v>
      </c>
      <c r="C15" s="103" t="s">
        <v>910</v>
      </c>
      <c r="D15" s="73">
        <v>7</v>
      </c>
      <c r="E15" s="50">
        <v>7614</v>
      </c>
      <c r="F15" s="74">
        <v>2</v>
      </c>
      <c r="G15" s="51">
        <v>11189</v>
      </c>
      <c r="H15" s="73">
        <v>9</v>
      </c>
      <c r="I15" s="50">
        <v>4576</v>
      </c>
      <c r="J15" s="74">
        <v>8</v>
      </c>
      <c r="K15" s="51">
        <v>3771</v>
      </c>
      <c r="L15" s="73">
        <v>6</v>
      </c>
      <c r="M15" s="50">
        <v>3742</v>
      </c>
      <c r="N15" s="74">
        <v>3</v>
      </c>
      <c r="O15" s="51">
        <v>4652</v>
      </c>
      <c r="P15" s="73">
        <v>3</v>
      </c>
      <c r="Q15" s="50">
        <v>8167</v>
      </c>
      <c r="R15" s="74">
        <v>8</v>
      </c>
      <c r="S15" s="51">
        <v>6574</v>
      </c>
      <c r="T15" s="75">
        <f t="shared" si="0"/>
        <v>46</v>
      </c>
      <c r="U15" s="57">
        <f t="shared" si="1"/>
        <v>50285</v>
      </c>
      <c r="V15" s="81">
        <v>6</v>
      </c>
    </row>
    <row r="16" spans="1:22" ht="16.5">
      <c r="A16" s="48">
        <v>7</v>
      </c>
      <c r="B16" s="103" t="s">
        <v>899</v>
      </c>
      <c r="C16" s="103" t="s">
        <v>908</v>
      </c>
      <c r="D16" s="73">
        <v>1</v>
      </c>
      <c r="E16" s="50">
        <v>14764</v>
      </c>
      <c r="F16" s="74">
        <v>4</v>
      </c>
      <c r="G16" s="51">
        <v>8004</v>
      </c>
      <c r="H16" s="73">
        <v>2</v>
      </c>
      <c r="I16" s="50">
        <v>11500</v>
      </c>
      <c r="J16" s="74">
        <v>10</v>
      </c>
      <c r="K16" s="51">
        <v>890</v>
      </c>
      <c r="L16" s="73">
        <v>3</v>
      </c>
      <c r="M16" s="50">
        <v>4690</v>
      </c>
      <c r="N16" s="74">
        <v>8</v>
      </c>
      <c r="O16" s="51">
        <v>3253</v>
      </c>
      <c r="P16" s="73">
        <v>9</v>
      </c>
      <c r="Q16" s="50">
        <v>3141</v>
      </c>
      <c r="R16" s="74">
        <v>9</v>
      </c>
      <c r="S16" s="51">
        <v>3562</v>
      </c>
      <c r="T16" s="72">
        <f t="shared" si="0"/>
        <v>46</v>
      </c>
      <c r="U16" s="45">
        <f t="shared" si="1"/>
        <v>49804</v>
      </c>
      <c r="V16" s="81">
        <v>7</v>
      </c>
    </row>
    <row r="17" spans="1:22" ht="16.5">
      <c r="A17" s="48">
        <v>8</v>
      </c>
      <c r="B17" s="103" t="s">
        <v>902</v>
      </c>
      <c r="C17" s="103" t="s">
        <v>911</v>
      </c>
      <c r="D17" s="73">
        <v>9</v>
      </c>
      <c r="E17" s="50">
        <v>7441</v>
      </c>
      <c r="F17" s="74">
        <v>7</v>
      </c>
      <c r="G17" s="51">
        <v>5188</v>
      </c>
      <c r="H17" s="73">
        <v>7</v>
      </c>
      <c r="I17" s="50">
        <v>6780</v>
      </c>
      <c r="J17" s="74">
        <v>7</v>
      </c>
      <c r="K17" s="51">
        <v>4398</v>
      </c>
      <c r="L17" s="73">
        <v>10</v>
      </c>
      <c r="M17" s="50">
        <v>3313</v>
      </c>
      <c r="N17" s="74">
        <v>4</v>
      </c>
      <c r="O17" s="51">
        <v>4260</v>
      </c>
      <c r="P17" s="73">
        <v>2</v>
      </c>
      <c r="Q17" s="50">
        <v>10470</v>
      </c>
      <c r="R17" s="74">
        <v>3</v>
      </c>
      <c r="S17" s="51">
        <v>5488</v>
      </c>
      <c r="T17" s="75">
        <f t="shared" si="0"/>
        <v>49</v>
      </c>
      <c r="U17" s="57">
        <f t="shared" si="1"/>
        <v>47338</v>
      </c>
      <c r="V17" s="81">
        <v>8</v>
      </c>
    </row>
    <row r="18" spans="1:22" ht="16.5">
      <c r="A18" s="48">
        <v>9</v>
      </c>
      <c r="B18" s="103" t="s">
        <v>903</v>
      </c>
      <c r="C18" s="103" t="s">
        <v>912</v>
      </c>
      <c r="D18" s="73">
        <v>8</v>
      </c>
      <c r="E18" s="50">
        <v>7303</v>
      </c>
      <c r="F18" s="74">
        <v>9</v>
      </c>
      <c r="G18" s="51">
        <v>2707</v>
      </c>
      <c r="H18" s="73">
        <v>8</v>
      </c>
      <c r="I18" s="50">
        <v>4502</v>
      </c>
      <c r="J18" s="74">
        <v>5</v>
      </c>
      <c r="K18" s="51">
        <v>3421</v>
      </c>
      <c r="L18" s="73">
        <v>9</v>
      </c>
      <c r="M18" s="50">
        <v>3442</v>
      </c>
      <c r="N18" s="74">
        <v>9</v>
      </c>
      <c r="O18" s="51">
        <v>3071</v>
      </c>
      <c r="P18" s="73">
        <v>5</v>
      </c>
      <c r="Q18" s="50">
        <v>5600</v>
      </c>
      <c r="R18" s="74">
        <v>10</v>
      </c>
      <c r="S18" s="51">
        <v>3143</v>
      </c>
      <c r="T18" s="72">
        <f t="shared" si="0"/>
        <v>63</v>
      </c>
      <c r="U18" s="45">
        <f t="shared" si="1"/>
        <v>33189</v>
      </c>
      <c r="V18" s="81">
        <v>9</v>
      </c>
    </row>
    <row r="19" spans="1:22" ht="16.5">
      <c r="A19" s="48">
        <v>10</v>
      </c>
      <c r="B19" s="103" t="s">
        <v>904</v>
      </c>
      <c r="C19" s="103" t="s">
        <v>909</v>
      </c>
      <c r="D19" s="73">
        <v>10</v>
      </c>
      <c r="E19" s="50">
        <v>6435</v>
      </c>
      <c r="F19" s="74">
        <v>10</v>
      </c>
      <c r="G19" s="51">
        <v>3811</v>
      </c>
      <c r="H19" s="73">
        <v>10</v>
      </c>
      <c r="I19" s="50">
        <v>4294</v>
      </c>
      <c r="J19" s="74">
        <v>6</v>
      </c>
      <c r="K19" s="51">
        <v>2871</v>
      </c>
      <c r="L19" s="73">
        <v>8</v>
      </c>
      <c r="M19" s="50">
        <v>3471</v>
      </c>
      <c r="N19" s="74">
        <v>10</v>
      </c>
      <c r="O19" s="51">
        <v>2143</v>
      </c>
      <c r="P19" s="73">
        <v>10</v>
      </c>
      <c r="Q19" s="50">
        <v>1595</v>
      </c>
      <c r="R19" s="74">
        <v>7</v>
      </c>
      <c r="S19" s="51">
        <v>3880</v>
      </c>
      <c r="T19" s="75">
        <f t="shared" si="0"/>
        <v>71</v>
      </c>
      <c r="U19" s="57">
        <f t="shared" si="1"/>
        <v>28500</v>
      </c>
      <c r="V19" s="81">
        <v>10</v>
      </c>
    </row>
    <row r="20" spans="1:22" ht="17.25" thickBot="1">
      <c r="A20" s="92" t="s">
        <v>513</v>
      </c>
      <c r="B20" s="104"/>
      <c r="C20" s="105"/>
      <c r="D20" s="105"/>
      <c r="E20" s="98"/>
      <c r="F20" s="105"/>
      <c r="G20" s="98"/>
      <c r="H20" s="105"/>
      <c r="I20" s="98"/>
      <c r="J20" s="105"/>
      <c r="K20" s="98"/>
      <c r="L20" s="105"/>
      <c r="M20" s="98"/>
      <c r="N20" s="105"/>
      <c r="O20" s="98"/>
      <c r="P20" s="105"/>
      <c r="Q20" s="98"/>
      <c r="R20" s="105"/>
      <c r="S20" s="98"/>
      <c r="T20" s="106">
        <f t="shared" si="0"/>
      </c>
      <c r="U20" s="100">
        <f t="shared" si="1"/>
      </c>
      <c r="V20" s="101">
        <f>IF(ISNUMBER(AB20)=TRUE,AB20,"")</f>
      </c>
    </row>
    <row r="21" ht="15.75" thickTop="1"/>
    <row r="23" spans="1:21" s="1163" customFormat="1" ht="15.75">
      <c r="A23" s="1161"/>
      <c r="B23" s="1162"/>
      <c r="C23" s="806" t="s">
        <v>944</v>
      </c>
      <c r="E23" s="1164"/>
      <c r="G23" s="1164"/>
      <c r="I23" s="1164"/>
      <c r="K23" s="1164"/>
      <c r="M23" s="1164"/>
      <c r="O23" s="1164"/>
      <c r="Q23" s="1164"/>
      <c r="S23" s="1164"/>
      <c r="U23" s="1164"/>
    </row>
    <row r="26" ht="15"/>
    <row r="27" ht="15"/>
    <row r="28" spans="2:17" ht="23.25">
      <c r="B28" s="1541" t="s">
        <v>0</v>
      </c>
      <c r="C28" s="1541"/>
      <c r="K28" s="5" t="s">
        <v>1</v>
      </c>
      <c r="Q28" s="3"/>
    </row>
    <row r="29" spans="2:25" ht="23.25">
      <c r="B29" s="1542" t="s">
        <v>2</v>
      </c>
      <c r="C29" s="1542"/>
      <c r="K29" s="5" t="s">
        <v>189</v>
      </c>
      <c r="Y29" s="6"/>
    </row>
    <row r="30" ht="23.25">
      <c r="K30" s="5" t="s">
        <v>4</v>
      </c>
    </row>
    <row r="31" spans="2:17" ht="15.75" thickBot="1">
      <c r="B31" s="826"/>
      <c r="D31" s="6"/>
      <c r="E31" s="827"/>
      <c r="H31" s="6"/>
      <c r="I31" s="827"/>
      <c r="L31" s="6"/>
      <c r="M31" s="827"/>
      <c r="P31" s="6"/>
      <c r="Q31" s="827"/>
    </row>
    <row r="32" spans="1:22" s="10" customFormat="1" ht="20.25" customHeight="1" thickBot="1" thickTop="1">
      <c r="A32" s="1537" t="s">
        <v>864</v>
      </c>
      <c r="B32" s="1539" t="s">
        <v>6</v>
      </c>
      <c r="C32" s="1543" t="s">
        <v>7</v>
      </c>
      <c r="D32" s="1435" t="s">
        <v>868</v>
      </c>
      <c r="E32" s="1436"/>
      <c r="F32" s="1433" t="s">
        <v>869</v>
      </c>
      <c r="G32" s="1434"/>
      <c r="H32" s="1435" t="s">
        <v>870</v>
      </c>
      <c r="I32" s="1436"/>
      <c r="J32" s="1433" t="s">
        <v>871</v>
      </c>
      <c r="K32" s="1434"/>
      <c r="L32" s="1435" t="s">
        <v>872</v>
      </c>
      <c r="M32" s="1436"/>
      <c r="N32" s="1433" t="s">
        <v>873</v>
      </c>
      <c r="O32" s="1434"/>
      <c r="P32" s="1435" t="s">
        <v>874</v>
      </c>
      <c r="Q32" s="1436"/>
      <c r="R32" s="1433" t="s">
        <v>875</v>
      </c>
      <c r="S32" s="1434"/>
      <c r="T32" s="1529" t="s">
        <v>16</v>
      </c>
      <c r="U32" s="1529"/>
      <c r="V32" s="1530"/>
    </row>
    <row r="33" spans="1:22" s="10" customFormat="1" ht="27.75" customHeight="1" thickBot="1" thickTop="1">
      <c r="A33" s="1538"/>
      <c r="B33" s="1540"/>
      <c r="C33" s="1544"/>
      <c r="D33" s="1533" t="s">
        <v>851</v>
      </c>
      <c r="E33" s="1533"/>
      <c r="F33" s="1534" t="s">
        <v>553</v>
      </c>
      <c r="G33" s="1534"/>
      <c r="H33" s="1534" t="s">
        <v>852</v>
      </c>
      <c r="I33" s="1534"/>
      <c r="J33" s="1535">
        <v>41070</v>
      </c>
      <c r="K33" s="1534"/>
      <c r="L33" s="1536">
        <v>41111</v>
      </c>
      <c r="M33" s="1533"/>
      <c r="N33" s="1534" t="s">
        <v>853</v>
      </c>
      <c r="O33" s="1534"/>
      <c r="P33" s="1533" t="s">
        <v>854</v>
      </c>
      <c r="Q33" s="1533"/>
      <c r="R33" s="1534" t="s">
        <v>855</v>
      </c>
      <c r="S33" s="1534"/>
      <c r="T33" s="1531"/>
      <c r="U33" s="1531"/>
      <c r="V33" s="1532"/>
    </row>
    <row r="34" spans="1:27" s="10" customFormat="1" ht="12.75" customHeight="1" thickTop="1">
      <c r="A34" s="1538"/>
      <c r="B34" s="1540"/>
      <c r="C34" s="1544"/>
      <c r="D34" s="1526" t="s">
        <v>856</v>
      </c>
      <c r="E34" s="1526"/>
      <c r="F34" s="1527" t="s">
        <v>857</v>
      </c>
      <c r="G34" s="1527"/>
      <c r="H34" s="1527" t="s">
        <v>858</v>
      </c>
      <c r="I34" s="1527"/>
      <c r="J34" s="1527" t="s">
        <v>859</v>
      </c>
      <c r="K34" s="1527"/>
      <c r="L34" s="1526" t="s">
        <v>860</v>
      </c>
      <c r="M34" s="1526"/>
      <c r="N34" s="1527" t="s">
        <v>861</v>
      </c>
      <c r="O34" s="1527"/>
      <c r="P34" s="1526" t="s">
        <v>862</v>
      </c>
      <c r="Q34" s="1526"/>
      <c r="R34" s="1527" t="s">
        <v>862</v>
      </c>
      <c r="S34" s="1527"/>
      <c r="T34" s="79"/>
      <c r="U34" s="80"/>
      <c r="V34" s="828"/>
      <c r="W34" s="30"/>
      <c r="X34" s="19"/>
      <c r="Y34" s="19"/>
      <c r="Z34" s="19"/>
      <c r="AA34" s="19"/>
    </row>
    <row r="35" spans="1:27" s="10" customFormat="1" ht="18.75" customHeight="1" thickBot="1">
      <c r="A35" s="829" t="s">
        <v>863</v>
      </c>
      <c r="B35" s="830"/>
      <c r="C35" s="831"/>
      <c r="D35" s="832" t="s">
        <v>17</v>
      </c>
      <c r="E35" s="833" t="s">
        <v>18</v>
      </c>
      <c r="F35" s="832" t="s">
        <v>17</v>
      </c>
      <c r="G35" s="834" t="s">
        <v>18</v>
      </c>
      <c r="H35" s="835" t="s">
        <v>17</v>
      </c>
      <c r="I35" s="833" t="s">
        <v>18</v>
      </c>
      <c r="J35" s="832" t="s">
        <v>17</v>
      </c>
      <c r="K35" s="834" t="s">
        <v>18</v>
      </c>
      <c r="L35" s="835" t="s">
        <v>17</v>
      </c>
      <c r="M35" s="833" t="s">
        <v>18</v>
      </c>
      <c r="N35" s="832" t="s">
        <v>17</v>
      </c>
      <c r="O35" s="836" t="s">
        <v>18</v>
      </c>
      <c r="P35" s="835" t="s">
        <v>17</v>
      </c>
      <c r="Q35" s="833" t="s">
        <v>18</v>
      </c>
      <c r="R35" s="832" t="s">
        <v>17</v>
      </c>
      <c r="S35" s="834" t="s">
        <v>18</v>
      </c>
      <c r="T35" s="835" t="s">
        <v>17</v>
      </c>
      <c r="U35" s="837" t="s">
        <v>19</v>
      </c>
      <c r="V35" s="838" t="s">
        <v>20</v>
      </c>
      <c r="W35" s="30"/>
      <c r="X35" s="19"/>
      <c r="Y35" s="19"/>
      <c r="Z35" s="19"/>
      <c r="AA35" s="19"/>
    </row>
    <row r="36" spans="1:27" s="10" customFormat="1" ht="18.75" customHeight="1">
      <c r="A36" s="1116"/>
      <c r="B36" s="1133"/>
      <c r="C36" s="1138"/>
      <c r="D36" s="1117"/>
      <c r="E36" s="1118"/>
      <c r="F36" s="1117"/>
      <c r="G36" s="1118"/>
      <c r="H36" s="1117"/>
      <c r="I36" s="1118"/>
      <c r="J36" s="1117"/>
      <c r="K36" s="1118"/>
      <c r="L36" s="1117"/>
      <c r="M36" s="1118"/>
      <c r="N36" s="1117"/>
      <c r="O36" s="1118"/>
      <c r="P36" s="1117"/>
      <c r="Q36" s="1118"/>
      <c r="R36" s="1117"/>
      <c r="S36" s="1118"/>
      <c r="T36" s="1117"/>
      <c r="U36" s="1118"/>
      <c r="V36" s="1119"/>
      <c r="W36" s="30"/>
      <c r="X36" s="1115"/>
      <c r="Y36" s="1115"/>
      <c r="Z36" s="1115"/>
      <c r="AA36" s="1115"/>
    </row>
    <row r="37" spans="1:28" s="46" customFormat="1" ht="15" customHeight="1">
      <c r="A37" s="1128">
        <v>1</v>
      </c>
      <c r="B37" s="1134" t="s">
        <v>190</v>
      </c>
      <c r="C37" s="1139" t="s">
        <v>191</v>
      </c>
      <c r="D37" s="40">
        <v>1</v>
      </c>
      <c r="E37" s="42">
        <v>4642</v>
      </c>
      <c r="F37" s="43">
        <v>1</v>
      </c>
      <c r="G37" s="77">
        <v>11161</v>
      </c>
      <c r="H37" s="40">
        <v>1</v>
      </c>
      <c r="I37" s="42">
        <v>4736</v>
      </c>
      <c r="J37" s="43">
        <v>1</v>
      </c>
      <c r="K37" s="41">
        <v>3073</v>
      </c>
      <c r="L37" s="40">
        <v>1</v>
      </c>
      <c r="M37" s="42">
        <v>2049</v>
      </c>
      <c r="N37" s="43">
        <v>8</v>
      </c>
      <c r="O37" s="41">
        <v>776</v>
      </c>
      <c r="P37" s="40">
        <v>7</v>
      </c>
      <c r="Q37" s="42">
        <v>1602</v>
      </c>
      <c r="R37" s="43">
        <v>4</v>
      </c>
      <c r="S37" s="41">
        <v>2412</v>
      </c>
      <c r="T37" s="44">
        <f aca="true" t="shared" si="2" ref="T37:T81">IF(ISNUMBER(D37)=TRUE,SUM(D37,F37,H37,J37,L37,N37,P37,R37),"")</f>
        <v>24</v>
      </c>
      <c r="U37" s="45">
        <f aca="true" t="shared" si="3" ref="U37:U81">IF(ISNUMBER(E37)=TRUE,SUM(E37,G37,I37,K37,M37,O37,Q37,S37),"")</f>
        <v>30451</v>
      </c>
      <c r="V37" s="1120">
        <f aca="true" t="shared" si="4" ref="V37:V81">IF(ISNUMBER(AB37)=TRUE,AB37,"")</f>
        <v>1</v>
      </c>
      <c r="W37" s="46">
        <f aca="true" t="shared" si="5" ref="W37:W80">IF(ISNUMBER(V37)=TRUE,1,"")</f>
        <v>1</v>
      </c>
      <c r="X37" s="46">
        <f aca="true" t="shared" si="6" ref="X37:Y68">IF(ISNUMBER(T37)=TRUE,T37,"")</f>
        <v>24</v>
      </c>
      <c r="Y37" s="46">
        <f t="shared" si="6"/>
        <v>30451</v>
      </c>
      <c r="Z37" s="47">
        <f aca="true" t="shared" si="7" ref="Z37:Z80">MAX(E37,G37,I37,K37,M37,O37,Q37,S37)</f>
        <v>11161</v>
      </c>
      <c r="AA37" s="46">
        <f aca="true" t="shared" si="8" ref="AA37:AA80">IF(ISNUMBER(X37)=TRUE,X37-Y37/100000-Z37/1000000000,"")</f>
        <v>23.695478839</v>
      </c>
      <c r="AB37" s="46">
        <f aca="true" t="shared" si="9" ref="AB37:AB81">IF(ISNUMBER(AA37)=TRUE,RANK(AA37,$AA$37:$AA$81,1),"")</f>
        <v>1</v>
      </c>
    </row>
    <row r="38" spans="1:28" s="46" customFormat="1" ht="15" customHeight="1">
      <c r="A38" s="1129">
        <v>2</v>
      </c>
      <c r="B38" s="1135" t="s">
        <v>192</v>
      </c>
      <c r="C38" s="1140" t="s">
        <v>191</v>
      </c>
      <c r="D38" s="49">
        <v>2</v>
      </c>
      <c r="E38" s="51">
        <v>5231</v>
      </c>
      <c r="F38" s="52">
        <v>6</v>
      </c>
      <c r="G38" s="50">
        <v>3327</v>
      </c>
      <c r="H38" s="49">
        <v>1</v>
      </c>
      <c r="I38" s="51">
        <v>5054</v>
      </c>
      <c r="J38" s="52">
        <v>1</v>
      </c>
      <c r="K38" s="50">
        <v>7143</v>
      </c>
      <c r="L38" s="49">
        <v>2</v>
      </c>
      <c r="M38" s="51">
        <v>4148</v>
      </c>
      <c r="N38" s="52">
        <v>4</v>
      </c>
      <c r="O38" s="50">
        <v>1957</v>
      </c>
      <c r="P38" s="49">
        <v>7</v>
      </c>
      <c r="Q38" s="51">
        <v>1044</v>
      </c>
      <c r="R38" s="52">
        <v>5</v>
      </c>
      <c r="S38" s="50">
        <v>1653</v>
      </c>
      <c r="T38" s="44">
        <f t="shared" si="2"/>
        <v>28</v>
      </c>
      <c r="U38" s="45">
        <f t="shared" si="3"/>
        <v>29557</v>
      </c>
      <c r="V38" s="1120">
        <f t="shared" si="4"/>
        <v>2</v>
      </c>
      <c r="W38" s="46">
        <f t="shared" si="5"/>
        <v>1</v>
      </c>
      <c r="X38" s="46">
        <f t="shared" si="6"/>
        <v>28</v>
      </c>
      <c r="Y38" s="46">
        <f t="shared" si="6"/>
        <v>29557</v>
      </c>
      <c r="Z38" s="47">
        <f t="shared" si="7"/>
        <v>7143</v>
      </c>
      <c r="AA38" s="46">
        <f t="shared" si="8"/>
        <v>27.704422856999997</v>
      </c>
      <c r="AB38" s="46">
        <f t="shared" si="9"/>
        <v>2</v>
      </c>
    </row>
    <row r="39" spans="1:28" s="46" customFormat="1" ht="15" customHeight="1">
      <c r="A39" s="1129">
        <v>3</v>
      </c>
      <c r="B39" s="1135" t="s">
        <v>193</v>
      </c>
      <c r="C39" s="1140" t="s">
        <v>194</v>
      </c>
      <c r="D39" s="49">
        <v>3</v>
      </c>
      <c r="E39" s="51">
        <v>4947</v>
      </c>
      <c r="F39" s="52">
        <v>3</v>
      </c>
      <c r="G39" s="50">
        <v>3832</v>
      </c>
      <c r="H39" s="49">
        <v>5</v>
      </c>
      <c r="I39" s="51">
        <v>3312</v>
      </c>
      <c r="J39" s="52">
        <v>2</v>
      </c>
      <c r="K39" s="50">
        <v>4122</v>
      </c>
      <c r="L39" s="49">
        <v>3</v>
      </c>
      <c r="M39" s="51">
        <v>1576</v>
      </c>
      <c r="N39" s="52">
        <v>2</v>
      </c>
      <c r="O39" s="50">
        <v>2118</v>
      </c>
      <c r="P39" s="49">
        <v>5</v>
      </c>
      <c r="Q39" s="51">
        <v>1019</v>
      </c>
      <c r="R39" s="52">
        <v>7</v>
      </c>
      <c r="S39" s="50">
        <v>1083</v>
      </c>
      <c r="T39" s="44">
        <f t="shared" si="2"/>
        <v>30</v>
      </c>
      <c r="U39" s="45">
        <f t="shared" si="3"/>
        <v>22009</v>
      </c>
      <c r="V39" s="1120">
        <f t="shared" si="4"/>
        <v>3</v>
      </c>
      <c r="W39" s="46">
        <f t="shared" si="5"/>
        <v>1</v>
      </c>
      <c r="X39" s="46">
        <f t="shared" si="6"/>
        <v>30</v>
      </c>
      <c r="Y39" s="46">
        <f t="shared" si="6"/>
        <v>22009</v>
      </c>
      <c r="Z39" s="47">
        <f t="shared" si="7"/>
        <v>4947</v>
      </c>
      <c r="AA39" s="46">
        <f t="shared" si="8"/>
        <v>29.779905053</v>
      </c>
      <c r="AB39" s="46">
        <f t="shared" si="9"/>
        <v>3</v>
      </c>
    </row>
    <row r="40" spans="1:28" s="46" customFormat="1" ht="15" customHeight="1">
      <c r="A40" s="1128">
        <v>4</v>
      </c>
      <c r="B40" s="1135" t="s">
        <v>199</v>
      </c>
      <c r="C40" s="1140" t="s">
        <v>198</v>
      </c>
      <c r="D40" s="49">
        <v>3</v>
      </c>
      <c r="E40" s="51">
        <v>3266</v>
      </c>
      <c r="F40" s="52">
        <v>5</v>
      </c>
      <c r="G40" s="50">
        <v>2650</v>
      </c>
      <c r="H40" s="49">
        <v>2</v>
      </c>
      <c r="I40" s="51">
        <v>3458</v>
      </c>
      <c r="J40" s="52">
        <v>2</v>
      </c>
      <c r="K40" s="50">
        <v>2040</v>
      </c>
      <c r="L40" s="49">
        <v>3</v>
      </c>
      <c r="M40" s="51">
        <v>2884</v>
      </c>
      <c r="N40" s="52">
        <v>10</v>
      </c>
      <c r="O40" s="50">
        <v>1059</v>
      </c>
      <c r="P40" s="49">
        <v>4</v>
      </c>
      <c r="Q40" s="51">
        <v>2176</v>
      </c>
      <c r="R40" s="52">
        <v>2</v>
      </c>
      <c r="S40" s="50">
        <v>2628</v>
      </c>
      <c r="T40" s="44">
        <f t="shared" si="2"/>
        <v>31</v>
      </c>
      <c r="U40" s="45">
        <f t="shared" si="3"/>
        <v>20161</v>
      </c>
      <c r="V40" s="1120">
        <f t="shared" si="4"/>
        <v>4</v>
      </c>
      <c r="W40" s="46">
        <f t="shared" si="5"/>
        <v>1</v>
      </c>
      <c r="X40" s="46">
        <f t="shared" si="6"/>
        <v>31</v>
      </c>
      <c r="Y40" s="46">
        <f t="shared" si="6"/>
        <v>20161</v>
      </c>
      <c r="Z40" s="47">
        <f t="shared" si="7"/>
        <v>3458</v>
      </c>
      <c r="AA40" s="46">
        <f t="shared" si="8"/>
        <v>30.798386542000003</v>
      </c>
      <c r="AB40" s="46">
        <f t="shared" si="9"/>
        <v>4</v>
      </c>
    </row>
    <row r="41" spans="1:28" s="46" customFormat="1" ht="15" customHeight="1">
      <c r="A41" s="1129">
        <v>5</v>
      </c>
      <c r="B41" s="1135" t="s">
        <v>200</v>
      </c>
      <c r="C41" s="1140" t="s">
        <v>201</v>
      </c>
      <c r="D41" s="49">
        <v>4</v>
      </c>
      <c r="E41" s="51">
        <v>4802</v>
      </c>
      <c r="F41" s="52">
        <v>3</v>
      </c>
      <c r="G41" s="50">
        <v>4046</v>
      </c>
      <c r="H41" s="49">
        <v>6</v>
      </c>
      <c r="I41" s="51">
        <v>3234</v>
      </c>
      <c r="J41" s="52">
        <v>6</v>
      </c>
      <c r="K41" s="50">
        <v>85</v>
      </c>
      <c r="L41" s="49">
        <v>1</v>
      </c>
      <c r="M41" s="51">
        <v>4390</v>
      </c>
      <c r="N41" s="52">
        <v>6</v>
      </c>
      <c r="O41" s="50">
        <v>1422</v>
      </c>
      <c r="P41" s="49">
        <v>4</v>
      </c>
      <c r="Q41" s="51">
        <v>1989</v>
      </c>
      <c r="R41" s="52">
        <v>3</v>
      </c>
      <c r="S41" s="50">
        <v>3736</v>
      </c>
      <c r="T41" s="44">
        <f t="shared" si="2"/>
        <v>33</v>
      </c>
      <c r="U41" s="45">
        <f t="shared" si="3"/>
        <v>23704</v>
      </c>
      <c r="V41" s="1120">
        <f t="shared" si="4"/>
        <v>5</v>
      </c>
      <c r="W41" s="46">
        <f t="shared" si="5"/>
        <v>1</v>
      </c>
      <c r="X41" s="46">
        <f t="shared" si="6"/>
        <v>33</v>
      </c>
      <c r="Y41" s="46">
        <f t="shared" si="6"/>
        <v>23704</v>
      </c>
      <c r="Z41" s="47">
        <f t="shared" si="7"/>
        <v>4802</v>
      </c>
      <c r="AA41" s="46">
        <f t="shared" si="8"/>
        <v>32.762955198</v>
      </c>
      <c r="AB41" s="46">
        <f t="shared" si="9"/>
        <v>5</v>
      </c>
    </row>
    <row r="42" spans="1:28" s="46" customFormat="1" ht="15" customHeight="1">
      <c r="A42" s="1129">
        <v>6</v>
      </c>
      <c r="B42" s="1135" t="s">
        <v>203</v>
      </c>
      <c r="C42" s="1140" t="s">
        <v>194</v>
      </c>
      <c r="D42" s="49">
        <v>5</v>
      </c>
      <c r="E42" s="51">
        <v>2947</v>
      </c>
      <c r="F42" s="52">
        <v>3</v>
      </c>
      <c r="G42" s="50">
        <v>2029</v>
      </c>
      <c r="H42" s="49">
        <v>4</v>
      </c>
      <c r="I42" s="51">
        <v>3160</v>
      </c>
      <c r="J42" s="52">
        <v>6</v>
      </c>
      <c r="K42" s="50">
        <v>926</v>
      </c>
      <c r="L42" s="49">
        <v>4</v>
      </c>
      <c r="M42" s="51">
        <v>2648</v>
      </c>
      <c r="N42" s="52">
        <v>6</v>
      </c>
      <c r="O42" s="50">
        <v>1204</v>
      </c>
      <c r="P42" s="49">
        <v>1</v>
      </c>
      <c r="Q42" s="51">
        <v>7680</v>
      </c>
      <c r="R42" s="52">
        <v>4</v>
      </c>
      <c r="S42" s="50">
        <v>1864</v>
      </c>
      <c r="T42" s="44">
        <f t="shared" si="2"/>
        <v>33</v>
      </c>
      <c r="U42" s="45">
        <f t="shared" si="3"/>
        <v>22458</v>
      </c>
      <c r="V42" s="1120">
        <f t="shared" si="4"/>
        <v>6</v>
      </c>
      <c r="W42" s="46">
        <f t="shared" si="5"/>
        <v>1</v>
      </c>
      <c r="X42" s="46">
        <f t="shared" si="6"/>
        <v>33</v>
      </c>
      <c r="Y42" s="46">
        <f t="shared" si="6"/>
        <v>22458</v>
      </c>
      <c r="Z42" s="47">
        <f t="shared" si="7"/>
        <v>7680</v>
      </c>
      <c r="AA42" s="46">
        <f t="shared" si="8"/>
        <v>32.775412319999994</v>
      </c>
      <c r="AB42" s="46">
        <f t="shared" si="9"/>
        <v>6</v>
      </c>
    </row>
    <row r="43" spans="1:28" s="46" customFormat="1" ht="15" customHeight="1">
      <c r="A43" s="1128">
        <v>7</v>
      </c>
      <c r="B43" s="1135" t="s">
        <v>208</v>
      </c>
      <c r="C43" s="1140" t="s">
        <v>209</v>
      </c>
      <c r="D43" s="49">
        <v>6</v>
      </c>
      <c r="E43" s="51">
        <v>3402</v>
      </c>
      <c r="F43" s="52">
        <v>6</v>
      </c>
      <c r="G43" s="50">
        <v>614</v>
      </c>
      <c r="H43" s="49">
        <v>10</v>
      </c>
      <c r="I43" s="51">
        <v>500</v>
      </c>
      <c r="J43" s="52">
        <v>4</v>
      </c>
      <c r="K43" s="50">
        <v>1406</v>
      </c>
      <c r="L43" s="49">
        <v>2</v>
      </c>
      <c r="M43" s="51">
        <v>2495</v>
      </c>
      <c r="N43" s="52">
        <v>2</v>
      </c>
      <c r="O43" s="50">
        <v>1347</v>
      </c>
      <c r="P43" s="49">
        <v>1</v>
      </c>
      <c r="Q43" s="51">
        <v>3535</v>
      </c>
      <c r="R43" s="52">
        <v>2</v>
      </c>
      <c r="S43" s="50">
        <v>2189</v>
      </c>
      <c r="T43" s="44">
        <f t="shared" si="2"/>
        <v>33</v>
      </c>
      <c r="U43" s="45">
        <f t="shared" si="3"/>
        <v>15488</v>
      </c>
      <c r="V43" s="1120">
        <f t="shared" si="4"/>
        <v>7</v>
      </c>
      <c r="W43" s="46">
        <f t="shared" si="5"/>
        <v>1</v>
      </c>
      <c r="X43" s="46">
        <f t="shared" si="6"/>
        <v>33</v>
      </c>
      <c r="Y43" s="46">
        <f t="shared" si="6"/>
        <v>15488</v>
      </c>
      <c r="Z43" s="47">
        <f t="shared" si="7"/>
        <v>3535</v>
      </c>
      <c r="AA43" s="46">
        <f t="shared" si="8"/>
        <v>32.845116465000004</v>
      </c>
      <c r="AB43" s="46">
        <f t="shared" si="9"/>
        <v>7</v>
      </c>
    </row>
    <row r="44" spans="1:28" s="46" customFormat="1" ht="15" customHeight="1">
      <c r="A44" s="1129">
        <v>8</v>
      </c>
      <c r="B44" s="1135" t="s">
        <v>206</v>
      </c>
      <c r="C44" s="1140" t="s">
        <v>207</v>
      </c>
      <c r="D44" s="49">
        <v>5</v>
      </c>
      <c r="E44" s="51">
        <v>3546</v>
      </c>
      <c r="F44" s="52">
        <v>1</v>
      </c>
      <c r="G44" s="50">
        <v>8169</v>
      </c>
      <c r="H44" s="49">
        <v>8</v>
      </c>
      <c r="I44" s="51">
        <v>2028</v>
      </c>
      <c r="J44" s="52">
        <v>10</v>
      </c>
      <c r="K44" s="50">
        <v>0</v>
      </c>
      <c r="L44" s="49">
        <v>5</v>
      </c>
      <c r="M44" s="51">
        <v>1158</v>
      </c>
      <c r="N44" s="52">
        <v>1</v>
      </c>
      <c r="O44" s="50">
        <v>2144</v>
      </c>
      <c r="P44" s="49">
        <v>2</v>
      </c>
      <c r="Q44" s="51">
        <v>4426</v>
      </c>
      <c r="R44" s="52">
        <v>2</v>
      </c>
      <c r="S44" s="50">
        <v>4953</v>
      </c>
      <c r="T44" s="44">
        <f t="shared" si="2"/>
        <v>34</v>
      </c>
      <c r="U44" s="45">
        <f t="shared" si="3"/>
        <v>26424</v>
      </c>
      <c r="V44" s="1120">
        <f t="shared" si="4"/>
        <v>8</v>
      </c>
      <c r="W44" s="46">
        <f t="shared" si="5"/>
        <v>1</v>
      </c>
      <c r="X44" s="46">
        <f t="shared" si="6"/>
        <v>34</v>
      </c>
      <c r="Y44" s="46">
        <f t="shared" si="6"/>
        <v>26424</v>
      </c>
      <c r="Z44" s="47">
        <f t="shared" si="7"/>
        <v>8169</v>
      </c>
      <c r="AA44" s="46">
        <f t="shared" si="8"/>
        <v>33.735751831</v>
      </c>
      <c r="AB44" s="46">
        <f t="shared" si="9"/>
        <v>8</v>
      </c>
    </row>
    <row r="45" spans="1:28" s="46" customFormat="1" ht="15" customHeight="1">
      <c r="A45" s="1129">
        <v>9</v>
      </c>
      <c r="B45" s="1135" t="s">
        <v>195</v>
      </c>
      <c r="C45" s="1140" t="s">
        <v>196</v>
      </c>
      <c r="D45" s="49">
        <v>1</v>
      </c>
      <c r="E45" s="51">
        <v>5227</v>
      </c>
      <c r="F45" s="52">
        <v>2</v>
      </c>
      <c r="G45" s="50">
        <v>6201</v>
      </c>
      <c r="H45" s="49">
        <v>3</v>
      </c>
      <c r="I45" s="51">
        <v>3094</v>
      </c>
      <c r="J45" s="52">
        <v>2</v>
      </c>
      <c r="K45" s="50">
        <v>5510</v>
      </c>
      <c r="L45" s="49">
        <v>8</v>
      </c>
      <c r="M45" s="51">
        <v>1184</v>
      </c>
      <c r="N45" s="52">
        <v>6</v>
      </c>
      <c r="O45" s="50">
        <v>1119</v>
      </c>
      <c r="P45" s="49">
        <v>6</v>
      </c>
      <c r="Q45" s="51">
        <v>1822</v>
      </c>
      <c r="R45" s="52">
        <v>6</v>
      </c>
      <c r="S45" s="50">
        <v>1139</v>
      </c>
      <c r="T45" s="44">
        <f t="shared" si="2"/>
        <v>34</v>
      </c>
      <c r="U45" s="45">
        <f t="shared" si="3"/>
        <v>25296</v>
      </c>
      <c r="V45" s="1120">
        <f t="shared" si="4"/>
        <v>9</v>
      </c>
      <c r="W45" s="46">
        <f t="shared" si="5"/>
        <v>1</v>
      </c>
      <c r="X45" s="46">
        <f t="shared" si="6"/>
        <v>34</v>
      </c>
      <c r="Y45" s="46">
        <f t="shared" si="6"/>
        <v>25296</v>
      </c>
      <c r="Z45" s="47">
        <f t="shared" si="7"/>
        <v>6201</v>
      </c>
      <c r="AA45" s="46">
        <f t="shared" si="8"/>
        <v>33.747033799</v>
      </c>
      <c r="AB45" s="46">
        <f t="shared" si="9"/>
        <v>9</v>
      </c>
    </row>
    <row r="46" spans="1:28" s="46" customFormat="1" ht="15" customHeight="1">
      <c r="A46" s="1128">
        <v>10</v>
      </c>
      <c r="B46" s="1135" t="s">
        <v>214</v>
      </c>
      <c r="C46" s="1140" t="s">
        <v>196</v>
      </c>
      <c r="D46" s="49">
        <v>2</v>
      </c>
      <c r="E46" s="51">
        <v>4062</v>
      </c>
      <c r="F46" s="52">
        <v>8</v>
      </c>
      <c r="G46" s="50">
        <v>1364</v>
      </c>
      <c r="H46" s="49">
        <v>4</v>
      </c>
      <c r="I46" s="51">
        <v>3698</v>
      </c>
      <c r="J46" s="52">
        <v>5</v>
      </c>
      <c r="K46" s="50">
        <v>1132</v>
      </c>
      <c r="L46" s="49">
        <v>7</v>
      </c>
      <c r="M46" s="51">
        <v>1227</v>
      </c>
      <c r="N46" s="52">
        <v>8</v>
      </c>
      <c r="O46" s="50">
        <v>927</v>
      </c>
      <c r="P46" s="49">
        <v>3</v>
      </c>
      <c r="Q46" s="51">
        <v>2996</v>
      </c>
      <c r="R46" s="52">
        <v>1</v>
      </c>
      <c r="S46" s="50">
        <v>3716</v>
      </c>
      <c r="T46" s="44">
        <f t="shared" si="2"/>
        <v>38</v>
      </c>
      <c r="U46" s="45">
        <f t="shared" si="3"/>
        <v>19122</v>
      </c>
      <c r="V46" s="1120">
        <f t="shared" si="4"/>
        <v>10</v>
      </c>
      <c r="W46" s="46">
        <f t="shared" si="5"/>
        <v>1</v>
      </c>
      <c r="X46" s="46">
        <f t="shared" si="6"/>
        <v>38</v>
      </c>
      <c r="Y46" s="46">
        <f t="shared" si="6"/>
        <v>19122</v>
      </c>
      <c r="Z46" s="47">
        <f t="shared" si="7"/>
        <v>4062</v>
      </c>
      <c r="AA46" s="46">
        <f t="shared" si="8"/>
        <v>37.808775938</v>
      </c>
      <c r="AB46" s="46">
        <f t="shared" si="9"/>
        <v>10</v>
      </c>
    </row>
    <row r="47" spans="1:28" s="46" customFormat="1" ht="15" customHeight="1">
      <c r="A47" s="1129">
        <v>11</v>
      </c>
      <c r="B47" s="1135" t="s">
        <v>204</v>
      </c>
      <c r="C47" s="1140" t="s">
        <v>205</v>
      </c>
      <c r="D47" s="49">
        <v>2</v>
      </c>
      <c r="E47" s="51">
        <v>5013</v>
      </c>
      <c r="F47" s="52">
        <v>7</v>
      </c>
      <c r="G47" s="50">
        <v>1592</v>
      </c>
      <c r="H47" s="49">
        <v>2</v>
      </c>
      <c r="I47" s="51">
        <v>4482</v>
      </c>
      <c r="J47" s="52">
        <v>9</v>
      </c>
      <c r="K47" s="50">
        <v>404</v>
      </c>
      <c r="L47" s="49">
        <v>2</v>
      </c>
      <c r="M47" s="51">
        <v>1778</v>
      </c>
      <c r="N47" s="52">
        <v>7</v>
      </c>
      <c r="O47" s="50">
        <v>1247</v>
      </c>
      <c r="P47" s="49">
        <v>5</v>
      </c>
      <c r="Q47" s="51">
        <v>1960</v>
      </c>
      <c r="R47" s="52">
        <v>4</v>
      </c>
      <c r="S47" s="50">
        <v>1972</v>
      </c>
      <c r="T47" s="44">
        <f t="shared" si="2"/>
        <v>38</v>
      </c>
      <c r="U47" s="45">
        <f t="shared" si="3"/>
        <v>18448</v>
      </c>
      <c r="V47" s="1120">
        <f t="shared" si="4"/>
        <v>11</v>
      </c>
      <c r="W47" s="46">
        <f t="shared" si="5"/>
        <v>1</v>
      </c>
      <c r="X47" s="46">
        <f t="shared" si="6"/>
        <v>38</v>
      </c>
      <c r="Y47" s="46">
        <f t="shared" si="6"/>
        <v>18448</v>
      </c>
      <c r="Z47" s="47">
        <f t="shared" si="7"/>
        <v>5013</v>
      </c>
      <c r="AA47" s="46">
        <f t="shared" si="8"/>
        <v>37.815514987</v>
      </c>
      <c r="AB47" s="46">
        <f t="shared" si="9"/>
        <v>11</v>
      </c>
    </row>
    <row r="48" spans="1:28" s="46" customFormat="1" ht="15" customHeight="1">
      <c r="A48" s="1129">
        <v>12</v>
      </c>
      <c r="B48" s="1135" t="s">
        <v>197</v>
      </c>
      <c r="C48" s="1140" t="s">
        <v>198</v>
      </c>
      <c r="D48" s="49">
        <v>6</v>
      </c>
      <c r="E48" s="51">
        <v>2725</v>
      </c>
      <c r="F48" s="52">
        <v>2</v>
      </c>
      <c r="G48" s="50">
        <v>5026</v>
      </c>
      <c r="H48" s="49">
        <v>6</v>
      </c>
      <c r="I48" s="51">
        <v>2750</v>
      </c>
      <c r="J48" s="52">
        <v>1</v>
      </c>
      <c r="K48" s="50">
        <v>5513</v>
      </c>
      <c r="L48" s="49">
        <v>3</v>
      </c>
      <c r="M48" s="51">
        <v>1440</v>
      </c>
      <c r="N48" s="52">
        <v>5</v>
      </c>
      <c r="O48" s="50">
        <v>1172</v>
      </c>
      <c r="P48" s="49">
        <v>7</v>
      </c>
      <c r="Q48" s="51">
        <v>798</v>
      </c>
      <c r="R48" s="52">
        <v>9</v>
      </c>
      <c r="S48" s="50">
        <v>932</v>
      </c>
      <c r="T48" s="44">
        <f t="shared" si="2"/>
        <v>39</v>
      </c>
      <c r="U48" s="45">
        <f t="shared" si="3"/>
        <v>20356</v>
      </c>
      <c r="V48" s="1120">
        <f t="shared" si="4"/>
        <v>12</v>
      </c>
      <c r="W48" s="46">
        <f t="shared" si="5"/>
        <v>1</v>
      </c>
      <c r="X48" s="46">
        <f t="shared" si="6"/>
        <v>39</v>
      </c>
      <c r="Y48" s="46">
        <f t="shared" si="6"/>
        <v>20356</v>
      </c>
      <c r="Z48" s="47">
        <f t="shared" si="7"/>
        <v>5513</v>
      </c>
      <c r="AA48" s="46">
        <f t="shared" si="8"/>
        <v>38.796434487</v>
      </c>
      <c r="AB48" s="46">
        <f t="shared" si="9"/>
        <v>12</v>
      </c>
    </row>
    <row r="49" spans="1:28" ht="15" customHeight="1">
      <c r="A49" s="1128">
        <v>13</v>
      </c>
      <c r="B49" s="1135" t="s">
        <v>212</v>
      </c>
      <c r="C49" s="1140" t="s">
        <v>213</v>
      </c>
      <c r="D49" s="49">
        <v>7</v>
      </c>
      <c r="E49" s="51">
        <v>2942</v>
      </c>
      <c r="F49" s="52">
        <v>5</v>
      </c>
      <c r="G49" s="50">
        <v>3353</v>
      </c>
      <c r="H49" s="49">
        <v>3</v>
      </c>
      <c r="I49" s="51">
        <v>3880</v>
      </c>
      <c r="J49" s="52">
        <v>5</v>
      </c>
      <c r="K49" s="50">
        <v>3281</v>
      </c>
      <c r="L49" s="49">
        <v>10</v>
      </c>
      <c r="M49" s="51">
        <v>327</v>
      </c>
      <c r="N49" s="52">
        <v>4</v>
      </c>
      <c r="O49" s="50">
        <v>1204</v>
      </c>
      <c r="P49" s="49">
        <v>2</v>
      </c>
      <c r="Q49" s="51">
        <v>6140</v>
      </c>
      <c r="R49" s="52">
        <v>5</v>
      </c>
      <c r="S49" s="50">
        <v>1871</v>
      </c>
      <c r="T49" s="44">
        <f t="shared" si="2"/>
        <v>41</v>
      </c>
      <c r="U49" s="45">
        <f t="shared" si="3"/>
        <v>22998</v>
      </c>
      <c r="V49" s="1120">
        <f t="shared" si="4"/>
        <v>13</v>
      </c>
      <c r="W49" s="46">
        <f t="shared" si="5"/>
        <v>1</v>
      </c>
      <c r="X49" s="46">
        <f t="shared" si="6"/>
        <v>41</v>
      </c>
      <c r="Y49" s="46">
        <f t="shared" si="6"/>
        <v>22998</v>
      </c>
      <c r="Z49" s="47">
        <f t="shared" si="7"/>
        <v>6140</v>
      </c>
      <c r="AA49" s="46">
        <f t="shared" si="8"/>
        <v>40.77001386</v>
      </c>
      <c r="AB49" s="46">
        <f t="shared" si="9"/>
        <v>13</v>
      </c>
    </row>
    <row r="50" spans="1:28" ht="15.75" customHeight="1">
      <c r="A50" s="1129">
        <v>14</v>
      </c>
      <c r="B50" s="1135" t="s">
        <v>202</v>
      </c>
      <c r="C50" s="1140" t="s">
        <v>191</v>
      </c>
      <c r="D50" s="49">
        <v>11</v>
      </c>
      <c r="E50" s="51">
        <v>0</v>
      </c>
      <c r="F50" s="52">
        <v>7</v>
      </c>
      <c r="G50" s="50">
        <v>360</v>
      </c>
      <c r="H50" s="49">
        <v>1</v>
      </c>
      <c r="I50" s="51">
        <v>4760</v>
      </c>
      <c r="J50" s="52">
        <v>4</v>
      </c>
      <c r="K50" s="50">
        <v>3327</v>
      </c>
      <c r="L50" s="49">
        <v>1</v>
      </c>
      <c r="M50" s="51">
        <v>3244</v>
      </c>
      <c r="N50" s="52">
        <v>4</v>
      </c>
      <c r="O50" s="50">
        <v>1515</v>
      </c>
      <c r="P50" s="49">
        <v>6</v>
      </c>
      <c r="Q50" s="51">
        <v>825</v>
      </c>
      <c r="R50" s="52">
        <v>8</v>
      </c>
      <c r="S50" s="50">
        <v>935</v>
      </c>
      <c r="T50" s="44">
        <f t="shared" si="2"/>
        <v>42</v>
      </c>
      <c r="U50" s="45">
        <f t="shared" si="3"/>
        <v>14966</v>
      </c>
      <c r="V50" s="1120">
        <f t="shared" si="4"/>
        <v>14</v>
      </c>
      <c r="W50" s="46">
        <f t="shared" si="5"/>
        <v>1</v>
      </c>
      <c r="X50" s="46">
        <f t="shared" si="6"/>
        <v>42</v>
      </c>
      <c r="Y50" s="46">
        <f t="shared" si="6"/>
        <v>14966</v>
      </c>
      <c r="Z50" s="47">
        <f t="shared" si="7"/>
        <v>4760</v>
      </c>
      <c r="AA50" s="46">
        <f t="shared" si="8"/>
        <v>41.85033524</v>
      </c>
      <c r="AB50" s="46">
        <f t="shared" si="9"/>
        <v>14</v>
      </c>
    </row>
    <row r="51" spans="1:28" ht="16.5">
      <c r="A51" s="1129">
        <v>15</v>
      </c>
      <c r="B51" s="1135" t="s">
        <v>216</v>
      </c>
      <c r="C51" s="1140" t="s">
        <v>201</v>
      </c>
      <c r="D51" s="49">
        <v>5</v>
      </c>
      <c r="E51" s="51">
        <v>3095</v>
      </c>
      <c r="F51" s="52">
        <v>9</v>
      </c>
      <c r="G51" s="50">
        <v>813</v>
      </c>
      <c r="H51" s="49">
        <v>5</v>
      </c>
      <c r="I51" s="51">
        <v>2916</v>
      </c>
      <c r="J51" s="52">
        <v>9</v>
      </c>
      <c r="K51" s="50">
        <v>66</v>
      </c>
      <c r="L51" s="49">
        <v>4</v>
      </c>
      <c r="M51" s="51">
        <v>1433</v>
      </c>
      <c r="N51" s="52">
        <v>3</v>
      </c>
      <c r="O51" s="50">
        <v>1236</v>
      </c>
      <c r="P51" s="49">
        <v>8</v>
      </c>
      <c r="Q51" s="51">
        <v>992</v>
      </c>
      <c r="R51" s="52">
        <v>1</v>
      </c>
      <c r="S51" s="50">
        <v>3537</v>
      </c>
      <c r="T51" s="44">
        <f t="shared" si="2"/>
        <v>44</v>
      </c>
      <c r="U51" s="45">
        <f t="shared" si="3"/>
        <v>14088</v>
      </c>
      <c r="V51" s="1120">
        <f t="shared" si="4"/>
        <v>15</v>
      </c>
      <c r="W51" s="46">
        <f t="shared" si="5"/>
        <v>1</v>
      </c>
      <c r="X51" s="46">
        <f t="shared" si="6"/>
        <v>44</v>
      </c>
      <c r="Y51" s="46">
        <f t="shared" si="6"/>
        <v>14088</v>
      </c>
      <c r="Z51" s="47">
        <f t="shared" si="7"/>
        <v>3537</v>
      </c>
      <c r="AA51" s="46">
        <f t="shared" si="8"/>
        <v>43.859116463</v>
      </c>
      <c r="AB51" s="46">
        <f t="shared" si="9"/>
        <v>15</v>
      </c>
    </row>
    <row r="52" spans="1:28" ht="16.5">
      <c r="A52" s="1128">
        <v>16</v>
      </c>
      <c r="B52" s="1135" t="s">
        <v>215</v>
      </c>
      <c r="C52" s="1140" t="s">
        <v>196</v>
      </c>
      <c r="D52" s="49">
        <v>6</v>
      </c>
      <c r="E52" s="51">
        <v>2987</v>
      </c>
      <c r="F52" s="52">
        <v>10</v>
      </c>
      <c r="G52" s="50">
        <v>138</v>
      </c>
      <c r="H52" s="49">
        <v>3</v>
      </c>
      <c r="I52" s="51">
        <v>3826</v>
      </c>
      <c r="J52" s="52">
        <v>4</v>
      </c>
      <c r="K52" s="50">
        <v>1207</v>
      </c>
      <c r="L52" s="49">
        <v>6</v>
      </c>
      <c r="M52" s="51">
        <v>1122</v>
      </c>
      <c r="N52" s="52">
        <v>5</v>
      </c>
      <c r="O52" s="50">
        <v>1891</v>
      </c>
      <c r="P52" s="49">
        <v>3</v>
      </c>
      <c r="Q52" s="51">
        <v>1275</v>
      </c>
      <c r="R52" s="52">
        <v>7</v>
      </c>
      <c r="S52" s="50">
        <v>930</v>
      </c>
      <c r="T52" s="44">
        <f t="shared" si="2"/>
        <v>44</v>
      </c>
      <c r="U52" s="45">
        <f t="shared" si="3"/>
        <v>13376</v>
      </c>
      <c r="V52" s="1120">
        <f t="shared" si="4"/>
        <v>16</v>
      </c>
      <c r="W52" s="46">
        <f t="shared" si="5"/>
        <v>1</v>
      </c>
      <c r="X52" s="46">
        <f t="shared" si="6"/>
        <v>44</v>
      </c>
      <c r="Y52" s="46">
        <f t="shared" si="6"/>
        <v>13376</v>
      </c>
      <c r="Z52" s="47">
        <f t="shared" si="7"/>
        <v>3826</v>
      </c>
      <c r="AA52" s="46">
        <f t="shared" si="8"/>
        <v>43.866236174</v>
      </c>
      <c r="AB52" s="46">
        <f t="shared" si="9"/>
        <v>16</v>
      </c>
    </row>
    <row r="53" spans="1:28" ht="16.5">
      <c r="A53" s="1129">
        <v>17</v>
      </c>
      <c r="B53" s="1135" t="s">
        <v>221</v>
      </c>
      <c r="C53" s="1140" t="s">
        <v>194</v>
      </c>
      <c r="D53" s="49">
        <v>4</v>
      </c>
      <c r="E53" s="51">
        <v>3175</v>
      </c>
      <c r="F53" s="52">
        <v>7</v>
      </c>
      <c r="G53" s="50">
        <v>2202</v>
      </c>
      <c r="H53" s="49">
        <v>11</v>
      </c>
      <c r="I53" s="51">
        <v>0</v>
      </c>
      <c r="J53" s="52">
        <v>11</v>
      </c>
      <c r="K53" s="50">
        <v>0</v>
      </c>
      <c r="L53" s="49">
        <v>10</v>
      </c>
      <c r="M53" s="51">
        <v>717</v>
      </c>
      <c r="N53" s="52">
        <v>1</v>
      </c>
      <c r="O53" s="50">
        <v>2060</v>
      </c>
      <c r="P53" s="49">
        <v>1</v>
      </c>
      <c r="Q53" s="51">
        <v>5277</v>
      </c>
      <c r="R53" s="52">
        <v>1</v>
      </c>
      <c r="S53" s="50">
        <v>6567</v>
      </c>
      <c r="T53" s="44">
        <f t="shared" si="2"/>
        <v>46</v>
      </c>
      <c r="U53" s="45">
        <f t="shared" si="3"/>
        <v>19998</v>
      </c>
      <c r="V53" s="1120">
        <f t="shared" si="4"/>
        <v>17</v>
      </c>
      <c r="W53" s="46">
        <f t="shared" si="5"/>
        <v>1</v>
      </c>
      <c r="X53" s="46">
        <f t="shared" si="6"/>
        <v>46</v>
      </c>
      <c r="Y53" s="46">
        <f t="shared" si="6"/>
        <v>19998</v>
      </c>
      <c r="Z53" s="47">
        <f t="shared" si="7"/>
        <v>6567</v>
      </c>
      <c r="AA53" s="46">
        <f t="shared" si="8"/>
        <v>45.800013433000004</v>
      </c>
      <c r="AB53" s="46">
        <f t="shared" si="9"/>
        <v>17</v>
      </c>
    </row>
    <row r="54" spans="1:28" ht="16.5">
      <c r="A54" s="1129">
        <v>18</v>
      </c>
      <c r="B54" s="1135" t="s">
        <v>210</v>
      </c>
      <c r="C54" s="1140" t="s">
        <v>205</v>
      </c>
      <c r="D54" s="49">
        <v>1</v>
      </c>
      <c r="E54" s="51">
        <v>5743</v>
      </c>
      <c r="F54" s="52">
        <v>4</v>
      </c>
      <c r="G54" s="50">
        <v>3892</v>
      </c>
      <c r="H54" s="49">
        <v>4</v>
      </c>
      <c r="I54" s="51">
        <v>3026</v>
      </c>
      <c r="J54" s="52">
        <v>9</v>
      </c>
      <c r="K54" s="50">
        <v>5</v>
      </c>
      <c r="L54" s="49">
        <v>4</v>
      </c>
      <c r="M54" s="51">
        <v>1434</v>
      </c>
      <c r="N54" s="52">
        <v>9</v>
      </c>
      <c r="O54" s="50">
        <v>460</v>
      </c>
      <c r="P54" s="49">
        <v>9</v>
      </c>
      <c r="Q54" s="51">
        <v>554</v>
      </c>
      <c r="R54" s="52">
        <v>9</v>
      </c>
      <c r="S54" s="50">
        <v>603</v>
      </c>
      <c r="T54" s="44">
        <f t="shared" si="2"/>
        <v>49</v>
      </c>
      <c r="U54" s="45">
        <f t="shared" si="3"/>
        <v>15717</v>
      </c>
      <c r="V54" s="1120">
        <f t="shared" si="4"/>
        <v>18</v>
      </c>
      <c r="W54" s="46">
        <f t="shared" si="5"/>
        <v>1</v>
      </c>
      <c r="X54" s="46">
        <f t="shared" si="6"/>
        <v>49</v>
      </c>
      <c r="Y54" s="46">
        <f t="shared" si="6"/>
        <v>15717</v>
      </c>
      <c r="Z54" s="47">
        <f t="shared" si="7"/>
        <v>5743</v>
      </c>
      <c r="AA54" s="46">
        <f t="shared" si="8"/>
        <v>48.842824257</v>
      </c>
      <c r="AB54" s="46">
        <f t="shared" si="9"/>
        <v>18</v>
      </c>
    </row>
    <row r="55" spans="1:28" ht="16.5">
      <c r="A55" s="1128">
        <v>19</v>
      </c>
      <c r="B55" s="1135" t="s">
        <v>218</v>
      </c>
      <c r="C55" s="1140" t="s">
        <v>213</v>
      </c>
      <c r="D55" s="49">
        <v>10</v>
      </c>
      <c r="E55" s="51">
        <v>1661</v>
      </c>
      <c r="F55" s="52">
        <v>5</v>
      </c>
      <c r="G55" s="50">
        <v>1319</v>
      </c>
      <c r="H55" s="49">
        <v>9</v>
      </c>
      <c r="I55" s="51">
        <v>1262</v>
      </c>
      <c r="J55" s="52">
        <v>10</v>
      </c>
      <c r="K55" s="50">
        <v>0</v>
      </c>
      <c r="L55" s="49">
        <v>5</v>
      </c>
      <c r="M55" s="51">
        <v>1911</v>
      </c>
      <c r="N55" s="52">
        <v>3</v>
      </c>
      <c r="O55" s="50">
        <v>2010</v>
      </c>
      <c r="P55" s="49">
        <v>2</v>
      </c>
      <c r="Q55" s="51">
        <v>2535</v>
      </c>
      <c r="R55" s="52">
        <v>5</v>
      </c>
      <c r="S55" s="50">
        <v>1487</v>
      </c>
      <c r="T55" s="44">
        <f t="shared" si="2"/>
        <v>49</v>
      </c>
      <c r="U55" s="45">
        <f t="shared" si="3"/>
        <v>12185</v>
      </c>
      <c r="V55" s="1120">
        <f t="shared" si="4"/>
        <v>19</v>
      </c>
      <c r="W55" s="46">
        <f t="shared" si="5"/>
        <v>1</v>
      </c>
      <c r="X55" s="46">
        <f t="shared" si="6"/>
        <v>49</v>
      </c>
      <c r="Y55" s="46">
        <f t="shared" si="6"/>
        <v>12185</v>
      </c>
      <c r="Z55" s="47">
        <f t="shared" si="7"/>
        <v>2535</v>
      </c>
      <c r="AA55" s="46">
        <f t="shared" si="8"/>
        <v>48.878147465</v>
      </c>
      <c r="AB55" s="46">
        <f t="shared" si="9"/>
        <v>19</v>
      </c>
    </row>
    <row r="56" spans="1:28" ht="16.5">
      <c r="A56" s="1129">
        <v>20</v>
      </c>
      <c r="B56" s="1135" t="s">
        <v>211</v>
      </c>
      <c r="C56" s="1140" t="s">
        <v>205</v>
      </c>
      <c r="D56" s="49">
        <v>3</v>
      </c>
      <c r="E56" s="51">
        <v>4008</v>
      </c>
      <c r="F56" s="52">
        <v>2</v>
      </c>
      <c r="G56" s="50">
        <v>2520</v>
      </c>
      <c r="H56" s="49">
        <v>11</v>
      </c>
      <c r="I56" s="51">
        <v>0</v>
      </c>
      <c r="J56" s="52">
        <v>7</v>
      </c>
      <c r="K56" s="50">
        <v>481</v>
      </c>
      <c r="L56" s="49">
        <v>7</v>
      </c>
      <c r="M56" s="51">
        <v>1478</v>
      </c>
      <c r="N56" s="52">
        <v>3</v>
      </c>
      <c r="O56" s="50">
        <v>1546</v>
      </c>
      <c r="P56" s="49">
        <v>9</v>
      </c>
      <c r="Q56" s="51">
        <v>627</v>
      </c>
      <c r="R56" s="52">
        <v>8</v>
      </c>
      <c r="S56" s="50">
        <v>987</v>
      </c>
      <c r="T56" s="44">
        <f t="shared" si="2"/>
        <v>50</v>
      </c>
      <c r="U56" s="45">
        <f t="shared" si="3"/>
        <v>11647</v>
      </c>
      <c r="V56" s="1120">
        <f t="shared" si="4"/>
        <v>20</v>
      </c>
      <c r="W56" s="46">
        <f t="shared" si="5"/>
        <v>1</v>
      </c>
      <c r="X56" s="46">
        <f t="shared" si="6"/>
        <v>50</v>
      </c>
      <c r="Y56" s="46">
        <f t="shared" si="6"/>
        <v>11647</v>
      </c>
      <c r="Z56" s="47">
        <f t="shared" si="7"/>
        <v>4008</v>
      </c>
      <c r="AA56" s="46">
        <f t="shared" si="8"/>
        <v>49.883525992</v>
      </c>
      <c r="AB56" s="46">
        <f t="shared" si="9"/>
        <v>20</v>
      </c>
    </row>
    <row r="57" spans="1:28" ht="16.5">
      <c r="A57" s="1129">
        <v>21</v>
      </c>
      <c r="B57" s="1135" t="s">
        <v>222</v>
      </c>
      <c r="C57" s="1140" t="s">
        <v>213</v>
      </c>
      <c r="D57" s="49">
        <v>7</v>
      </c>
      <c r="E57" s="51">
        <v>2838</v>
      </c>
      <c r="F57" s="52">
        <v>10</v>
      </c>
      <c r="G57" s="50">
        <v>516</v>
      </c>
      <c r="H57" s="49">
        <v>8</v>
      </c>
      <c r="I57" s="51">
        <v>1638</v>
      </c>
      <c r="J57" s="52">
        <v>5</v>
      </c>
      <c r="K57" s="50">
        <v>1117</v>
      </c>
      <c r="L57" s="49">
        <v>8</v>
      </c>
      <c r="M57" s="51">
        <v>1075</v>
      </c>
      <c r="N57" s="52">
        <v>7</v>
      </c>
      <c r="O57" s="50">
        <v>1046</v>
      </c>
      <c r="P57" s="49">
        <v>5</v>
      </c>
      <c r="Q57" s="51">
        <v>1795</v>
      </c>
      <c r="R57" s="52">
        <v>3</v>
      </c>
      <c r="S57" s="50">
        <v>2130</v>
      </c>
      <c r="T57" s="44">
        <f t="shared" si="2"/>
        <v>53</v>
      </c>
      <c r="U57" s="45">
        <f t="shared" si="3"/>
        <v>12155</v>
      </c>
      <c r="V57" s="1120">
        <f t="shared" si="4"/>
        <v>21</v>
      </c>
      <c r="W57" s="46">
        <f t="shared" si="5"/>
        <v>1</v>
      </c>
      <c r="X57" s="46">
        <f t="shared" si="6"/>
        <v>53</v>
      </c>
      <c r="Y57" s="46">
        <f t="shared" si="6"/>
        <v>12155</v>
      </c>
      <c r="Z57" s="47">
        <f t="shared" si="7"/>
        <v>2838</v>
      </c>
      <c r="AA57" s="46">
        <f t="shared" si="8"/>
        <v>52.878447162</v>
      </c>
      <c r="AB57" s="46">
        <f t="shared" si="9"/>
        <v>21</v>
      </c>
    </row>
    <row r="58" spans="1:28" ht="16.5">
      <c r="A58" s="1128">
        <v>22</v>
      </c>
      <c r="B58" s="1135" t="s">
        <v>223</v>
      </c>
      <c r="C58" s="1140" t="s">
        <v>224</v>
      </c>
      <c r="D58" s="49">
        <v>9</v>
      </c>
      <c r="E58" s="51">
        <v>1977</v>
      </c>
      <c r="F58" s="52">
        <v>9</v>
      </c>
      <c r="G58" s="50">
        <v>155</v>
      </c>
      <c r="H58" s="49">
        <v>8</v>
      </c>
      <c r="I58" s="51">
        <v>1332</v>
      </c>
      <c r="J58" s="52">
        <v>3</v>
      </c>
      <c r="K58" s="50">
        <v>2039</v>
      </c>
      <c r="L58" s="49">
        <v>7</v>
      </c>
      <c r="M58" s="51">
        <v>884</v>
      </c>
      <c r="N58" s="52">
        <v>9</v>
      </c>
      <c r="O58" s="50">
        <v>580</v>
      </c>
      <c r="P58" s="49">
        <v>10</v>
      </c>
      <c r="Q58" s="51">
        <v>464</v>
      </c>
      <c r="R58" s="52">
        <v>3</v>
      </c>
      <c r="S58" s="50">
        <v>2215</v>
      </c>
      <c r="T58" s="44">
        <f t="shared" si="2"/>
        <v>58</v>
      </c>
      <c r="U58" s="45">
        <f t="shared" si="3"/>
        <v>9646</v>
      </c>
      <c r="V58" s="1120">
        <f t="shared" si="4"/>
        <v>22</v>
      </c>
      <c r="W58" s="46">
        <f t="shared" si="5"/>
        <v>1</v>
      </c>
      <c r="X58" s="46">
        <f t="shared" si="6"/>
        <v>58</v>
      </c>
      <c r="Y58" s="46">
        <f t="shared" si="6"/>
        <v>9646</v>
      </c>
      <c r="Z58" s="47">
        <f t="shared" si="7"/>
        <v>2215</v>
      </c>
      <c r="AA58" s="46">
        <f t="shared" si="8"/>
        <v>57.903537785</v>
      </c>
      <c r="AB58" s="46">
        <f t="shared" si="9"/>
        <v>22</v>
      </c>
    </row>
    <row r="59" spans="1:28" ht="16.5">
      <c r="A59" s="1129">
        <v>23</v>
      </c>
      <c r="B59" s="1135" t="s">
        <v>219</v>
      </c>
      <c r="C59" s="1140" t="s">
        <v>201</v>
      </c>
      <c r="D59" s="49">
        <v>4</v>
      </c>
      <c r="E59" s="51">
        <v>3610</v>
      </c>
      <c r="F59" s="52">
        <v>8</v>
      </c>
      <c r="G59" s="50">
        <v>268</v>
      </c>
      <c r="H59" s="49">
        <v>11</v>
      </c>
      <c r="I59" s="51">
        <v>0</v>
      </c>
      <c r="J59" s="52">
        <v>11</v>
      </c>
      <c r="K59" s="50">
        <v>0</v>
      </c>
      <c r="L59" s="49">
        <v>6</v>
      </c>
      <c r="M59" s="51">
        <v>1363</v>
      </c>
      <c r="N59" s="52">
        <v>2</v>
      </c>
      <c r="O59" s="50">
        <v>1699</v>
      </c>
      <c r="P59" s="49">
        <v>10</v>
      </c>
      <c r="Q59" s="51">
        <v>230</v>
      </c>
      <c r="R59" s="52">
        <v>6</v>
      </c>
      <c r="S59" s="50">
        <v>1118</v>
      </c>
      <c r="T59" s="44">
        <f t="shared" si="2"/>
        <v>58</v>
      </c>
      <c r="U59" s="45">
        <f t="shared" si="3"/>
        <v>8288</v>
      </c>
      <c r="V59" s="1120">
        <f t="shared" si="4"/>
        <v>23</v>
      </c>
      <c r="W59" s="46">
        <f t="shared" si="5"/>
        <v>1</v>
      </c>
      <c r="X59" s="46">
        <f t="shared" si="6"/>
        <v>58</v>
      </c>
      <c r="Y59" s="46">
        <f t="shared" si="6"/>
        <v>8288</v>
      </c>
      <c r="Z59" s="47">
        <f t="shared" si="7"/>
        <v>3610</v>
      </c>
      <c r="AA59" s="46">
        <f t="shared" si="8"/>
        <v>57.91711639</v>
      </c>
      <c r="AB59" s="46">
        <f t="shared" si="9"/>
        <v>23</v>
      </c>
    </row>
    <row r="60" spans="1:28" ht="16.5">
      <c r="A60" s="1129">
        <v>24</v>
      </c>
      <c r="B60" s="1135" t="s">
        <v>220</v>
      </c>
      <c r="C60" s="1140" t="s">
        <v>198</v>
      </c>
      <c r="D60" s="49">
        <v>11</v>
      </c>
      <c r="E60" s="51">
        <v>0</v>
      </c>
      <c r="F60" s="52">
        <v>1</v>
      </c>
      <c r="G60" s="50">
        <v>3509</v>
      </c>
      <c r="H60" s="49">
        <v>11</v>
      </c>
      <c r="I60" s="51">
        <v>0</v>
      </c>
      <c r="J60" s="52">
        <v>7</v>
      </c>
      <c r="K60" s="50">
        <v>55</v>
      </c>
      <c r="L60" s="49">
        <v>11</v>
      </c>
      <c r="M60" s="51">
        <v>0</v>
      </c>
      <c r="N60" s="52">
        <v>1</v>
      </c>
      <c r="O60" s="50">
        <v>2114</v>
      </c>
      <c r="P60" s="49">
        <v>11</v>
      </c>
      <c r="Q60" s="51">
        <v>0</v>
      </c>
      <c r="R60" s="52">
        <v>6</v>
      </c>
      <c r="S60" s="50">
        <v>1083</v>
      </c>
      <c r="T60" s="44">
        <f t="shared" si="2"/>
        <v>59</v>
      </c>
      <c r="U60" s="45">
        <f t="shared" si="3"/>
        <v>6761</v>
      </c>
      <c r="V60" s="1120">
        <f t="shared" si="4"/>
        <v>24</v>
      </c>
      <c r="W60" s="46">
        <f t="shared" si="5"/>
        <v>1</v>
      </c>
      <c r="X60" s="46">
        <f t="shared" si="6"/>
        <v>59</v>
      </c>
      <c r="Y60" s="46">
        <f t="shared" si="6"/>
        <v>6761</v>
      </c>
      <c r="Z60" s="47">
        <f t="shared" si="7"/>
        <v>3509</v>
      </c>
      <c r="AA60" s="46">
        <f t="shared" si="8"/>
        <v>58.932386490999995</v>
      </c>
      <c r="AB60" s="46">
        <f t="shared" si="9"/>
        <v>24</v>
      </c>
    </row>
    <row r="61" spans="1:28" ht="16.5">
      <c r="A61" s="1128">
        <v>25</v>
      </c>
      <c r="B61" s="1135" t="s">
        <v>217</v>
      </c>
      <c r="C61" s="1140" t="s">
        <v>207</v>
      </c>
      <c r="D61" s="49">
        <v>10</v>
      </c>
      <c r="E61" s="51">
        <v>1677</v>
      </c>
      <c r="F61" s="52">
        <v>4</v>
      </c>
      <c r="G61" s="50">
        <v>1890</v>
      </c>
      <c r="H61" s="49">
        <v>9</v>
      </c>
      <c r="I61" s="51">
        <v>1300</v>
      </c>
      <c r="J61" s="52">
        <v>3</v>
      </c>
      <c r="K61" s="50">
        <v>3765</v>
      </c>
      <c r="L61" s="49">
        <v>9</v>
      </c>
      <c r="M61" s="51">
        <v>1016</v>
      </c>
      <c r="N61" s="52">
        <v>5</v>
      </c>
      <c r="O61" s="50">
        <v>1447</v>
      </c>
      <c r="P61" s="49">
        <v>11</v>
      </c>
      <c r="Q61" s="51">
        <v>0</v>
      </c>
      <c r="R61" s="52">
        <v>9</v>
      </c>
      <c r="S61" s="50">
        <v>852</v>
      </c>
      <c r="T61" s="44">
        <f t="shared" si="2"/>
        <v>60</v>
      </c>
      <c r="U61" s="45">
        <f t="shared" si="3"/>
        <v>11947</v>
      </c>
      <c r="V61" s="1120">
        <f t="shared" si="4"/>
        <v>25</v>
      </c>
      <c r="W61" s="46">
        <f t="shared" si="5"/>
        <v>1</v>
      </c>
      <c r="X61" s="46">
        <f t="shared" si="6"/>
        <v>60</v>
      </c>
      <c r="Y61" s="46">
        <f t="shared" si="6"/>
        <v>11947</v>
      </c>
      <c r="Z61" s="47">
        <f t="shared" si="7"/>
        <v>3765</v>
      </c>
      <c r="AA61" s="46">
        <f t="shared" si="8"/>
        <v>59.880526235</v>
      </c>
      <c r="AB61" s="46">
        <f t="shared" si="9"/>
        <v>25</v>
      </c>
    </row>
    <row r="62" spans="1:28" ht="16.5">
      <c r="A62" s="1129">
        <v>26</v>
      </c>
      <c r="B62" s="1135" t="s">
        <v>945</v>
      </c>
      <c r="C62" s="1140" t="s">
        <v>209</v>
      </c>
      <c r="D62" s="49">
        <v>9</v>
      </c>
      <c r="E62" s="51">
        <v>1864</v>
      </c>
      <c r="F62" s="52">
        <v>6</v>
      </c>
      <c r="G62" s="50">
        <v>1648</v>
      </c>
      <c r="H62" s="49">
        <v>5</v>
      </c>
      <c r="I62" s="51">
        <v>2260</v>
      </c>
      <c r="J62" s="52">
        <v>10</v>
      </c>
      <c r="K62" s="50">
        <v>173</v>
      </c>
      <c r="L62" s="49">
        <v>9</v>
      </c>
      <c r="M62" s="51">
        <v>381</v>
      </c>
      <c r="N62" s="52">
        <v>10</v>
      </c>
      <c r="O62" s="50">
        <v>577</v>
      </c>
      <c r="P62" s="49">
        <v>6</v>
      </c>
      <c r="Q62" s="51">
        <v>1157</v>
      </c>
      <c r="R62" s="52">
        <v>10</v>
      </c>
      <c r="S62" s="50">
        <v>700</v>
      </c>
      <c r="T62" s="44">
        <f t="shared" si="2"/>
        <v>65</v>
      </c>
      <c r="U62" s="45">
        <f t="shared" si="3"/>
        <v>8760</v>
      </c>
      <c r="V62" s="1120">
        <f t="shared" si="4"/>
        <v>26</v>
      </c>
      <c r="W62" s="46">
        <f t="shared" si="5"/>
        <v>1</v>
      </c>
      <c r="X62" s="46">
        <f t="shared" si="6"/>
        <v>65</v>
      </c>
      <c r="Y62" s="46">
        <f t="shared" si="6"/>
        <v>8760</v>
      </c>
      <c r="Z62" s="47">
        <f t="shared" si="7"/>
        <v>2260</v>
      </c>
      <c r="AA62" s="46">
        <f t="shared" si="8"/>
        <v>64.91239774</v>
      </c>
      <c r="AB62" s="46">
        <f t="shared" si="9"/>
        <v>26</v>
      </c>
    </row>
    <row r="63" spans="1:28" ht="16.5">
      <c r="A63" s="1129">
        <v>27</v>
      </c>
      <c r="B63" s="1135" t="s">
        <v>225</v>
      </c>
      <c r="C63" s="1140" t="s">
        <v>224</v>
      </c>
      <c r="D63" s="49">
        <v>9</v>
      </c>
      <c r="E63" s="51">
        <v>2430</v>
      </c>
      <c r="F63" s="52">
        <v>4</v>
      </c>
      <c r="G63" s="50">
        <v>3282</v>
      </c>
      <c r="H63" s="49">
        <v>9</v>
      </c>
      <c r="I63" s="51">
        <v>1968</v>
      </c>
      <c r="J63" s="52">
        <v>8</v>
      </c>
      <c r="K63" s="50">
        <v>429</v>
      </c>
      <c r="L63" s="49">
        <v>11</v>
      </c>
      <c r="M63" s="51">
        <v>0</v>
      </c>
      <c r="N63" s="52">
        <v>11</v>
      </c>
      <c r="O63" s="50">
        <v>0</v>
      </c>
      <c r="P63" s="49">
        <v>8</v>
      </c>
      <c r="Q63" s="51">
        <v>675</v>
      </c>
      <c r="R63" s="52">
        <v>8</v>
      </c>
      <c r="S63" s="50">
        <v>647</v>
      </c>
      <c r="T63" s="44">
        <f t="shared" si="2"/>
        <v>68</v>
      </c>
      <c r="U63" s="45">
        <f t="shared" si="3"/>
        <v>9431</v>
      </c>
      <c r="V63" s="1120">
        <f t="shared" si="4"/>
        <v>27</v>
      </c>
      <c r="W63" s="46">
        <f t="shared" si="5"/>
        <v>1</v>
      </c>
      <c r="X63" s="46">
        <f t="shared" si="6"/>
        <v>68</v>
      </c>
      <c r="Y63" s="46">
        <f t="shared" si="6"/>
        <v>9431</v>
      </c>
      <c r="Z63" s="47">
        <f t="shared" si="7"/>
        <v>3282</v>
      </c>
      <c r="AA63" s="46">
        <f t="shared" si="8"/>
        <v>67.90568671800001</v>
      </c>
      <c r="AB63" s="46">
        <f t="shared" si="9"/>
        <v>27</v>
      </c>
    </row>
    <row r="64" spans="1:28" ht="16.5">
      <c r="A64" s="1128">
        <v>28</v>
      </c>
      <c r="B64" s="1135" t="s">
        <v>231</v>
      </c>
      <c r="C64" s="1140" t="s">
        <v>207</v>
      </c>
      <c r="D64" s="49">
        <v>11</v>
      </c>
      <c r="E64" s="51">
        <v>0</v>
      </c>
      <c r="F64" s="52">
        <v>11</v>
      </c>
      <c r="G64" s="50">
        <v>0</v>
      </c>
      <c r="H64" s="49">
        <v>11</v>
      </c>
      <c r="I64" s="51">
        <v>0</v>
      </c>
      <c r="J64" s="52">
        <v>11</v>
      </c>
      <c r="K64" s="50">
        <v>0</v>
      </c>
      <c r="L64" s="49">
        <v>6</v>
      </c>
      <c r="M64" s="51">
        <v>1568</v>
      </c>
      <c r="N64" s="52">
        <v>7</v>
      </c>
      <c r="O64" s="50">
        <v>1061</v>
      </c>
      <c r="P64" s="49">
        <v>3</v>
      </c>
      <c r="Q64" s="51">
        <v>2621</v>
      </c>
      <c r="R64" s="52">
        <v>10</v>
      </c>
      <c r="S64" s="50">
        <v>769</v>
      </c>
      <c r="T64" s="44">
        <f t="shared" si="2"/>
        <v>70</v>
      </c>
      <c r="U64" s="45">
        <f t="shared" si="3"/>
        <v>6019</v>
      </c>
      <c r="V64" s="1120">
        <f t="shared" si="4"/>
        <v>28</v>
      </c>
      <c r="W64" s="46">
        <f t="shared" si="5"/>
        <v>1</v>
      </c>
      <c r="X64" s="46">
        <f t="shared" si="6"/>
        <v>70</v>
      </c>
      <c r="Y64" s="46">
        <f t="shared" si="6"/>
        <v>6019</v>
      </c>
      <c r="Z64" s="47">
        <f t="shared" si="7"/>
        <v>2621</v>
      </c>
      <c r="AA64" s="46">
        <f t="shared" si="8"/>
        <v>69.939807379</v>
      </c>
      <c r="AB64" s="46">
        <f t="shared" si="9"/>
        <v>28</v>
      </c>
    </row>
    <row r="65" spans="1:28" ht="16.5">
      <c r="A65" s="1129">
        <v>29</v>
      </c>
      <c r="B65" s="1135" t="s">
        <v>227</v>
      </c>
      <c r="C65" s="1140" t="s">
        <v>207</v>
      </c>
      <c r="D65" s="49">
        <v>7</v>
      </c>
      <c r="E65" s="51">
        <v>2391</v>
      </c>
      <c r="F65" s="52">
        <v>8</v>
      </c>
      <c r="G65" s="50">
        <v>1130</v>
      </c>
      <c r="H65" s="49">
        <v>10</v>
      </c>
      <c r="I65" s="51">
        <v>1248</v>
      </c>
      <c r="J65" s="52">
        <v>8</v>
      </c>
      <c r="K65" s="50">
        <v>6</v>
      </c>
      <c r="L65" s="49">
        <v>11</v>
      </c>
      <c r="M65" s="51">
        <v>0</v>
      </c>
      <c r="N65" s="52">
        <v>11</v>
      </c>
      <c r="O65" s="50">
        <v>0</v>
      </c>
      <c r="P65" s="49">
        <v>4</v>
      </c>
      <c r="Q65" s="51">
        <v>1120</v>
      </c>
      <c r="R65" s="52">
        <v>11</v>
      </c>
      <c r="S65" s="50">
        <v>0</v>
      </c>
      <c r="T65" s="44">
        <f t="shared" si="2"/>
        <v>70</v>
      </c>
      <c r="U65" s="45">
        <f t="shared" si="3"/>
        <v>5895</v>
      </c>
      <c r="V65" s="1120">
        <f t="shared" si="4"/>
        <v>29</v>
      </c>
      <c r="W65" s="46">
        <f t="shared" si="5"/>
        <v>1</v>
      </c>
      <c r="X65" s="46">
        <f t="shared" si="6"/>
        <v>70</v>
      </c>
      <c r="Y65" s="46">
        <f t="shared" si="6"/>
        <v>5895</v>
      </c>
      <c r="Z65" s="47">
        <f t="shared" si="7"/>
        <v>2391</v>
      </c>
      <c r="AA65" s="46">
        <f t="shared" si="8"/>
        <v>69.94104760900001</v>
      </c>
      <c r="AB65" s="46">
        <f t="shared" si="9"/>
        <v>29</v>
      </c>
    </row>
    <row r="66" spans="1:28" ht="16.5">
      <c r="A66" s="1129">
        <v>30</v>
      </c>
      <c r="B66" s="1135" t="s">
        <v>232</v>
      </c>
      <c r="C66" s="1140" t="s">
        <v>209</v>
      </c>
      <c r="D66" s="49">
        <v>8</v>
      </c>
      <c r="E66" s="51">
        <v>2037</v>
      </c>
      <c r="F66" s="52">
        <v>9</v>
      </c>
      <c r="G66" s="50">
        <v>445</v>
      </c>
      <c r="H66" s="49">
        <v>11</v>
      </c>
      <c r="I66" s="51">
        <v>0</v>
      </c>
      <c r="J66" s="52">
        <v>11</v>
      </c>
      <c r="K66" s="50">
        <v>0</v>
      </c>
      <c r="L66" s="49">
        <v>10</v>
      </c>
      <c r="M66" s="51">
        <v>566</v>
      </c>
      <c r="N66" s="52">
        <v>9</v>
      </c>
      <c r="O66" s="50">
        <v>1147</v>
      </c>
      <c r="P66" s="49">
        <v>8</v>
      </c>
      <c r="Q66" s="51">
        <v>908</v>
      </c>
      <c r="R66" s="52">
        <v>10</v>
      </c>
      <c r="S66" s="50">
        <v>254</v>
      </c>
      <c r="T66" s="44">
        <f t="shared" si="2"/>
        <v>76</v>
      </c>
      <c r="U66" s="45">
        <f t="shared" si="3"/>
        <v>5357</v>
      </c>
      <c r="V66" s="1120">
        <f t="shared" si="4"/>
        <v>30</v>
      </c>
      <c r="W66" s="46">
        <f t="shared" si="5"/>
        <v>1</v>
      </c>
      <c r="X66" s="46">
        <f t="shared" si="6"/>
        <v>76</v>
      </c>
      <c r="Y66" s="46">
        <f t="shared" si="6"/>
        <v>5357</v>
      </c>
      <c r="Z66" s="47">
        <f t="shared" si="7"/>
        <v>2037</v>
      </c>
      <c r="AA66" s="46">
        <f t="shared" si="8"/>
        <v>75.946427963</v>
      </c>
      <c r="AB66" s="46">
        <f t="shared" si="9"/>
        <v>30</v>
      </c>
    </row>
    <row r="67" spans="1:28" ht="16.5">
      <c r="A67" s="1128">
        <v>31</v>
      </c>
      <c r="B67" s="1135" t="s">
        <v>226</v>
      </c>
      <c r="C67" s="1140" t="s">
        <v>209</v>
      </c>
      <c r="D67" s="49">
        <v>11</v>
      </c>
      <c r="E67" s="51">
        <v>0</v>
      </c>
      <c r="F67" s="52">
        <v>11</v>
      </c>
      <c r="G67" s="50">
        <v>0</v>
      </c>
      <c r="H67" s="49">
        <v>7</v>
      </c>
      <c r="I67" s="51">
        <v>1742</v>
      </c>
      <c r="J67" s="52">
        <v>3</v>
      </c>
      <c r="K67" s="50">
        <v>1842</v>
      </c>
      <c r="L67" s="49">
        <v>11</v>
      </c>
      <c r="M67" s="51">
        <v>0</v>
      </c>
      <c r="N67" s="52">
        <v>11</v>
      </c>
      <c r="O67" s="50">
        <v>0</v>
      </c>
      <c r="P67" s="49">
        <v>11</v>
      </c>
      <c r="Q67" s="51">
        <v>0</v>
      </c>
      <c r="R67" s="52">
        <v>11</v>
      </c>
      <c r="S67" s="50">
        <v>0</v>
      </c>
      <c r="T67" s="44">
        <f t="shared" si="2"/>
        <v>76</v>
      </c>
      <c r="U67" s="45">
        <f t="shared" si="3"/>
        <v>3584</v>
      </c>
      <c r="V67" s="1120">
        <f t="shared" si="4"/>
        <v>31</v>
      </c>
      <c r="W67" s="46">
        <f t="shared" si="5"/>
        <v>1</v>
      </c>
      <c r="X67" s="46">
        <f t="shared" si="6"/>
        <v>76</v>
      </c>
      <c r="Y67" s="46">
        <f t="shared" si="6"/>
        <v>3584</v>
      </c>
      <c r="Z67" s="47">
        <f t="shared" si="7"/>
        <v>1842</v>
      </c>
      <c r="AA67" s="46">
        <f t="shared" si="8"/>
        <v>75.964158158</v>
      </c>
      <c r="AB67" s="46">
        <f t="shared" si="9"/>
        <v>31</v>
      </c>
    </row>
    <row r="68" spans="1:28" ht="16.5">
      <c r="A68" s="1129">
        <v>32</v>
      </c>
      <c r="B68" s="1135" t="s">
        <v>228</v>
      </c>
      <c r="C68" s="1140" t="s">
        <v>224</v>
      </c>
      <c r="D68" s="49">
        <v>8</v>
      </c>
      <c r="E68" s="51">
        <v>2028</v>
      </c>
      <c r="F68" s="52">
        <v>11</v>
      </c>
      <c r="G68" s="50">
        <v>0</v>
      </c>
      <c r="H68" s="49">
        <v>11</v>
      </c>
      <c r="I68" s="51">
        <v>0</v>
      </c>
      <c r="J68" s="52">
        <v>11</v>
      </c>
      <c r="K68" s="50">
        <v>0</v>
      </c>
      <c r="L68" s="49">
        <v>5</v>
      </c>
      <c r="M68" s="51">
        <v>1407</v>
      </c>
      <c r="N68" s="52">
        <v>10</v>
      </c>
      <c r="O68" s="50">
        <v>357</v>
      </c>
      <c r="P68" s="49">
        <v>11</v>
      </c>
      <c r="Q68" s="51">
        <v>0</v>
      </c>
      <c r="R68" s="52">
        <v>11</v>
      </c>
      <c r="S68" s="50">
        <v>0</v>
      </c>
      <c r="T68" s="44">
        <f t="shared" si="2"/>
        <v>78</v>
      </c>
      <c r="U68" s="45">
        <f t="shared" si="3"/>
        <v>3792</v>
      </c>
      <c r="V68" s="1120">
        <f t="shared" si="4"/>
        <v>32</v>
      </c>
      <c r="W68" s="46">
        <f t="shared" si="5"/>
        <v>1</v>
      </c>
      <c r="X68" s="46">
        <f t="shared" si="6"/>
        <v>78</v>
      </c>
      <c r="Y68" s="46">
        <f t="shared" si="6"/>
        <v>3792</v>
      </c>
      <c r="Z68" s="47">
        <f t="shared" si="7"/>
        <v>2028</v>
      </c>
      <c r="AA68" s="46">
        <f t="shared" si="8"/>
        <v>77.962077972</v>
      </c>
      <c r="AB68" s="46">
        <f t="shared" si="9"/>
        <v>32</v>
      </c>
    </row>
    <row r="69" spans="1:28" ht="16.5">
      <c r="A69" s="1129">
        <v>33</v>
      </c>
      <c r="B69" s="1135" t="s">
        <v>237</v>
      </c>
      <c r="C69" s="1140" t="s">
        <v>224</v>
      </c>
      <c r="D69" s="49">
        <v>11</v>
      </c>
      <c r="E69" s="51">
        <v>0</v>
      </c>
      <c r="F69" s="52">
        <v>11</v>
      </c>
      <c r="G69" s="50">
        <v>0</v>
      </c>
      <c r="H69" s="49">
        <v>10</v>
      </c>
      <c r="I69" s="51">
        <v>994</v>
      </c>
      <c r="J69" s="52">
        <v>8</v>
      </c>
      <c r="K69" s="50">
        <v>403</v>
      </c>
      <c r="L69" s="49">
        <v>11</v>
      </c>
      <c r="M69" s="51">
        <v>0</v>
      </c>
      <c r="N69" s="52">
        <v>11</v>
      </c>
      <c r="O69" s="50">
        <v>0</v>
      </c>
      <c r="P69" s="49">
        <v>9</v>
      </c>
      <c r="Q69" s="51">
        <v>456</v>
      </c>
      <c r="R69" s="52">
        <v>7</v>
      </c>
      <c r="S69" s="50">
        <v>1018</v>
      </c>
      <c r="T69" s="44">
        <f t="shared" si="2"/>
        <v>78</v>
      </c>
      <c r="U69" s="45">
        <f t="shared" si="3"/>
        <v>2871</v>
      </c>
      <c r="V69" s="1120">
        <f t="shared" si="4"/>
        <v>33</v>
      </c>
      <c r="W69" s="46">
        <f t="shared" si="5"/>
        <v>1</v>
      </c>
      <c r="X69" s="46">
        <f aca="true" t="shared" si="10" ref="X69:Y80">IF(ISNUMBER(T69)=TRUE,T69,"")</f>
        <v>78</v>
      </c>
      <c r="Y69" s="46">
        <f t="shared" si="10"/>
        <v>2871</v>
      </c>
      <c r="Z69" s="47">
        <f t="shared" si="7"/>
        <v>1018</v>
      </c>
      <c r="AA69" s="46">
        <f t="shared" si="8"/>
        <v>77.97128898199999</v>
      </c>
      <c r="AB69" s="46">
        <f t="shared" si="9"/>
        <v>33</v>
      </c>
    </row>
    <row r="70" spans="1:28" ht="16.5">
      <c r="A70" s="1128">
        <v>34</v>
      </c>
      <c r="B70" s="1135" t="s">
        <v>229</v>
      </c>
      <c r="C70" s="1140" t="s">
        <v>205</v>
      </c>
      <c r="D70" s="49">
        <v>11</v>
      </c>
      <c r="E70" s="51">
        <v>0</v>
      </c>
      <c r="F70" s="52">
        <v>11</v>
      </c>
      <c r="G70" s="50">
        <v>0</v>
      </c>
      <c r="H70" s="49">
        <v>2</v>
      </c>
      <c r="I70" s="51">
        <v>3992</v>
      </c>
      <c r="J70" s="52">
        <v>11</v>
      </c>
      <c r="K70" s="50">
        <v>0</v>
      </c>
      <c r="L70" s="49">
        <v>11</v>
      </c>
      <c r="M70" s="51">
        <v>0</v>
      </c>
      <c r="N70" s="52">
        <v>11</v>
      </c>
      <c r="O70" s="50">
        <v>0</v>
      </c>
      <c r="P70" s="49">
        <v>11</v>
      </c>
      <c r="Q70" s="51">
        <v>0</v>
      </c>
      <c r="R70" s="52">
        <v>11</v>
      </c>
      <c r="S70" s="50">
        <v>0</v>
      </c>
      <c r="T70" s="44">
        <f t="shared" si="2"/>
        <v>79</v>
      </c>
      <c r="U70" s="45">
        <f t="shared" si="3"/>
        <v>3992</v>
      </c>
      <c r="V70" s="1120">
        <f t="shared" si="4"/>
        <v>34</v>
      </c>
      <c r="W70" s="46">
        <f t="shared" si="5"/>
        <v>1</v>
      </c>
      <c r="X70" s="46">
        <f t="shared" si="10"/>
        <v>79</v>
      </c>
      <c r="Y70" s="46">
        <f t="shared" si="10"/>
        <v>3992</v>
      </c>
      <c r="Z70" s="47">
        <f t="shared" si="7"/>
        <v>3992</v>
      </c>
      <c r="AA70" s="46">
        <f t="shared" si="8"/>
        <v>78.960076008</v>
      </c>
      <c r="AB70" s="46">
        <f t="shared" si="9"/>
        <v>34</v>
      </c>
    </row>
    <row r="71" spans="1:28" ht="16.5">
      <c r="A71" s="1129">
        <v>35</v>
      </c>
      <c r="B71" s="1135" t="s">
        <v>230</v>
      </c>
      <c r="C71" s="1140" t="s">
        <v>201</v>
      </c>
      <c r="D71" s="49">
        <v>11</v>
      </c>
      <c r="E71" s="51">
        <v>0</v>
      </c>
      <c r="F71" s="52">
        <v>11</v>
      </c>
      <c r="G71" s="50">
        <v>0</v>
      </c>
      <c r="H71" s="49">
        <v>6</v>
      </c>
      <c r="I71" s="51">
        <v>2192</v>
      </c>
      <c r="J71" s="52">
        <v>7</v>
      </c>
      <c r="K71" s="50">
        <v>1605</v>
      </c>
      <c r="L71" s="49">
        <v>11</v>
      </c>
      <c r="M71" s="51">
        <v>0</v>
      </c>
      <c r="N71" s="52">
        <v>11</v>
      </c>
      <c r="O71" s="50">
        <v>0</v>
      </c>
      <c r="P71" s="49">
        <v>11</v>
      </c>
      <c r="Q71" s="51">
        <v>0</v>
      </c>
      <c r="R71" s="52">
        <v>11</v>
      </c>
      <c r="S71" s="50">
        <v>0</v>
      </c>
      <c r="T71" s="44">
        <f t="shared" si="2"/>
        <v>79</v>
      </c>
      <c r="U71" s="45">
        <f t="shared" si="3"/>
        <v>3797</v>
      </c>
      <c r="V71" s="1120">
        <f t="shared" si="4"/>
        <v>35</v>
      </c>
      <c r="W71" s="46">
        <f t="shared" si="5"/>
        <v>1</v>
      </c>
      <c r="X71" s="46">
        <f t="shared" si="10"/>
        <v>79</v>
      </c>
      <c r="Y71" s="46">
        <f t="shared" si="10"/>
        <v>3797</v>
      </c>
      <c r="Z71" s="47">
        <f t="shared" si="7"/>
        <v>2192</v>
      </c>
      <c r="AA71" s="46">
        <f t="shared" si="8"/>
        <v>78.962027808</v>
      </c>
      <c r="AB71" s="46">
        <f t="shared" si="9"/>
        <v>35</v>
      </c>
    </row>
    <row r="72" spans="1:28" ht="16.5">
      <c r="A72" s="1129">
        <v>36</v>
      </c>
      <c r="B72" s="1135" t="s">
        <v>233</v>
      </c>
      <c r="C72" s="1140" t="s">
        <v>224</v>
      </c>
      <c r="D72" s="49">
        <v>11</v>
      </c>
      <c r="E72" s="51">
        <v>0</v>
      </c>
      <c r="F72" s="52">
        <v>10</v>
      </c>
      <c r="G72" s="50">
        <v>374</v>
      </c>
      <c r="H72" s="49">
        <v>11</v>
      </c>
      <c r="I72" s="51">
        <v>0</v>
      </c>
      <c r="J72" s="52">
        <v>11</v>
      </c>
      <c r="K72" s="50">
        <v>0</v>
      </c>
      <c r="L72" s="49">
        <v>9</v>
      </c>
      <c r="M72" s="51">
        <v>1180</v>
      </c>
      <c r="N72" s="52">
        <v>8</v>
      </c>
      <c r="O72" s="50">
        <v>1206</v>
      </c>
      <c r="P72" s="49">
        <v>11</v>
      </c>
      <c r="Q72" s="51">
        <v>0</v>
      </c>
      <c r="R72" s="52">
        <v>11</v>
      </c>
      <c r="S72" s="50">
        <v>0</v>
      </c>
      <c r="T72" s="44">
        <f t="shared" si="2"/>
        <v>82</v>
      </c>
      <c r="U72" s="45">
        <f t="shared" si="3"/>
        <v>2760</v>
      </c>
      <c r="V72" s="1120">
        <f t="shared" si="4"/>
        <v>36</v>
      </c>
      <c r="W72" s="46">
        <f t="shared" si="5"/>
        <v>1</v>
      </c>
      <c r="X72" s="46">
        <f t="shared" si="10"/>
        <v>82</v>
      </c>
      <c r="Y72" s="46">
        <f t="shared" si="10"/>
        <v>2760</v>
      </c>
      <c r="Z72" s="47">
        <f t="shared" si="7"/>
        <v>1206</v>
      </c>
      <c r="AA72" s="46">
        <f t="shared" si="8"/>
        <v>81.972398794</v>
      </c>
      <c r="AB72" s="46">
        <f t="shared" si="9"/>
        <v>36</v>
      </c>
    </row>
    <row r="73" spans="1:28" ht="16.5">
      <c r="A73" s="1128">
        <v>37</v>
      </c>
      <c r="B73" s="1135" t="s">
        <v>234</v>
      </c>
      <c r="C73" s="1140" t="s">
        <v>194</v>
      </c>
      <c r="D73" s="49">
        <v>11</v>
      </c>
      <c r="E73" s="51">
        <v>0</v>
      </c>
      <c r="F73" s="52">
        <v>11</v>
      </c>
      <c r="G73" s="50">
        <v>0</v>
      </c>
      <c r="H73" s="49">
        <v>11</v>
      </c>
      <c r="I73" s="51">
        <v>0</v>
      </c>
      <c r="J73" s="52">
        <v>6</v>
      </c>
      <c r="K73" s="50">
        <v>2293</v>
      </c>
      <c r="L73" s="49">
        <v>11</v>
      </c>
      <c r="M73" s="51">
        <v>0</v>
      </c>
      <c r="N73" s="52">
        <v>11</v>
      </c>
      <c r="O73" s="50">
        <v>0</v>
      </c>
      <c r="P73" s="49">
        <v>11</v>
      </c>
      <c r="Q73" s="51">
        <v>0</v>
      </c>
      <c r="R73" s="52">
        <v>11</v>
      </c>
      <c r="S73" s="50">
        <v>0</v>
      </c>
      <c r="T73" s="44">
        <f t="shared" si="2"/>
        <v>83</v>
      </c>
      <c r="U73" s="45">
        <f t="shared" si="3"/>
        <v>2293</v>
      </c>
      <c r="V73" s="1120">
        <f t="shared" si="4"/>
        <v>37</v>
      </c>
      <c r="W73" s="46">
        <f t="shared" si="5"/>
        <v>1</v>
      </c>
      <c r="X73" s="46">
        <f t="shared" si="10"/>
        <v>83</v>
      </c>
      <c r="Y73" s="46">
        <f t="shared" si="10"/>
        <v>2293</v>
      </c>
      <c r="Z73" s="47">
        <f t="shared" si="7"/>
        <v>2293</v>
      </c>
      <c r="AA73" s="46">
        <f t="shared" si="8"/>
        <v>82.977067707</v>
      </c>
      <c r="AB73" s="46">
        <f t="shared" si="9"/>
        <v>37</v>
      </c>
    </row>
    <row r="74" spans="1:28" ht="16.5">
      <c r="A74" s="1129">
        <v>38</v>
      </c>
      <c r="B74" s="1135" t="s">
        <v>235</v>
      </c>
      <c r="C74" s="1140" t="s">
        <v>198</v>
      </c>
      <c r="D74" s="49">
        <v>11</v>
      </c>
      <c r="E74" s="51">
        <v>0</v>
      </c>
      <c r="F74" s="52">
        <v>11</v>
      </c>
      <c r="G74" s="50">
        <v>0</v>
      </c>
      <c r="H74" s="49">
        <v>7</v>
      </c>
      <c r="I74" s="51">
        <v>2700</v>
      </c>
      <c r="J74" s="52">
        <v>11</v>
      </c>
      <c r="K74" s="50">
        <v>0</v>
      </c>
      <c r="L74" s="49">
        <v>11</v>
      </c>
      <c r="M74" s="51">
        <v>0</v>
      </c>
      <c r="N74" s="52">
        <v>11</v>
      </c>
      <c r="O74" s="50">
        <v>0</v>
      </c>
      <c r="P74" s="49">
        <v>11</v>
      </c>
      <c r="Q74" s="51">
        <v>0</v>
      </c>
      <c r="R74" s="52">
        <v>11</v>
      </c>
      <c r="S74" s="50">
        <v>0</v>
      </c>
      <c r="T74" s="44">
        <f t="shared" si="2"/>
        <v>84</v>
      </c>
      <c r="U74" s="45">
        <f t="shared" si="3"/>
        <v>2700</v>
      </c>
      <c r="V74" s="1120">
        <f t="shared" si="4"/>
        <v>38</v>
      </c>
      <c r="W74" s="46">
        <f t="shared" si="5"/>
        <v>1</v>
      </c>
      <c r="X74" s="46">
        <f t="shared" si="10"/>
        <v>84</v>
      </c>
      <c r="Y74" s="46">
        <f t="shared" si="10"/>
        <v>2700</v>
      </c>
      <c r="Z74" s="47">
        <f t="shared" si="7"/>
        <v>2700</v>
      </c>
      <c r="AA74" s="46">
        <f t="shared" si="8"/>
        <v>83.9729973</v>
      </c>
      <c r="AB74" s="46">
        <f t="shared" si="9"/>
        <v>38</v>
      </c>
    </row>
    <row r="75" spans="1:28" ht="16.5">
      <c r="A75" s="1129">
        <v>39</v>
      </c>
      <c r="B75" s="1135" t="s">
        <v>236</v>
      </c>
      <c r="C75" s="1140" t="s">
        <v>194</v>
      </c>
      <c r="D75" s="49">
        <v>11</v>
      </c>
      <c r="E75" s="51">
        <v>0</v>
      </c>
      <c r="F75" s="52">
        <v>11</v>
      </c>
      <c r="G75" s="50">
        <v>0</v>
      </c>
      <c r="H75" s="49">
        <v>7</v>
      </c>
      <c r="I75" s="51">
        <v>1616</v>
      </c>
      <c r="J75" s="52">
        <v>11</v>
      </c>
      <c r="K75" s="50">
        <v>0</v>
      </c>
      <c r="L75" s="49">
        <v>11</v>
      </c>
      <c r="M75" s="51">
        <v>0</v>
      </c>
      <c r="N75" s="52">
        <v>11</v>
      </c>
      <c r="O75" s="50">
        <v>0</v>
      </c>
      <c r="P75" s="49">
        <v>11</v>
      </c>
      <c r="Q75" s="51">
        <v>0</v>
      </c>
      <c r="R75" s="52">
        <v>11</v>
      </c>
      <c r="S75" s="50">
        <v>0</v>
      </c>
      <c r="T75" s="44">
        <f t="shared" si="2"/>
        <v>84</v>
      </c>
      <c r="U75" s="45">
        <f t="shared" si="3"/>
        <v>1616</v>
      </c>
      <c r="V75" s="1120">
        <f t="shared" si="4"/>
        <v>39</v>
      </c>
      <c r="W75" s="46">
        <f t="shared" si="5"/>
        <v>1</v>
      </c>
      <c r="X75" s="46">
        <f t="shared" si="10"/>
        <v>84</v>
      </c>
      <c r="Y75" s="46">
        <f t="shared" si="10"/>
        <v>1616</v>
      </c>
      <c r="Z75" s="47">
        <f t="shared" si="7"/>
        <v>1616</v>
      </c>
      <c r="AA75" s="46">
        <f t="shared" si="8"/>
        <v>83.983838384</v>
      </c>
      <c r="AB75" s="46">
        <f t="shared" si="9"/>
        <v>39</v>
      </c>
    </row>
    <row r="76" spans="1:28" ht="16.5">
      <c r="A76" s="1128">
        <v>40</v>
      </c>
      <c r="B76" s="1135" t="s">
        <v>238</v>
      </c>
      <c r="C76" s="1140" t="s">
        <v>191</v>
      </c>
      <c r="D76" s="49">
        <v>8</v>
      </c>
      <c r="E76" s="51">
        <v>2921</v>
      </c>
      <c r="F76" s="52">
        <v>11</v>
      </c>
      <c r="G76" s="50">
        <v>0</v>
      </c>
      <c r="H76" s="49">
        <v>11</v>
      </c>
      <c r="I76" s="51">
        <v>0</v>
      </c>
      <c r="J76" s="52">
        <v>11</v>
      </c>
      <c r="K76" s="50">
        <v>0</v>
      </c>
      <c r="L76" s="49">
        <v>11</v>
      </c>
      <c r="M76" s="51">
        <v>0</v>
      </c>
      <c r="N76" s="52">
        <v>11</v>
      </c>
      <c r="O76" s="50">
        <v>0</v>
      </c>
      <c r="P76" s="49">
        <v>11</v>
      </c>
      <c r="Q76" s="51">
        <v>0</v>
      </c>
      <c r="R76" s="52">
        <v>11</v>
      </c>
      <c r="S76" s="50">
        <v>0</v>
      </c>
      <c r="T76" s="44">
        <f t="shared" si="2"/>
        <v>85</v>
      </c>
      <c r="U76" s="57">
        <f t="shared" si="3"/>
        <v>2921</v>
      </c>
      <c r="V76" s="1120">
        <f t="shared" si="4"/>
        <v>40</v>
      </c>
      <c r="W76" s="46">
        <f t="shared" si="5"/>
        <v>1</v>
      </c>
      <c r="X76" s="46">
        <f t="shared" si="10"/>
        <v>85</v>
      </c>
      <c r="Y76" s="46">
        <f t="shared" si="10"/>
        <v>2921</v>
      </c>
      <c r="Z76" s="47">
        <f t="shared" si="7"/>
        <v>2921</v>
      </c>
      <c r="AA76" s="46">
        <f t="shared" si="8"/>
        <v>84.97078707899999</v>
      </c>
      <c r="AB76" s="46">
        <f t="shared" si="9"/>
        <v>40</v>
      </c>
    </row>
    <row r="77" spans="1:28" ht="16.5">
      <c r="A77" s="1129">
        <v>41</v>
      </c>
      <c r="B77" s="1134" t="s">
        <v>239</v>
      </c>
      <c r="C77" s="1139" t="s">
        <v>198</v>
      </c>
      <c r="D77" s="40">
        <v>11</v>
      </c>
      <c r="E77" s="42">
        <v>0</v>
      </c>
      <c r="F77" s="43">
        <v>11</v>
      </c>
      <c r="G77" s="41">
        <v>0</v>
      </c>
      <c r="H77" s="40">
        <v>11</v>
      </c>
      <c r="I77" s="42">
        <v>0</v>
      </c>
      <c r="J77" s="43">
        <v>11</v>
      </c>
      <c r="K77" s="41">
        <v>0</v>
      </c>
      <c r="L77" s="40">
        <v>8</v>
      </c>
      <c r="M77" s="42">
        <v>862</v>
      </c>
      <c r="N77" s="43">
        <v>11</v>
      </c>
      <c r="O77" s="41">
        <v>0</v>
      </c>
      <c r="P77" s="40">
        <v>11</v>
      </c>
      <c r="Q77" s="42">
        <v>0</v>
      </c>
      <c r="R77" s="43">
        <v>11</v>
      </c>
      <c r="S77" s="41">
        <v>0</v>
      </c>
      <c r="T77" s="44">
        <f t="shared" si="2"/>
        <v>85</v>
      </c>
      <c r="U77" s="45">
        <f t="shared" si="3"/>
        <v>862</v>
      </c>
      <c r="V77" s="1120">
        <f t="shared" si="4"/>
        <v>41</v>
      </c>
      <c r="W77" s="46">
        <f t="shared" si="5"/>
        <v>1</v>
      </c>
      <c r="X77" s="46">
        <f t="shared" si="10"/>
        <v>85</v>
      </c>
      <c r="Y77" s="46">
        <f t="shared" si="10"/>
        <v>862</v>
      </c>
      <c r="Z77" s="47">
        <f t="shared" si="7"/>
        <v>862</v>
      </c>
      <c r="AA77" s="46">
        <f t="shared" si="8"/>
        <v>84.99137913800001</v>
      </c>
      <c r="AB77" s="46">
        <f t="shared" si="9"/>
        <v>41</v>
      </c>
    </row>
    <row r="78" spans="1:28" ht="16.5">
      <c r="A78" s="1129">
        <v>42</v>
      </c>
      <c r="B78" s="1135" t="s">
        <v>240</v>
      </c>
      <c r="C78" s="1140" t="s">
        <v>198</v>
      </c>
      <c r="D78" s="49">
        <v>10</v>
      </c>
      <c r="E78" s="51">
        <v>2030</v>
      </c>
      <c r="F78" s="52">
        <v>11</v>
      </c>
      <c r="G78" s="50">
        <v>0</v>
      </c>
      <c r="H78" s="49">
        <v>11</v>
      </c>
      <c r="I78" s="51">
        <v>0</v>
      </c>
      <c r="J78" s="52">
        <v>11</v>
      </c>
      <c r="K78" s="50">
        <v>0</v>
      </c>
      <c r="L78" s="49">
        <v>11</v>
      </c>
      <c r="M78" s="51">
        <v>0</v>
      </c>
      <c r="N78" s="52">
        <v>11</v>
      </c>
      <c r="O78" s="50">
        <v>0</v>
      </c>
      <c r="P78" s="49">
        <v>10</v>
      </c>
      <c r="Q78" s="51">
        <v>322</v>
      </c>
      <c r="R78" s="52">
        <v>11</v>
      </c>
      <c r="S78" s="50">
        <v>0</v>
      </c>
      <c r="T78" s="44">
        <f t="shared" si="2"/>
        <v>86</v>
      </c>
      <c r="U78" s="45">
        <f t="shared" si="3"/>
        <v>2352</v>
      </c>
      <c r="V78" s="1120">
        <f t="shared" si="4"/>
        <v>42</v>
      </c>
      <c r="W78" s="46">
        <f t="shared" si="5"/>
        <v>1</v>
      </c>
      <c r="X78" s="46">
        <f t="shared" si="10"/>
        <v>86</v>
      </c>
      <c r="Y78" s="46">
        <f t="shared" si="10"/>
        <v>2352</v>
      </c>
      <c r="Z78" s="47">
        <f t="shared" si="7"/>
        <v>2030</v>
      </c>
      <c r="AA78" s="46">
        <f t="shared" si="8"/>
        <v>85.97647796999999</v>
      </c>
      <c r="AB78" s="46">
        <f t="shared" si="9"/>
        <v>42</v>
      </c>
    </row>
    <row r="79" spans="1:28" ht="16.5">
      <c r="A79" s="1130" t="s">
        <v>513</v>
      </c>
      <c r="B79" s="1136"/>
      <c r="C79" s="1141"/>
      <c r="D79" s="85"/>
      <c r="E79" s="86"/>
      <c r="F79" s="87"/>
      <c r="G79" s="88"/>
      <c r="H79" s="85"/>
      <c r="I79" s="86"/>
      <c r="J79" s="87"/>
      <c r="K79" s="88"/>
      <c r="L79" s="85"/>
      <c r="M79" s="86"/>
      <c r="N79" s="87"/>
      <c r="O79" s="88"/>
      <c r="P79" s="85"/>
      <c r="Q79" s="86"/>
      <c r="R79" s="87"/>
      <c r="S79" s="88"/>
      <c r="T79" s="89">
        <f t="shared" si="2"/>
      </c>
      <c r="U79" s="90">
        <f t="shared" si="3"/>
      </c>
      <c r="V79" s="1120">
        <f t="shared" si="4"/>
      </c>
      <c r="W79" s="46">
        <f t="shared" si="5"/>
      </c>
      <c r="X79" s="46">
        <f t="shared" si="10"/>
      </c>
      <c r="Y79" s="46">
        <f t="shared" si="10"/>
      </c>
      <c r="Z79" s="47">
        <f t="shared" si="7"/>
        <v>0</v>
      </c>
      <c r="AA79" s="46">
        <f t="shared" si="8"/>
      </c>
      <c r="AB79" s="46">
        <f t="shared" si="9"/>
      </c>
    </row>
    <row r="80" spans="1:28" ht="16.5">
      <c r="A80" s="1131" t="s">
        <v>513</v>
      </c>
      <c r="B80" s="1136"/>
      <c r="C80" s="1141"/>
      <c r="D80" s="85"/>
      <c r="E80" s="86"/>
      <c r="F80" s="87"/>
      <c r="G80" s="88"/>
      <c r="H80" s="85"/>
      <c r="I80" s="86"/>
      <c r="J80" s="87"/>
      <c r="K80" s="88"/>
      <c r="L80" s="85"/>
      <c r="M80" s="86"/>
      <c r="N80" s="87"/>
      <c r="O80" s="88"/>
      <c r="P80" s="85"/>
      <c r="Q80" s="86"/>
      <c r="R80" s="87"/>
      <c r="S80" s="88"/>
      <c r="T80" s="89">
        <f t="shared" si="2"/>
      </c>
      <c r="U80" s="90">
        <f t="shared" si="3"/>
      </c>
      <c r="V80" s="1120">
        <f t="shared" si="4"/>
      </c>
      <c r="W80" s="46">
        <f t="shared" si="5"/>
      </c>
      <c r="X80" s="46">
        <f t="shared" si="10"/>
      </c>
      <c r="Y80" s="46">
        <f t="shared" si="10"/>
      </c>
      <c r="Z80" s="47">
        <f t="shared" si="7"/>
        <v>0</v>
      </c>
      <c r="AA80" s="46">
        <f t="shared" si="8"/>
      </c>
      <c r="AB80" s="46">
        <f t="shared" si="9"/>
      </c>
    </row>
    <row r="81" spans="1:28" ht="17.25" thickBot="1">
      <c r="A81" s="1132" t="s">
        <v>513</v>
      </c>
      <c r="B81" s="1137"/>
      <c r="C81" s="1142"/>
      <c r="D81" s="1121"/>
      <c r="E81" s="1122"/>
      <c r="F81" s="1123"/>
      <c r="G81" s="1124"/>
      <c r="H81" s="1121"/>
      <c r="I81" s="1122"/>
      <c r="J81" s="1123"/>
      <c r="K81" s="1124"/>
      <c r="L81" s="1121"/>
      <c r="M81" s="1122"/>
      <c r="N81" s="1123"/>
      <c r="O81" s="1124"/>
      <c r="P81" s="1121"/>
      <c r="Q81" s="1122"/>
      <c r="R81" s="1123"/>
      <c r="S81" s="1124"/>
      <c r="T81" s="1125">
        <f t="shared" si="2"/>
      </c>
      <c r="U81" s="1126">
        <f t="shared" si="3"/>
      </c>
      <c r="V81" s="1127">
        <f t="shared" si="4"/>
      </c>
      <c r="W81" s="46">
        <f>IF(ISNUMBER(V81)=TRUE,1,"")</f>
      </c>
      <c r="X81" s="46">
        <f>IF(ISNUMBER(T81)=TRUE,T81,"")</f>
      </c>
      <c r="Y81" s="46">
        <f>IF(ISNUMBER(U81)=TRUE,U81,"")</f>
      </c>
      <c r="Z81" s="47">
        <f>MAX(E81,G81,I81,K81,M81,O81,Q81,S81)</f>
        <v>0</v>
      </c>
      <c r="AA81" s="46">
        <f>IF(ISNUMBER(X81)=TRUE,X81-Y81/100000-Z81/1000000000,"")</f>
      </c>
      <c r="AB81" s="46">
        <f t="shared" si="9"/>
      </c>
    </row>
    <row r="82" spans="1:22" ht="15.75">
      <c r="A82" s="58"/>
      <c r="B82" s="59"/>
      <c r="C82" s="60"/>
      <c r="D82" s="61"/>
      <c r="E82" s="62"/>
      <c r="F82" s="61"/>
      <c r="G82" s="62"/>
      <c r="H82" s="61"/>
      <c r="I82" s="62"/>
      <c r="J82" s="61"/>
      <c r="K82" s="62"/>
      <c r="L82" s="61"/>
      <c r="M82" s="62"/>
      <c r="N82" s="61"/>
      <c r="O82" s="62"/>
      <c r="P82" s="61"/>
      <c r="Q82" s="62"/>
      <c r="R82" s="61"/>
      <c r="S82" s="62"/>
      <c r="T82" s="61"/>
      <c r="U82" s="62"/>
      <c r="V82" s="63"/>
    </row>
    <row r="83" spans="2:22" ht="15.75">
      <c r="B83" s="59"/>
      <c r="C83" s="60"/>
      <c r="D83" s="61"/>
      <c r="E83" s="62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  <c r="Q83" s="62"/>
      <c r="R83" s="61"/>
      <c r="S83" s="62"/>
      <c r="T83" s="61"/>
      <c r="U83" s="62"/>
      <c r="V83" s="63"/>
    </row>
    <row r="84" spans="2:22" ht="15.75">
      <c r="B84" s="59"/>
      <c r="C84" s="60"/>
      <c r="D84" s="61"/>
      <c r="E84" s="62"/>
      <c r="F84" s="61"/>
      <c r="G84" s="62"/>
      <c r="H84" s="61"/>
      <c r="I84" s="62"/>
      <c r="J84" s="61"/>
      <c r="K84" s="62"/>
      <c r="L84" s="61"/>
      <c r="M84" s="62"/>
      <c r="N84" s="61"/>
      <c r="O84" s="62"/>
      <c r="P84" s="61"/>
      <c r="Q84" s="62"/>
      <c r="R84" s="61"/>
      <c r="S84" s="62"/>
      <c r="T84" s="61"/>
      <c r="U84" s="62"/>
      <c r="V84" s="63"/>
    </row>
    <row r="85" spans="1:22" ht="12" customHeight="1">
      <c r="A85" s="64"/>
      <c r="B85" s="3"/>
      <c r="E85" s="3"/>
      <c r="G85" s="3"/>
      <c r="I85" s="3"/>
      <c r="K85" s="3"/>
      <c r="M85" s="3"/>
      <c r="O85" s="3"/>
      <c r="Q85" s="3"/>
      <c r="S85" s="3"/>
      <c r="U85" s="3"/>
      <c r="V85" s="63"/>
    </row>
    <row r="86" spans="1:22" ht="15.75" hidden="1">
      <c r="A86" s="64"/>
      <c r="B86" s="3"/>
      <c r="E86" s="3"/>
      <c r="G86" s="3"/>
      <c r="I86" s="3"/>
      <c r="K86" s="3"/>
      <c r="M86" s="3"/>
      <c r="O86" s="3"/>
      <c r="Q86" s="3"/>
      <c r="S86" s="3"/>
      <c r="U86" s="3"/>
      <c r="V86" s="63"/>
    </row>
  </sheetData>
  <sheetProtection selectLockedCells="1" selectUnlockedCells="1"/>
  <mergeCells count="58">
    <mergeCell ref="T32:V33"/>
    <mergeCell ref="D33:E33"/>
    <mergeCell ref="F33:G33"/>
    <mergeCell ref="H33:I33"/>
    <mergeCell ref="J33:K33"/>
    <mergeCell ref="L33:M33"/>
    <mergeCell ref="N33:O33"/>
    <mergeCell ref="P33:Q33"/>
    <mergeCell ref="R33:S33"/>
    <mergeCell ref="L32:M32"/>
    <mergeCell ref="N32:O32"/>
    <mergeCell ref="R32:S32"/>
    <mergeCell ref="D32:E32"/>
    <mergeCell ref="F32:G32"/>
    <mergeCell ref="H32:I32"/>
    <mergeCell ref="J32:K32"/>
    <mergeCell ref="B28:C28"/>
    <mergeCell ref="B29:C29"/>
    <mergeCell ref="C6:C8"/>
    <mergeCell ref="A32:A34"/>
    <mergeCell ref="B32:B34"/>
    <mergeCell ref="C32:C34"/>
    <mergeCell ref="L6:M6"/>
    <mergeCell ref="N6:O6"/>
    <mergeCell ref="P6:Q6"/>
    <mergeCell ref="R6:S6"/>
    <mergeCell ref="A6:A8"/>
    <mergeCell ref="B6:B8"/>
    <mergeCell ref="D6:E6"/>
    <mergeCell ref="F6:G6"/>
    <mergeCell ref="H6:I6"/>
    <mergeCell ref="D8:E8"/>
    <mergeCell ref="T6:V7"/>
    <mergeCell ref="D7:E7"/>
    <mergeCell ref="F7:G7"/>
    <mergeCell ref="H7:I7"/>
    <mergeCell ref="J7:K7"/>
    <mergeCell ref="L7:M7"/>
    <mergeCell ref="N7:O7"/>
    <mergeCell ref="P7:Q7"/>
    <mergeCell ref="R7:S7"/>
    <mergeCell ref="J6:K6"/>
    <mergeCell ref="F8:G8"/>
    <mergeCell ref="H8:I8"/>
    <mergeCell ref="J8:K8"/>
    <mergeCell ref="L8:M8"/>
    <mergeCell ref="N8:O8"/>
    <mergeCell ref="P8:Q8"/>
    <mergeCell ref="R8:S8"/>
    <mergeCell ref="D34:E34"/>
    <mergeCell ref="F34:G34"/>
    <mergeCell ref="H34:I34"/>
    <mergeCell ref="J34:K34"/>
    <mergeCell ref="L34:M34"/>
    <mergeCell ref="N34:O34"/>
    <mergeCell ref="P34:Q34"/>
    <mergeCell ref="R34:S34"/>
    <mergeCell ref="P32:Q32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37:T81">
      <formula1>IF(ISNUMBER('III Liga Istok'!D37)=TRUE,SUM('III Liga Istok'!D37,'III Liga Istok'!F37,'III Liga Istok'!H37,'III Liga Istok'!J37,'III Liga Istok'!L37,'III Liga Istok'!N37,'III Liga Istok'!P37,'III Liga Istok'!R37),"")</formula1>
      <formula2>0</formula2>
    </dataValidation>
  </dataValidations>
  <printOptions horizontalCentered="1"/>
  <pageMargins left="0.7875" right="0.7875" top="2.9131944444444446" bottom="0.39375" header="0.5118055555555555" footer="0.2361111111111111"/>
  <pageSetup horizontalDpi="300" verticalDpi="300" orientation="landscape" paperSize="9" scale="66" r:id="rId4"/>
  <headerFooter alignWithMargins="0">
    <oddFooter>&amp;L&amp;11&amp;YPojedinačni plasman lige&amp;R&amp;11&amp;YStranica 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66"/>
  <sheetViews>
    <sheetView zoomScale="72" zoomScaleNormal="72" zoomScalePageLayoutView="0" workbookViewId="0" topLeftCell="A25">
      <selection activeCell="B36" sqref="B36:V61"/>
    </sheetView>
  </sheetViews>
  <sheetFormatPr defaultColWidth="9.140625" defaultRowHeight="12.75"/>
  <cols>
    <col min="1" max="1" width="5.140625" style="284" customWidth="1"/>
    <col min="2" max="2" width="21.8515625" style="291" bestFit="1" customWidth="1"/>
    <col min="3" max="3" width="19.8515625" style="286" customWidth="1"/>
    <col min="4" max="4" width="5.7109375" style="286" customWidth="1"/>
    <col min="5" max="5" width="9.28125" style="287" customWidth="1"/>
    <col min="6" max="6" width="5.7109375" style="286" customWidth="1"/>
    <col min="7" max="7" width="9.28125" style="287" customWidth="1"/>
    <col min="8" max="8" width="5.7109375" style="286" customWidth="1"/>
    <col min="9" max="9" width="9.28125" style="287" customWidth="1"/>
    <col min="10" max="10" width="5.7109375" style="286" customWidth="1"/>
    <col min="11" max="11" width="9.28125" style="287" customWidth="1"/>
    <col min="12" max="12" width="5.7109375" style="286" customWidth="1"/>
    <col min="13" max="13" width="9.28125" style="287" customWidth="1"/>
    <col min="14" max="14" width="5.7109375" style="286" customWidth="1"/>
    <col min="15" max="15" width="9.28125" style="287" customWidth="1"/>
    <col min="16" max="16" width="5.7109375" style="286" customWidth="1"/>
    <col min="17" max="17" width="9.28125" style="287" customWidth="1"/>
    <col min="18" max="18" width="5.7109375" style="286" customWidth="1"/>
    <col min="19" max="19" width="9.28125" style="287" customWidth="1"/>
    <col min="20" max="20" width="6.7109375" style="286" customWidth="1"/>
    <col min="21" max="21" width="10.00390625" style="287" customWidth="1"/>
    <col min="22" max="22" width="10.57421875" style="286" customWidth="1"/>
    <col min="23" max="23" width="0" style="286" hidden="1" customWidth="1"/>
    <col min="24" max="25" width="9.140625" style="286" hidden="1" customWidth="1"/>
    <col min="26" max="26" width="10.8515625" style="286" hidden="1" customWidth="1"/>
    <col min="27" max="27" width="15.57421875" style="286" hidden="1" customWidth="1"/>
    <col min="28" max="28" width="14.57421875" style="286" hidden="1" customWidth="1"/>
    <col min="29" max="16384" width="9.140625" style="286" customWidth="1"/>
  </cols>
  <sheetData>
    <row r="1" ht="15"/>
    <row r="2" ht="15"/>
    <row r="3" spans="2:22" ht="15.75">
      <c r="B3" s="355"/>
      <c r="C3" s="356"/>
      <c r="D3" s="357"/>
      <c r="E3" s="358"/>
      <c r="F3" s="357"/>
      <c r="G3" s="358"/>
      <c r="H3" s="357"/>
      <c r="I3" s="358"/>
      <c r="J3" s="357"/>
      <c r="K3" s="358"/>
      <c r="L3" s="357"/>
      <c r="M3" s="358"/>
      <c r="N3" s="357"/>
      <c r="O3" s="358"/>
      <c r="P3" s="357"/>
      <c r="Q3" s="358"/>
      <c r="R3" s="357"/>
      <c r="S3" s="358"/>
      <c r="T3" s="357"/>
      <c r="U3" s="358"/>
      <c r="V3" s="359"/>
    </row>
    <row r="4" spans="1:21" ht="12.75">
      <c r="A4" s="360"/>
      <c r="B4" s="360"/>
      <c r="E4" s="286"/>
      <c r="G4" s="286"/>
      <c r="I4" s="286"/>
      <c r="K4" s="286"/>
      <c r="M4" s="286"/>
      <c r="O4" s="286"/>
      <c r="Q4" s="286"/>
      <c r="S4" s="286"/>
      <c r="U4" s="286"/>
    </row>
    <row r="5" spans="1:21" ht="23.25">
      <c r="A5" s="360"/>
      <c r="B5" s="285" t="s">
        <v>913</v>
      </c>
      <c r="D5" s="285" t="s">
        <v>513</v>
      </c>
      <c r="E5" s="361"/>
      <c r="G5" s="286"/>
      <c r="I5" s="286"/>
      <c r="K5" s="286"/>
      <c r="L5" s="362" t="s">
        <v>1</v>
      </c>
      <c r="M5" s="286"/>
      <c r="O5" s="286"/>
      <c r="Q5" s="286"/>
      <c r="S5" s="286"/>
      <c r="U5" s="286"/>
    </row>
    <row r="6" spans="1:21" ht="23.25">
      <c r="A6" s="360"/>
      <c r="B6" s="289" t="s">
        <v>914</v>
      </c>
      <c r="D6" s="289" t="s">
        <v>513</v>
      </c>
      <c r="E6" s="286"/>
      <c r="G6" s="286"/>
      <c r="I6" s="286"/>
      <c r="K6" s="286"/>
      <c r="L6" s="363" t="s">
        <v>279</v>
      </c>
      <c r="M6" s="286"/>
      <c r="O6" s="286"/>
      <c r="Q6" s="286"/>
      <c r="S6" s="286"/>
      <c r="U6" s="286"/>
    </row>
    <row r="7" spans="1:21" ht="23.25">
      <c r="A7" s="360"/>
      <c r="B7" s="360"/>
      <c r="E7" s="286"/>
      <c r="G7" s="286"/>
      <c r="I7" s="286"/>
      <c r="K7" s="286"/>
      <c r="L7" s="364" t="s">
        <v>88</v>
      </c>
      <c r="M7" s="286"/>
      <c r="O7" s="286"/>
      <c r="Q7" s="286"/>
      <c r="S7" s="286"/>
      <c r="U7" s="286"/>
    </row>
    <row r="8" spans="1:21" ht="13.5" thickBot="1">
      <c r="A8" s="360"/>
      <c r="B8" s="360"/>
      <c r="E8" s="286"/>
      <c r="G8" s="286"/>
      <c r="I8" s="286"/>
      <c r="K8" s="286"/>
      <c r="M8" s="286"/>
      <c r="O8" s="286"/>
      <c r="Q8" s="286"/>
      <c r="S8" s="286"/>
      <c r="U8" s="286"/>
    </row>
    <row r="9" spans="1:22" ht="18.75" customHeight="1">
      <c r="A9" s="1515" t="s">
        <v>891</v>
      </c>
      <c r="B9" s="1517" t="s">
        <v>7</v>
      </c>
      <c r="C9" s="943"/>
      <c r="D9" s="1555" t="s">
        <v>868</v>
      </c>
      <c r="E9" s="1511"/>
      <c r="F9" s="1512" t="s">
        <v>869</v>
      </c>
      <c r="G9" s="1513"/>
      <c r="H9" s="1510" t="s">
        <v>870</v>
      </c>
      <c r="I9" s="1511"/>
      <c r="J9" s="1512" t="s">
        <v>871</v>
      </c>
      <c r="K9" s="1513"/>
      <c r="L9" s="1510" t="s">
        <v>872</v>
      </c>
      <c r="M9" s="1511"/>
      <c r="N9" s="1512" t="s">
        <v>873</v>
      </c>
      <c r="O9" s="1513"/>
      <c r="P9" s="1510" t="s">
        <v>874</v>
      </c>
      <c r="Q9" s="1511"/>
      <c r="R9" s="1512" t="s">
        <v>875</v>
      </c>
      <c r="S9" s="1513"/>
      <c r="T9" s="1547" t="s">
        <v>16</v>
      </c>
      <c r="U9" s="1548"/>
      <c r="V9" s="1549"/>
    </row>
    <row r="10" spans="1:22" ht="28.5" customHeight="1">
      <c r="A10" s="1516"/>
      <c r="B10" s="1518"/>
      <c r="C10" s="944" t="s">
        <v>751</v>
      </c>
      <c r="D10" s="1556" t="s">
        <v>280</v>
      </c>
      <c r="E10" s="1557"/>
      <c r="F10" s="1558" t="s">
        <v>281</v>
      </c>
      <c r="G10" s="1557"/>
      <c r="H10" s="1553" t="s">
        <v>245</v>
      </c>
      <c r="I10" s="1546"/>
      <c r="J10" s="1545" t="s">
        <v>246</v>
      </c>
      <c r="K10" s="1554"/>
      <c r="L10" s="1553" t="s">
        <v>247</v>
      </c>
      <c r="M10" s="1546"/>
      <c r="N10" s="1545" t="s">
        <v>582</v>
      </c>
      <c r="O10" s="1554"/>
      <c r="P10" s="1553" t="s">
        <v>583</v>
      </c>
      <c r="Q10" s="1546"/>
      <c r="R10" s="1545" t="s">
        <v>584</v>
      </c>
      <c r="S10" s="1546"/>
      <c r="T10" s="1550"/>
      <c r="U10" s="1551"/>
      <c r="V10" s="1552"/>
    </row>
    <row r="11" spans="1:22" ht="16.5" thickBot="1">
      <c r="A11" s="926"/>
      <c r="B11" s="925"/>
      <c r="C11" s="916"/>
      <c r="D11" s="945" t="s">
        <v>17</v>
      </c>
      <c r="E11" s="946" t="s">
        <v>18</v>
      </c>
      <c r="F11" s="947" t="s">
        <v>17</v>
      </c>
      <c r="G11" s="948" t="s">
        <v>18</v>
      </c>
      <c r="H11" s="949" t="s">
        <v>17</v>
      </c>
      <c r="I11" s="946" t="s">
        <v>18</v>
      </c>
      <c r="J11" s="947" t="s">
        <v>17</v>
      </c>
      <c r="K11" s="948" t="s">
        <v>18</v>
      </c>
      <c r="L11" s="949" t="s">
        <v>17</v>
      </c>
      <c r="M11" s="946" t="s">
        <v>18</v>
      </c>
      <c r="N11" s="947" t="s">
        <v>17</v>
      </c>
      <c r="O11" s="948" t="s">
        <v>18</v>
      </c>
      <c r="P11" s="949" t="s">
        <v>17</v>
      </c>
      <c r="Q11" s="946" t="s">
        <v>18</v>
      </c>
      <c r="R11" s="947" t="s">
        <v>17</v>
      </c>
      <c r="S11" s="946" t="s">
        <v>18</v>
      </c>
      <c r="T11" s="949" t="s">
        <v>17</v>
      </c>
      <c r="U11" s="950" t="s">
        <v>19</v>
      </c>
      <c r="V11" s="951" t="s">
        <v>20</v>
      </c>
    </row>
    <row r="12" spans="1:22" ht="33" customHeight="1">
      <c r="A12" s="324">
        <v>1</v>
      </c>
      <c r="B12" s="365" t="s">
        <v>838</v>
      </c>
      <c r="C12" s="365" t="s">
        <v>634</v>
      </c>
      <c r="D12" s="366">
        <v>4</v>
      </c>
      <c r="E12" s="367">
        <v>1760</v>
      </c>
      <c r="F12" s="368">
        <v>1</v>
      </c>
      <c r="G12" s="369">
        <v>3941</v>
      </c>
      <c r="H12" s="366">
        <v>3</v>
      </c>
      <c r="I12" s="367">
        <v>1820</v>
      </c>
      <c r="J12" s="368">
        <v>4</v>
      </c>
      <c r="K12" s="369">
        <v>5637</v>
      </c>
      <c r="L12" s="366">
        <v>1</v>
      </c>
      <c r="M12" s="367">
        <v>6962</v>
      </c>
      <c r="N12" s="368">
        <v>3</v>
      </c>
      <c r="O12" s="369">
        <v>9950</v>
      </c>
      <c r="P12" s="366">
        <v>1</v>
      </c>
      <c r="Q12" s="367">
        <v>3680</v>
      </c>
      <c r="R12" s="368">
        <v>1</v>
      </c>
      <c r="S12" s="369">
        <v>3322</v>
      </c>
      <c r="T12" s="370">
        <f aca="true" t="shared" si="0" ref="T12:T19">IF(ISNUMBER(D12)=TRUE,SUM(D12,F12,H12,J12,L12,N12,P12,R12),"")</f>
        <v>18</v>
      </c>
      <c r="U12" s="371">
        <f aca="true" t="shared" si="1" ref="U12:U19">IF(ISNUMBER(E12)=TRUE,SUM(E12,G12,I12,K12,M12,O12,Q12,S12),"")</f>
        <v>37072</v>
      </c>
      <c r="V12" s="334">
        <v>1</v>
      </c>
    </row>
    <row r="13" spans="1:22" ht="16.5">
      <c r="A13" s="337">
        <v>2</v>
      </c>
      <c r="B13" s="372" t="s">
        <v>839</v>
      </c>
      <c r="C13" s="372" t="s">
        <v>635</v>
      </c>
      <c r="D13" s="373">
        <v>6</v>
      </c>
      <c r="E13" s="374">
        <v>1405</v>
      </c>
      <c r="F13" s="375">
        <v>3</v>
      </c>
      <c r="G13" s="376">
        <v>3648</v>
      </c>
      <c r="H13" s="373">
        <v>1</v>
      </c>
      <c r="I13" s="374">
        <v>1746</v>
      </c>
      <c r="J13" s="375">
        <v>2</v>
      </c>
      <c r="K13" s="376">
        <v>5198</v>
      </c>
      <c r="L13" s="373">
        <v>2</v>
      </c>
      <c r="M13" s="374">
        <v>6676</v>
      </c>
      <c r="N13" s="375">
        <v>1</v>
      </c>
      <c r="O13" s="376">
        <v>13629</v>
      </c>
      <c r="P13" s="373">
        <v>7</v>
      </c>
      <c r="Q13" s="374">
        <v>510</v>
      </c>
      <c r="R13" s="375">
        <v>5</v>
      </c>
      <c r="S13" s="376">
        <v>2430</v>
      </c>
      <c r="T13" s="377">
        <f t="shared" si="0"/>
        <v>27</v>
      </c>
      <c r="U13" s="378">
        <f t="shared" si="1"/>
        <v>35242</v>
      </c>
      <c r="V13" s="334">
        <v>2</v>
      </c>
    </row>
    <row r="14" spans="1:22" ht="16.5">
      <c r="A14" s="337">
        <v>3</v>
      </c>
      <c r="B14" s="372" t="s">
        <v>840</v>
      </c>
      <c r="C14" s="372" t="s">
        <v>637</v>
      </c>
      <c r="D14" s="373">
        <v>1</v>
      </c>
      <c r="E14" s="374">
        <v>2466</v>
      </c>
      <c r="F14" s="375">
        <v>6</v>
      </c>
      <c r="G14" s="376">
        <v>3026</v>
      </c>
      <c r="H14" s="373">
        <v>4</v>
      </c>
      <c r="I14" s="374">
        <v>1748</v>
      </c>
      <c r="J14" s="375">
        <v>6</v>
      </c>
      <c r="K14" s="376">
        <v>2484</v>
      </c>
      <c r="L14" s="373">
        <v>3</v>
      </c>
      <c r="M14" s="374">
        <v>7703</v>
      </c>
      <c r="N14" s="375">
        <v>6</v>
      </c>
      <c r="O14" s="376">
        <v>5964</v>
      </c>
      <c r="P14" s="373">
        <v>2</v>
      </c>
      <c r="Q14" s="374">
        <v>3890</v>
      </c>
      <c r="R14" s="375">
        <v>2</v>
      </c>
      <c r="S14" s="376">
        <v>2865</v>
      </c>
      <c r="T14" s="370">
        <f t="shared" si="0"/>
        <v>30</v>
      </c>
      <c r="U14" s="371">
        <f t="shared" si="1"/>
        <v>30146</v>
      </c>
      <c r="V14" s="334">
        <v>3</v>
      </c>
    </row>
    <row r="15" spans="1:22" ht="16.5">
      <c r="A15" s="337">
        <v>4</v>
      </c>
      <c r="B15" s="372" t="s">
        <v>841</v>
      </c>
      <c r="C15" s="372" t="s">
        <v>638</v>
      </c>
      <c r="D15" s="373">
        <v>3</v>
      </c>
      <c r="E15" s="374">
        <v>1778</v>
      </c>
      <c r="F15" s="375">
        <v>4</v>
      </c>
      <c r="G15" s="376">
        <v>2695</v>
      </c>
      <c r="H15" s="373">
        <v>6</v>
      </c>
      <c r="I15" s="374">
        <v>1341</v>
      </c>
      <c r="J15" s="375">
        <v>5</v>
      </c>
      <c r="K15" s="376">
        <v>2661</v>
      </c>
      <c r="L15" s="373">
        <v>4</v>
      </c>
      <c r="M15" s="374">
        <v>4070</v>
      </c>
      <c r="N15" s="375">
        <v>2</v>
      </c>
      <c r="O15" s="376">
        <v>9238</v>
      </c>
      <c r="P15" s="373">
        <v>5</v>
      </c>
      <c r="Q15" s="374">
        <v>1540</v>
      </c>
      <c r="R15" s="375">
        <v>3</v>
      </c>
      <c r="S15" s="376">
        <v>2980</v>
      </c>
      <c r="T15" s="377">
        <f t="shared" si="0"/>
        <v>32</v>
      </c>
      <c r="U15" s="379">
        <f t="shared" si="1"/>
        <v>26303</v>
      </c>
      <c r="V15" s="334">
        <v>4</v>
      </c>
    </row>
    <row r="16" spans="1:22" ht="16.5">
      <c r="A16" s="337">
        <v>5</v>
      </c>
      <c r="B16" s="372" t="s">
        <v>842</v>
      </c>
      <c r="C16" s="372" t="s">
        <v>639</v>
      </c>
      <c r="D16" s="373">
        <v>2</v>
      </c>
      <c r="E16" s="374">
        <v>2105</v>
      </c>
      <c r="F16" s="375">
        <v>2</v>
      </c>
      <c r="G16" s="376">
        <v>3786</v>
      </c>
      <c r="H16" s="373">
        <v>7</v>
      </c>
      <c r="I16" s="374">
        <v>998</v>
      </c>
      <c r="J16" s="375">
        <v>7</v>
      </c>
      <c r="K16" s="376">
        <v>1975</v>
      </c>
      <c r="L16" s="373">
        <v>5</v>
      </c>
      <c r="M16" s="374">
        <v>3700</v>
      </c>
      <c r="N16" s="375">
        <v>4</v>
      </c>
      <c r="O16" s="376">
        <v>6248</v>
      </c>
      <c r="P16" s="373">
        <v>3</v>
      </c>
      <c r="Q16" s="374">
        <v>4730</v>
      </c>
      <c r="R16" s="375">
        <v>4</v>
      </c>
      <c r="S16" s="376">
        <v>2722</v>
      </c>
      <c r="T16" s="370">
        <f t="shared" si="0"/>
        <v>34</v>
      </c>
      <c r="U16" s="371">
        <f t="shared" si="1"/>
        <v>26264</v>
      </c>
      <c r="V16" s="334">
        <v>5</v>
      </c>
    </row>
    <row r="17" spans="1:22" ht="16.5">
      <c r="A17" s="337">
        <v>6</v>
      </c>
      <c r="B17" s="372" t="s">
        <v>843</v>
      </c>
      <c r="C17" s="372" t="s">
        <v>640</v>
      </c>
      <c r="D17" s="373">
        <v>7</v>
      </c>
      <c r="E17" s="374">
        <v>1370</v>
      </c>
      <c r="F17" s="375">
        <v>5</v>
      </c>
      <c r="G17" s="376">
        <v>3229</v>
      </c>
      <c r="H17" s="373">
        <v>2</v>
      </c>
      <c r="I17" s="374">
        <v>1566</v>
      </c>
      <c r="J17" s="375">
        <v>3</v>
      </c>
      <c r="K17" s="376">
        <v>6060</v>
      </c>
      <c r="L17" s="373">
        <v>7</v>
      </c>
      <c r="M17" s="374">
        <v>3876</v>
      </c>
      <c r="N17" s="375">
        <v>5</v>
      </c>
      <c r="O17" s="376">
        <v>6110</v>
      </c>
      <c r="P17" s="373">
        <v>4</v>
      </c>
      <c r="Q17" s="374">
        <v>4860</v>
      </c>
      <c r="R17" s="375">
        <v>7</v>
      </c>
      <c r="S17" s="376">
        <v>1696</v>
      </c>
      <c r="T17" s="377">
        <f t="shared" si="0"/>
        <v>40</v>
      </c>
      <c r="U17" s="379">
        <f t="shared" si="1"/>
        <v>28767</v>
      </c>
      <c r="V17" s="334">
        <v>6</v>
      </c>
    </row>
    <row r="18" spans="1:22" ht="16.5">
      <c r="A18" s="337">
        <v>7</v>
      </c>
      <c r="B18" s="372" t="s">
        <v>844</v>
      </c>
      <c r="C18" s="372" t="s">
        <v>636</v>
      </c>
      <c r="D18" s="373">
        <v>5</v>
      </c>
      <c r="E18" s="374">
        <v>1718</v>
      </c>
      <c r="F18" s="375">
        <v>7</v>
      </c>
      <c r="G18" s="376">
        <v>2756</v>
      </c>
      <c r="H18" s="373">
        <v>5</v>
      </c>
      <c r="I18" s="374">
        <v>1477</v>
      </c>
      <c r="J18" s="375">
        <v>1</v>
      </c>
      <c r="K18" s="376">
        <v>7229</v>
      </c>
      <c r="L18" s="373">
        <v>6</v>
      </c>
      <c r="M18" s="374">
        <v>3249</v>
      </c>
      <c r="N18" s="375">
        <v>7</v>
      </c>
      <c r="O18" s="376">
        <v>5109</v>
      </c>
      <c r="P18" s="373">
        <v>6</v>
      </c>
      <c r="Q18" s="374">
        <v>4640</v>
      </c>
      <c r="R18" s="375">
        <v>6</v>
      </c>
      <c r="S18" s="376">
        <v>1869</v>
      </c>
      <c r="T18" s="370">
        <f t="shared" si="0"/>
        <v>43</v>
      </c>
      <c r="U18" s="371">
        <f t="shared" si="1"/>
        <v>28047</v>
      </c>
      <c r="V18" s="334">
        <v>7</v>
      </c>
    </row>
    <row r="19" spans="1:22" ht="17.25" thickBot="1">
      <c r="A19" s="344" t="s">
        <v>513</v>
      </c>
      <c r="B19" s="550"/>
      <c r="C19" s="380"/>
      <c r="D19" s="381"/>
      <c r="E19" s="382"/>
      <c r="F19" s="381"/>
      <c r="G19" s="382"/>
      <c r="H19" s="381"/>
      <c r="I19" s="382"/>
      <c r="J19" s="381"/>
      <c r="K19" s="382"/>
      <c r="L19" s="381"/>
      <c r="M19" s="382"/>
      <c r="N19" s="381"/>
      <c r="O19" s="382"/>
      <c r="P19" s="381"/>
      <c r="Q19" s="382"/>
      <c r="R19" s="381"/>
      <c r="S19" s="382"/>
      <c r="T19" s="383">
        <f t="shared" si="0"/>
      </c>
      <c r="U19" s="384">
        <f t="shared" si="1"/>
      </c>
      <c r="V19" s="353">
        <f>IF(ISNUMBER(AB19)=TRUE,AB19,"")</f>
      </c>
    </row>
    <row r="20" spans="1:22" ht="17.25" thickTop="1">
      <c r="A20" s="354"/>
      <c r="B20" s="354"/>
      <c r="C20" s="751"/>
      <c r="D20" s="752"/>
      <c r="E20" s="753"/>
      <c r="F20" s="752"/>
      <c r="G20" s="753"/>
      <c r="H20" s="752"/>
      <c r="I20" s="753"/>
      <c r="J20" s="752"/>
      <c r="K20" s="753"/>
      <c r="L20" s="752"/>
      <c r="M20" s="753"/>
      <c r="N20" s="752"/>
      <c r="O20" s="753"/>
      <c r="P20" s="752"/>
      <c r="Q20" s="753"/>
      <c r="R20" s="752"/>
      <c r="S20" s="753"/>
      <c r="T20" s="754"/>
      <c r="U20" s="753"/>
      <c r="V20" s="755"/>
    </row>
    <row r="21" spans="2:6" ht="15.75">
      <c r="B21" s="805"/>
      <c r="C21" s="806" t="s">
        <v>943</v>
      </c>
      <c r="D21" s="807"/>
      <c r="E21" s="808"/>
      <c r="F21" s="807"/>
    </row>
    <row r="22" ht="15"/>
    <row r="23" ht="15"/>
    <row r="24" ht="15"/>
    <row r="25" ht="15"/>
    <row r="26" spans="1:22" ht="16.5">
      <c r="A26" s="354"/>
      <c r="B26" s="354"/>
      <c r="C26" s="751"/>
      <c r="D26" s="752"/>
      <c r="E26" s="753"/>
      <c r="F26" s="752"/>
      <c r="G26" s="753"/>
      <c r="H26" s="752"/>
      <c r="I26" s="753"/>
      <c r="J26" s="752"/>
      <c r="K26" s="753"/>
      <c r="L26" s="752"/>
      <c r="M26" s="753"/>
      <c r="N26" s="752"/>
      <c r="O26" s="753"/>
      <c r="P26" s="752"/>
      <c r="Q26" s="753"/>
      <c r="R26" s="752"/>
      <c r="S26" s="753"/>
      <c r="T26" s="754"/>
      <c r="U26" s="753"/>
      <c r="V26" s="755"/>
    </row>
    <row r="27" spans="2:17" ht="23.25">
      <c r="B27" s="1563" t="s">
        <v>0</v>
      </c>
      <c r="C27" s="1563"/>
      <c r="K27" s="288" t="s">
        <v>1</v>
      </c>
      <c r="Q27" s="286"/>
    </row>
    <row r="28" spans="2:25" ht="23.25">
      <c r="B28" s="1564" t="s">
        <v>2</v>
      </c>
      <c r="C28" s="1564"/>
      <c r="K28" s="288" t="s">
        <v>242</v>
      </c>
      <c r="Y28" s="290"/>
    </row>
    <row r="29" ht="23.25">
      <c r="K29" s="288" t="s">
        <v>4</v>
      </c>
    </row>
    <row r="30" spans="2:17" ht="15.75" thickBot="1">
      <c r="B30" s="292"/>
      <c r="D30" s="293"/>
      <c r="E30" s="294"/>
      <c r="H30" s="293"/>
      <c r="I30" s="294"/>
      <c r="L30" s="293"/>
      <c r="M30" s="294"/>
      <c r="P30" s="293"/>
      <c r="Q30" s="294"/>
    </row>
    <row r="31" spans="1:22" s="295" customFormat="1" ht="20.25" customHeight="1" thickTop="1">
      <c r="A31" s="1565" t="s">
        <v>5</v>
      </c>
      <c r="B31" s="1567" t="s">
        <v>6</v>
      </c>
      <c r="C31" s="1569" t="s">
        <v>7</v>
      </c>
      <c r="D31" s="1435" t="s">
        <v>868</v>
      </c>
      <c r="E31" s="1436"/>
      <c r="F31" s="1433" t="s">
        <v>869</v>
      </c>
      <c r="G31" s="1434"/>
      <c r="H31" s="1435" t="s">
        <v>870</v>
      </c>
      <c r="I31" s="1436"/>
      <c r="J31" s="1433" t="s">
        <v>871</v>
      </c>
      <c r="K31" s="1434"/>
      <c r="L31" s="1435" t="s">
        <v>872</v>
      </c>
      <c r="M31" s="1436"/>
      <c r="N31" s="1433" t="s">
        <v>873</v>
      </c>
      <c r="O31" s="1434"/>
      <c r="P31" s="1435" t="s">
        <v>874</v>
      </c>
      <c r="Q31" s="1436"/>
      <c r="R31" s="1433" t="s">
        <v>875</v>
      </c>
      <c r="S31" s="1434"/>
      <c r="T31" s="1559" t="s">
        <v>16</v>
      </c>
      <c r="U31" s="1560"/>
      <c r="V31" s="1561"/>
    </row>
    <row r="32" spans="1:22" s="295" customFormat="1" ht="27.75" customHeight="1">
      <c r="A32" s="1566"/>
      <c r="B32" s="1568"/>
      <c r="C32" s="1570"/>
      <c r="D32" s="1545" t="s">
        <v>243</v>
      </c>
      <c r="E32" s="1554"/>
      <c r="F32" s="1553" t="s">
        <v>244</v>
      </c>
      <c r="G32" s="1546"/>
      <c r="H32" s="1553" t="s">
        <v>245</v>
      </c>
      <c r="I32" s="1546"/>
      <c r="J32" s="1553" t="s">
        <v>246</v>
      </c>
      <c r="K32" s="1546"/>
      <c r="L32" s="1545" t="s">
        <v>247</v>
      </c>
      <c r="M32" s="1554"/>
      <c r="N32" s="1553" t="s">
        <v>582</v>
      </c>
      <c r="O32" s="1546"/>
      <c r="P32" s="1545" t="s">
        <v>583</v>
      </c>
      <c r="Q32" s="1554"/>
      <c r="R32" s="1553" t="s">
        <v>584</v>
      </c>
      <c r="S32" s="1546"/>
      <c r="T32" s="1550"/>
      <c r="U32" s="1551"/>
      <c r="V32" s="1562"/>
    </row>
    <row r="33" spans="1:27" s="295" customFormat="1" ht="12.75" customHeight="1">
      <c r="A33" s="1566"/>
      <c r="B33" s="1568"/>
      <c r="C33" s="1570"/>
      <c r="D33" s="296"/>
      <c r="E33" s="297"/>
      <c r="F33" s="296"/>
      <c r="G33" s="298"/>
      <c r="H33" s="299"/>
      <c r="I33" s="297"/>
      <c r="J33" s="296"/>
      <c r="K33" s="298"/>
      <c r="L33" s="299"/>
      <c r="M33" s="297"/>
      <c r="N33" s="296"/>
      <c r="O33" s="300"/>
      <c r="P33" s="299"/>
      <c r="Q33" s="297"/>
      <c r="R33" s="296"/>
      <c r="S33" s="298"/>
      <c r="T33" s="299"/>
      <c r="U33" s="301"/>
      <c r="V33" s="302"/>
      <c r="W33" s="303"/>
      <c r="X33" s="304"/>
      <c r="Y33" s="304"/>
      <c r="Z33" s="304"/>
      <c r="AA33" s="304"/>
    </row>
    <row r="34" spans="1:27" s="295" customFormat="1" ht="12.75" customHeight="1">
      <c r="A34" s="305"/>
      <c r="B34" s="306"/>
      <c r="C34" s="307"/>
      <c r="D34" s="308" t="s">
        <v>17</v>
      </c>
      <c r="E34" s="309" t="s">
        <v>18</v>
      </c>
      <c r="F34" s="308" t="s">
        <v>17</v>
      </c>
      <c r="G34" s="310" t="s">
        <v>18</v>
      </c>
      <c r="H34" s="311" t="s">
        <v>17</v>
      </c>
      <c r="I34" s="309" t="s">
        <v>18</v>
      </c>
      <c r="J34" s="308" t="s">
        <v>17</v>
      </c>
      <c r="K34" s="310" t="s">
        <v>18</v>
      </c>
      <c r="L34" s="311" t="s">
        <v>17</v>
      </c>
      <c r="M34" s="309" t="s">
        <v>18</v>
      </c>
      <c r="N34" s="308" t="s">
        <v>17</v>
      </c>
      <c r="O34" s="312" t="s">
        <v>18</v>
      </c>
      <c r="P34" s="311" t="s">
        <v>17</v>
      </c>
      <c r="Q34" s="309" t="s">
        <v>18</v>
      </c>
      <c r="R34" s="308" t="s">
        <v>17</v>
      </c>
      <c r="S34" s="310" t="s">
        <v>18</v>
      </c>
      <c r="T34" s="311" t="s">
        <v>17</v>
      </c>
      <c r="U34" s="313" t="s">
        <v>19</v>
      </c>
      <c r="V34" s="314" t="s">
        <v>20</v>
      </c>
      <c r="W34" s="315"/>
      <c r="X34" s="304"/>
      <c r="Y34" s="304"/>
      <c r="Z34" s="304"/>
      <c r="AA34" s="304"/>
    </row>
    <row r="35" spans="1:27" s="295" customFormat="1" ht="12.75" customHeight="1" thickBot="1">
      <c r="A35" s="316"/>
      <c r="B35" s="317"/>
      <c r="C35" s="318"/>
      <c r="D35" s="319"/>
      <c r="E35" s="320"/>
      <c r="F35" s="319"/>
      <c r="G35" s="321"/>
      <c r="H35" s="319"/>
      <c r="I35" s="320"/>
      <c r="J35" s="319"/>
      <c r="K35" s="321"/>
      <c r="L35" s="319"/>
      <c r="M35" s="320"/>
      <c r="N35" s="319"/>
      <c r="O35" s="321"/>
      <c r="P35" s="319"/>
      <c r="Q35" s="320"/>
      <c r="R35" s="319"/>
      <c r="S35" s="321"/>
      <c r="T35" s="319"/>
      <c r="U35" s="322"/>
      <c r="V35" s="323"/>
      <c r="W35" s="315"/>
      <c r="X35" s="304"/>
      <c r="Y35" s="304"/>
      <c r="Z35" s="304"/>
      <c r="AA35" s="304"/>
    </row>
    <row r="36" spans="1:28" s="335" customFormat="1" ht="15" customHeight="1" thickTop="1">
      <c r="A36" s="324">
        <v>1</v>
      </c>
      <c r="B36" s="325" t="s">
        <v>250</v>
      </c>
      <c r="C36" s="326" t="s">
        <v>251</v>
      </c>
      <c r="D36" s="327">
        <v>1</v>
      </c>
      <c r="E36" s="328">
        <v>946</v>
      </c>
      <c r="F36" s="329">
        <v>5</v>
      </c>
      <c r="G36" s="330">
        <v>1010</v>
      </c>
      <c r="H36" s="327">
        <v>4</v>
      </c>
      <c r="I36" s="328">
        <v>374</v>
      </c>
      <c r="J36" s="329">
        <v>3</v>
      </c>
      <c r="K36" s="331">
        <v>1847</v>
      </c>
      <c r="L36" s="327">
        <v>1</v>
      </c>
      <c r="M36" s="328">
        <v>3442</v>
      </c>
      <c r="N36" s="329">
        <v>4</v>
      </c>
      <c r="O36" s="331">
        <v>3706</v>
      </c>
      <c r="P36" s="327">
        <v>1</v>
      </c>
      <c r="Q36" s="328">
        <v>1780</v>
      </c>
      <c r="R36" s="329">
        <v>3</v>
      </c>
      <c r="S36" s="331">
        <v>1557</v>
      </c>
      <c r="T36" s="332">
        <f aca="true" t="shared" si="2" ref="T36:T63">IF(ISNUMBER(D36)=TRUE,SUM(D36,F36,H36,J36,L36,N36,P36,R36),"")</f>
        <v>22</v>
      </c>
      <c r="U36" s="333">
        <f aca="true" t="shared" si="3" ref="U36:U63">IF(ISNUMBER(E36)=TRUE,SUM(E36,G36,I36,K36,M36,O36,Q36,S36),"")</f>
        <v>14662</v>
      </c>
      <c r="V36" s="334">
        <f aca="true" t="shared" si="4" ref="V36:V63">IF(ISNUMBER(AB36)=TRUE,AB36,"")</f>
        <v>1</v>
      </c>
      <c r="W36" s="335">
        <f aca="true" t="shared" si="5" ref="W36:W62">IF(ISNUMBER(V36)=TRUE,1,"")</f>
        <v>1</v>
      </c>
      <c r="X36" s="335">
        <f aca="true" t="shared" si="6" ref="X36:X62">IF(ISNUMBER(T36)=TRUE,T36,"")</f>
        <v>22</v>
      </c>
      <c r="Y36" s="335">
        <f aca="true" t="shared" si="7" ref="Y36:Y62">IF(ISNUMBER(U36)=TRUE,U36,"")</f>
        <v>14662</v>
      </c>
      <c r="Z36" s="336">
        <f aca="true" t="shared" si="8" ref="Z36:Z62">MAX(E36,G36,I36,K36,M36,O36,Q36,S36)</f>
        <v>3706</v>
      </c>
      <c r="AA36" s="335">
        <f aca="true" t="shared" si="9" ref="AA36:AA62">IF(ISNUMBER(X36)=TRUE,X36-Y36/100000-Z36/1000000000,"")</f>
        <v>21.853376294</v>
      </c>
      <c r="AB36" s="335">
        <f aca="true" t="shared" si="10" ref="AB36:AB63">IF(ISNUMBER(AA36)=TRUE,RANK(AA36,$AA$36:$AA$63,1),"")</f>
        <v>1</v>
      </c>
    </row>
    <row r="37" spans="1:28" s="335" customFormat="1" ht="15" customHeight="1">
      <c r="A37" s="337">
        <v>2</v>
      </c>
      <c r="B37" s="338" t="s">
        <v>248</v>
      </c>
      <c r="C37" s="339" t="s">
        <v>249</v>
      </c>
      <c r="D37" s="340">
        <v>2</v>
      </c>
      <c r="E37" s="341">
        <v>586</v>
      </c>
      <c r="F37" s="342">
        <v>3</v>
      </c>
      <c r="G37" s="343">
        <v>1402</v>
      </c>
      <c r="H37" s="340">
        <v>3</v>
      </c>
      <c r="I37" s="341">
        <v>500</v>
      </c>
      <c r="J37" s="342">
        <v>2</v>
      </c>
      <c r="K37" s="343">
        <v>1425</v>
      </c>
      <c r="L37" s="340">
        <v>3</v>
      </c>
      <c r="M37" s="341">
        <v>2370</v>
      </c>
      <c r="N37" s="342">
        <v>1</v>
      </c>
      <c r="O37" s="343">
        <v>7854</v>
      </c>
      <c r="P37" s="340">
        <v>7</v>
      </c>
      <c r="Q37" s="341">
        <v>0</v>
      </c>
      <c r="R37" s="342">
        <v>2</v>
      </c>
      <c r="S37" s="343">
        <v>858</v>
      </c>
      <c r="T37" s="332">
        <f t="shared" si="2"/>
        <v>23</v>
      </c>
      <c r="U37" s="333">
        <f t="shared" si="3"/>
        <v>14995</v>
      </c>
      <c r="V37" s="334">
        <f t="shared" si="4"/>
        <v>2</v>
      </c>
      <c r="W37" s="335">
        <f t="shared" si="5"/>
        <v>1</v>
      </c>
      <c r="X37" s="335">
        <f t="shared" si="6"/>
        <v>23</v>
      </c>
      <c r="Y37" s="335">
        <f t="shared" si="7"/>
        <v>14995</v>
      </c>
      <c r="Z37" s="336">
        <f t="shared" si="8"/>
        <v>7854</v>
      </c>
      <c r="AA37" s="335">
        <f t="shared" si="9"/>
        <v>22.850042146</v>
      </c>
      <c r="AB37" s="335">
        <f t="shared" si="10"/>
        <v>2</v>
      </c>
    </row>
    <row r="38" spans="1:28" s="335" customFormat="1" ht="15" customHeight="1">
      <c r="A38" s="337">
        <v>3</v>
      </c>
      <c r="B38" s="338" t="s">
        <v>253</v>
      </c>
      <c r="C38" s="339" t="s">
        <v>254</v>
      </c>
      <c r="D38" s="340">
        <v>4</v>
      </c>
      <c r="E38" s="341">
        <v>368</v>
      </c>
      <c r="F38" s="342">
        <v>1</v>
      </c>
      <c r="G38" s="343">
        <v>852</v>
      </c>
      <c r="H38" s="340">
        <v>4</v>
      </c>
      <c r="I38" s="341">
        <v>496</v>
      </c>
      <c r="J38" s="342">
        <v>5</v>
      </c>
      <c r="K38" s="343">
        <v>1161</v>
      </c>
      <c r="L38" s="340">
        <v>3</v>
      </c>
      <c r="M38" s="341">
        <v>1727</v>
      </c>
      <c r="N38" s="342">
        <v>1</v>
      </c>
      <c r="O38" s="343">
        <v>2831</v>
      </c>
      <c r="P38" s="340">
        <v>1</v>
      </c>
      <c r="Q38" s="341">
        <v>1060</v>
      </c>
      <c r="R38" s="342">
        <v>5</v>
      </c>
      <c r="S38" s="343">
        <v>982</v>
      </c>
      <c r="T38" s="332">
        <f t="shared" si="2"/>
        <v>24</v>
      </c>
      <c r="U38" s="333">
        <f t="shared" si="3"/>
        <v>9477</v>
      </c>
      <c r="V38" s="334">
        <f t="shared" si="4"/>
        <v>3</v>
      </c>
      <c r="W38" s="335">
        <f t="shared" si="5"/>
        <v>1</v>
      </c>
      <c r="X38" s="335">
        <f t="shared" si="6"/>
        <v>24</v>
      </c>
      <c r="Y38" s="335">
        <f t="shared" si="7"/>
        <v>9477</v>
      </c>
      <c r="Z38" s="336">
        <f t="shared" si="8"/>
        <v>2831</v>
      </c>
      <c r="AA38" s="335">
        <f t="shared" si="9"/>
        <v>23.905227169</v>
      </c>
      <c r="AB38" s="335">
        <f t="shared" si="10"/>
        <v>3</v>
      </c>
    </row>
    <row r="39" spans="1:28" s="335" customFormat="1" ht="15" customHeight="1">
      <c r="A39" s="324">
        <v>4</v>
      </c>
      <c r="B39" s="338" t="s">
        <v>255</v>
      </c>
      <c r="C39" s="339" t="s">
        <v>256</v>
      </c>
      <c r="D39" s="340">
        <v>1</v>
      </c>
      <c r="E39" s="341">
        <v>1153</v>
      </c>
      <c r="F39" s="342">
        <v>1</v>
      </c>
      <c r="G39" s="343">
        <v>1751</v>
      </c>
      <c r="H39" s="340">
        <v>7</v>
      </c>
      <c r="I39" s="341">
        <v>270</v>
      </c>
      <c r="J39" s="342">
        <v>6</v>
      </c>
      <c r="K39" s="343">
        <v>643</v>
      </c>
      <c r="L39" s="340">
        <v>2</v>
      </c>
      <c r="M39" s="341">
        <v>2671</v>
      </c>
      <c r="N39" s="342">
        <v>2</v>
      </c>
      <c r="O39" s="343">
        <v>5587</v>
      </c>
      <c r="P39" s="340">
        <v>2</v>
      </c>
      <c r="Q39" s="341">
        <v>760</v>
      </c>
      <c r="R39" s="342">
        <v>5</v>
      </c>
      <c r="S39" s="343">
        <v>602</v>
      </c>
      <c r="T39" s="332">
        <f t="shared" si="2"/>
        <v>26</v>
      </c>
      <c r="U39" s="333">
        <f t="shared" si="3"/>
        <v>13437</v>
      </c>
      <c r="V39" s="334">
        <f t="shared" si="4"/>
        <v>4</v>
      </c>
      <c r="W39" s="335">
        <f t="shared" si="5"/>
        <v>1</v>
      </c>
      <c r="X39" s="335">
        <f t="shared" si="6"/>
        <v>26</v>
      </c>
      <c r="Y39" s="335">
        <f t="shared" si="7"/>
        <v>13437</v>
      </c>
      <c r="Z39" s="336">
        <f t="shared" si="8"/>
        <v>5587</v>
      </c>
      <c r="AA39" s="335">
        <f t="shared" si="9"/>
        <v>25.865624413</v>
      </c>
      <c r="AB39" s="335">
        <f t="shared" si="10"/>
        <v>4</v>
      </c>
    </row>
    <row r="40" spans="1:28" s="335" customFormat="1" ht="15" customHeight="1">
      <c r="A40" s="337">
        <v>5</v>
      </c>
      <c r="B40" s="338" t="s">
        <v>257</v>
      </c>
      <c r="C40" s="339" t="s">
        <v>249</v>
      </c>
      <c r="D40" s="340">
        <v>6</v>
      </c>
      <c r="E40" s="341">
        <v>256</v>
      </c>
      <c r="F40" s="342">
        <v>7</v>
      </c>
      <c r="G40" s="343">
        <v>520</v>
      </c>
      <c r="H40" s="340">
        <v>1</v>
      </c>
      <c r="I40" s="341">
        <v>508</v>
      </c>
      <c r="J40" s="342">
        <v>2</v>
      </c>
      <c r="K40" s="343">
        <v>2346</v>
      </c>
      <c r="L40" s="340">
        <v>2</v>
      </c>
      <c r="M40" s="341">
        <v>2233</v>
      </c>
      <c r="N40" s="342">
        <v>2</v>
      </c>
      <c r="O40" s="343">
        <v>2682</v>
      </c>
      <c r="P40" s="340">
        <v>4</v>
      </c>
      <c r="Q40" s="341">
        <v>510</v>
      </c>
      <c r="R40" s="342">
        <v>2</v>
      </c>
      <c r="S40" s="343">
        <v>1572</v>
      </c>
      <c r="T40" s="332">
        <f t="shared" si="2"/>
        <v>26</v>
      </c>
      <c r="U40" s="333">
        <f t="shared" si="3"/>
        <v>10627</v>
      </c>
      <c r="V40" s="334">
        <f t="shared" si="4"/>
        <v>5</v>
      </c>
      <c r="W40" s="335">
        <f t="shared" si="5"/>
        <v>1</v>
      </c>
      <c r="X40" s="335">
        <f t="shared" si="6"/>
        <v>26</v>
      </c>
      <c r="Y40" s="335">
        <f t="shared" si="7"/>
        <v>10627</v>
      </c>
      <c r="Z40" s="336">
        <f t="shared" si="8"/>
        <v>2682</v>
      </c>
      <c r="AA40" s="335">
        <f t="shared" si="9"/>
        <v>25.893727318</v>
      </c>
      <c r="AB40" s="335">
        <f t="shared" si="10"/>
        <v>5</v>
      </c>
    </row>
    <row r="41" spans="1:28" s="335" customFormat="1" ht="15" customHeight="1">
      <c r="A41" s="337">
        <v>6</v>
      </c>
      <c r="B41" s="338" t="s">
        <v>258</v>
      </c>
      <c r="C41" s="339" t="s">
        <v>259</v>
      </c>
      <c r="D41" s="340">
        <v>4</v>
      </c>
      <c r="E41" s="341">
        <v>962</v>
      </c>
      <c r="F41" s="342">
        <v>3</v>
      </c>
      <c r="G41" s="343">
        <v>1647</v>
      </c>
      <c r="H41" s="340">
        <v>4</v>
      </c>
      <c r="I41" s="341">
        <v>602</v>
      </c>
      <c r="J41" s="342">
        <v>1</v>
      </c>
      <c r="K41" s="343">
        <v>4795</v>
      </c>
      <c r="L41" s="340">
        <v>4</v>
      </c>
      <c r="M41" s="341">
        <v>2293</v>
      </c>
      <c r="N41" s="342">
        <v>7</v>
      </c>
      <c r="O41" s="343">
        <v>1197</v>
      </c>
      <c r="P41" s="340">
        <v>2</v>
      </c>
      <c r="Q41" s="341">
        <v>4170</v>
      </c>
      <c r="R41" s="342">
        <v>6</v>
      </c>
      <c r="S41" s="343">
        <v>676</v>
      </c>
      <c r="T41" s="332">
        <f t="shared" si="2"/>
        <v>31</v>
      </c>
      <c r="U41" s="333">
        <f t="shared" si="3"/>
        <v>16342</v>
      </c>
      <c r="V41" s="334">
        <f t="shared" si="4"/>
        <v>6</v>
      </c>
      <c r="W41" s="335">
        <f t="shared" si="5"/>
        <v>1</v>
      </c>
      <c r="X41" s="335">
        <f t="shared" si="6"/>
        <v>31</v>
      </c>
      <c r="Y41" s="335">
        <f t="shared" si="7"/>
        <v>16342</v>
      </c>
      <c r="Z41" s="336">
        <f t="shared" si="8"/>
        <v>4795</v>
      </c>
      <c r="AA41" s="335">
        <f t="shared" si="9"/>
        <v>30.836575205000003</v>
      </c>
      <c r="AB41" s="335">
        <f t="shared" si="10"/>
        <v>6</v>
      </c>
    </row>
    <row r="42" spans="1:28" s="335" customFormat="1" ht="15" customHeight="1">
      <c r="A42" s="324">
        <v>7</v>
      </c>
      <c r="B42" s="338" t="s">
        <v>265</v>
      </c>
      <c r="C42" s="339" t="s">
        <v>263</v>
      </c>
      <c r="D42" s="340">
        <v>3</v>
      </c>
      <c r="E42" s="341">
        <v>1070</v>
      </c>
      <c r="F42" s="342">
        <v>1</v>
      </c>
      <c r="G42" s="343">
        <v>1938</v>
      </c>
      <c r="H42" s="340">
        <v>7</v>
      </c>
      <c r="I42" s="341">
        <v>404</v>
      </c>
      <c r="J42" s="342">
        <v>7</v>
      </c>
      <c r="K42" s="343">
        <v>0</v>
      </c>
      <c r="L42" s="340">
        <v>5</v>
      </c>
      <c r="M42" s="341">
        <v>1059</v>
      </c>
      <c r="N42" s="342">
        <v>4</v>
      </c>
      <c r="O42" s="343">
        <v>2448</v>
      </c>
      <c r="P42" s="340">
        <v>3</v>
      </c>
      <c r="Q42" s="341">
        <v>3750</v>
      </c>
      <c r="R42" s="342">
        <v>1</v>
      </c>
      <c r="S42" s="343">
        <v>956</v>
      </c>
      <c r="T42" s="332">
        <f t="shared" si="2"/>
        <v>31</v>
      </c>
      <c r="U42" s="333">
        <f t="shared" si="3"/>
        <v>11625</v>
      </c>
      <c r="V42" s="334">
        <f t="shared" si="4"/>
        <v>7</v>
      </c>
      <c r="W42" s="335">
        <f t="shared" si="5"/>
        <v>1</v>
      </c>
      <c r="X42" s="335">
        <f t="shared" si="6"/>
        <v>31</v>
      </c>
      <c r="Y42" s="335">
        <f t="shared" si="7"/>
        <v>11625</v>
      </c>
      <c r="Z42" s="336">
        <f t="shared" si="8"/>
        <v>3750</v>
      </c>
      <c r="AA42" s="335">
        <f t="shared" si="9"/>
        <v>30.883746249999998</v>
      </c>
      <c r="AB42" s="335">
        <f t="shared" si="10"/>
        <v>7</v>
      </c>
    </row>
    <row r="43" spans="1:28" s="335" customFormat="1" ht="15" customHeight="1">
      <c r="A43" s="337">
        <v>8</v>
      </c>
      <c r="B43" s="338" t="s">
        <v>260</v>
      </c>
      <c r="C43" s="339" t="s">
        <v>254</v>
      </c>
      <c r="D43" s="340">
        <v>3</v>
      </c>
      <c r="E43" s="341">
        <v>498</v>
      </c>
      <c r="F43" s="342">
        <v>6</v>
      </c>
      <c r="G43" s="343">
        <v>926</v>
      </c>
      <c r="H43" s="340">
        <v>6</v>
      </c>
      <c r="I43" s="341">
        <v>361</v>
      </c>
      <c r="J43" s="342">
        <v>4</v>
      </c>
      <c r="K43" s="343">
        <v>1019</v>
      </c>
      <c r="L43" s="340">
        <v>3</v>
      </c>
      <c r="M43" s="341">
        <v>1977</v>
      </c>
      <c r="N43" s="342">
        <v>3</v>
      </c>
      <c r="O43" s="343">
        <v>4111</v>
      </c>
      <c r="P43" s="340">
        <v>6</v>
      </c>
      <c r="Q43" s="341">
        <v>390</v>
      </c>
      <c r="R43" s="342">
        <v>1</v>
      </c>
      <c r="S43" s="343">
        <v>1555</v>
      </c>
      <c r="T43" s="332">
        <f t="shared" si="2"/>
        <v>32</v>
      </c>
      <c r="U43" s="333">
        <f t="shared" si="3"/>
        <v>10837</v>
      </c>
      <c r="V43" s="334">
        <f t="shared" si="4"/>
        <v>8</v>
      </c>
      <c r="W43" s="335">
        <f t="shared" si="5"/>
        <v>1</v>
      </c>
      <c r="X43" s="335">
        <f t="shared" si="6"/>
        <v>32</v>
      </c>
      <c r="Y43" s="335">
        <f t="shared" si="7"/>
        <v>10837</v>
      </c>
      <c r="Z43" s="336">
        <f t="shared" si="8"/>
        <v>4111</v>
      </c>
      <c r="AA43" s="335">
        <f t="shared" si="9"/>
        <v>31.891625889</v>
      </c>
      <c r="AB43" s="335">
        <f t="shared" si="10"/>
        <v>8</v>
      </c>
    </row>
    <row r="44" spans="1:28" s="335" customFormat="1" ht="15" customHeight="1">
      <c r="A44" s="337">
        <v>9</v>
      </c>
      <c r="B44" s="338" t="s">
        <v>252</v>
      </c>
      <c r="C44" s="339" t="s">
        <v>249</v>
      </c>
      <c r="D44" s="340">
        <v>7</v>
      </c>
      <c r="E44" s="341">
        <v>563</v>
      </c>
      <c r="F44" s="342">
        <v>2</v>
      </c>
      <c r="G44" s="343">
        <v>1726</v>
      </c>
      <c r="H44" s="340">
        <v>3</v>
      </c>
      <c r="I44" s="341">
        <v>738</v>
      </c>
      <c r="J44" s="342">
        <v>3</v>
      </c>
      <c r="K44" s="343">
        <v>1427</v>
      </c>
      <c r="L44" s="340">
        <v>2</v>
      </c>
      <c r="M44" s="341">
        <v>2073</v>
      </c>
      <c r="N44" s="342">
        <v>1</v>
      </c>
      <c r="O44" s="343">
        <v>3093</v>
      </c>
      <c r="P44" s="340">
        <v>6.5</v>
      </c>
      <c r="Q44" s="341">
        <v>0</v>
      </c>
      <c r="R44" s="342">
        <v>8</v>
      </c>
      <c r="S44" s="343">
        <v>0</v>
      </c>
      <c r="T44" s="332">
        <f t="shared" si="2"/>
        <v>32.5</v>
      </c>
      <c r="U44" s="333">
        <f t="shared" si="3"/>
        <v>9620</v>
      </c>
      <c r="V44" s="334">
        <f t="shared" si="4"/>
        <v>9</v>
      </c>
      <c r="W44" s="335">
        <f t="shared" si="5"/>
        <v>1</v>
      </c>
      <c r="X44" s="335">
        <f t="shared" si="6"/>
        <v>32.5</v>
      </c>
      <c r="Y44" s="335">
        <f t="shared" si="7"/>
        <v>9620</v>
      </c>
      <c r="Z44" s="336">
        <f t="shared" si="8"/>
        <v>3093</v>
      </c>
      <c r="AA44" s="335">
        <f t="shared" si="9"/>
        <v>32.403796907</v>
      </c>
      <c r="AB44" s="335">
        <f t="shared" si="10"/>
        <v>9</v>
      </c>
    </row>
    <row r="45" spans="1:28" s="335" customFormat="1" ht="15" customHeight="1">
      <c r="A45" s="324">
        <v>10</v>
      </c>
      <c r="B45" s="338" t="s">
        <v>267</v>
      </c>
      <c r="C45" s="339" t="s">
        <v>268</v>
      </c>
      <c r="D45" s="340">
        <v>6</v>
      </c>
      <c r="E45" s="341">
        <v>902</v>
      </c>
      <c r="F45" s="342">
        <v>5</v>
      </c>
      <c r="G45" s="343">
        <v>1142</v>
      </c>
      <c r="H45" s="340">
        <v>2</v>
      </c>
      <c r="I45" s="341">
        <v>496</v>
      </c>
      <c r="J45" s="342">
        <v>3</v>
      </c>
      <c r="K45" s="343">
        <v>754</v>
      </c>
      <c r="L45" s="340">
        <v>6</v>
      </c>
      <c r="M45" s="341">
        <v>1045</v>
      </c>
      <c r="N45" s="342">
        <v>6</v>
      </c>
      <c r="O45" s="343">
        <v>2658</v>
      </c>
      <c r="P45" s="340">
        <v>1</v>
      </c>
      <c r="Q45" s="341">
        <v>4640</v>
      </c>
      <c r="R45" s="342">
        <v>4</v>
      </c>
      <c r="S45" s="343">
        <v>602</v>
      </c>
      <c r="T45" s="332">
        <f t="shared" si="2"/>
        <v>33</v>
      </c>
      <c r="U45" s="333">
        <f t="shared" si="3"/>
        <v>12239</v>
      </c>
      <c r="V45" s="334">
        <f t="shared" si="4"/>
        <v>10</v>
      </c>
      <c r="W45" s="335">
        <f t="shared" si="5"/>
        <v>1</v>
      </c>
      <c r="X45" s="335">
        <f t="shared" si="6"/>
        <v>33</v>
      </c>
      <c r="Y45" s="335">
        <f t="shared" si="7"/>
        <v>12239</v>
      </c>
      <c r="Z45" s="336">
        <f t="shared" si="8"/>
        <v>4640</v>
      </c>
      <c r="AA45" s="335">
        <f t="shared" si="9"/>
        <v>32.87760536</v>
      </c>
      <c r="AB45" s="335">
        <f t="shared" si="10"/>
        <v>10</v>
      </c>
    </row>
    <row r="46" spans="1:28" s="335" customFormat="1" ht="15" customHeight="1">
      <c r="A46" s="337">
        <v>11</v>
      </c>
      <c r="B46" s="338" t="s">
        <v>262</v>
      </c>
      <c r="C46" s="339" t="s">
        <v>263</v>
      </c>
      <c r="D46" s="340">
        <v>1</v>
      </c>
      <c r="E46" s="341">
        <v>540</v>
      </c>
      <c r="F46" s="342">
        <v>4</v>
      </c>
      <c r="G46" s="343">
        <v>1036</v>
      </c>
      <c r="H46" s="340">
        <v>5</v>
      </c>
      <c r="I46" s="341">
        <v>373</v>
      </c>
      <c r="J46" s="342">
        <v>4</v>
      </c>
      <c r="K46" s="343">
        <v>1423</v>
      </c>
      <c r="L46" s="340">
        <v>5</v>
      </c>
      <c r="M46" s="341">
        <v>1562</v>
      </c>
      <c r="N46" s="342">
        <v>7</v>
      </c>
      <c r="O46" s="343">
        <v>1510</v>
      </c>
      <c r="P46" s="340">
        <v>5</v>
      </c>
      <c r="Q46" s="341">
        <v>450</v>
      </c>
      <c r="R46" s="342">
        <v>4</v>
      </c>
      <c r="S46" s="343">
        <v>1451</v>
      </c>
      <c r="T46" s="332">
        <f t="shared" si="2"/>
        <v>35</v>
      </c>
      <c r="U46" s="333">
        <f t="shared" si="3"/>
        <v>8345</v>
      </c>
      <c r="V46" s="334">
        <f t="shared" si="4"/>
        <v>11</v>
      </c>
      <c r="W46" s="335">
        <f t="shared" si="5"/>
        <v>1</v>
      </c>
      <c r="X46" s="335">
        <f t="shared" si="6"/>
        <v>35</v>
      </c>
      <c r="Y46" s="335">
        <f t="shared" si="7"/>
        <v>8345</v>
      </c>
      <c r="Z46" s="336">
        <f t="shared" si="8"/>
        <v>1562</v>
      </c>
      <c r="AA46" s="335">
        <f t="shared" si="9"/>
        <v>34.916548438</v>
      </c>
      <c r="AB46" s="335">
        <f t="shared" si="10"/>
        <v>11</v>
      </c>
    </row>
    <row r="47" spans="1:28" s="335" customFormat="1" ht="15" customHeight="1">
      <c r="A47" s="337">
        <v>12</v>
      </c>
      <c r="B47" s="338" t="s">
        <v>261</v>
      </c>
      <c r="C47" s="339" t="s">
        <v>251</v>
      </c>
      <c r="D47" s="340">
        <v>2</v>
      </c>
      <c r="E47" s="341">
        <v>1100</v>
      </c>
      <c r="F47" s="342">
        <v>4</v>
      </c>
      <c r="G47" s="343">
        <v>1348</v>
      </c>
      <c r="H47" s="340">
        <v>1</v>
      </c>
      <c r="I47" s="341">
        <v>883</v>
      </c>
      <c r="J47" s="342">
        <v>5</v>
      </c>
      <c r="K47" s="343">
        <v>637</v>
      </c>
      <c r="L47" s="340">
        <v>6</v>
      </c>
      <c r="M47" s="341">
        <v>1518</v>
      </c>
      <c r="N47" s="342">
        <v>7</v>
      </c>
      <c r="O47" s="343">
        <v>382</v>
      </c>
      <c r="P47" s="340">
        <v>8</v>
      </c>
      <c r="Q47" s="341">
        <v>0</v>
      </c>
      <c r="R47" s="342">
        <v>2</v>
      </c>
      <c r="S47" s="343">
        <v>801</v>
      </c>
      <c r="T47" s="332">
        <f t="shared" si="2"/>
        <v>35</v>
      </c>
      <c r="U47" s="333">
        <f t="shared" si="3"/>
        <v>6669</v>
      </c>
      <c r="V47" s="334">
        <f t="shared" si="4"/>
        <v>12</v>
      </c>
      <c r="W47" s="335">
        <f t="shared" si="5"/>
        <v>1</v>
      </c>
      <c r="X47" s="335">
        <f t="shared" si="6"/>
        <v>35</v>
      </c>
      <c r="Y47" s="335">
        <f t="shared" si="7"/>
        <v>6669</v>
      </c>
      <c r="Z47" s="336">
        <f t="shared" si="8"/>
        <v>1518</v>
      </c>
      <c r="AA47" s="335">
        <f t="shared" si="9"/>
        <v>34.933308482</v>
      </c>
      <c r="AB47" s="335">
        <f t="shared" si="10"/>
        <v>12</v>
      </c>
    </row>
    <row r="48" spans="1:28" ht="15" customHeight="1">
      <c r="A48" s="324">
        <v>13</v>
      </c>
      <c r="B48" s="338" t="s">
        <v>264</v>
      </c>
      <c r="C48" s="339" t="s">
        <v>251</v>
      </c>
      <c r="D48" s="340">
        <v>2</v>
      </c>
      <c r="E48" s="341">
        <v>420</v>
      </c>
      <c r="F48" s="342">
        <v>6</v>
      </c>
      <c r="G48" s="343">
        <v>668</v>
      </c>
      <c r="H48" s="340">
        <v>5</v>
      </c>
      <c r="I48" s="341">
        <v>491</v>
      </c>
      <c r="J48" s="342">
        <v>7</v>
      </c>
      <c r="K48" s="343">
        <v>0</v>
      </c>
      <c r="L48" s="340">
        <v>1</v>
      </c>
      <c r="M48" s="341">
        <v>2743</v>
      </c>
      <c r="N48" s="342">
        <v>5</v>
      </c>
      <c r="O48" s="343">
        <v>1876</v>
      </c>
      <c r="P48" s="340">
        <v>5</v>
      </c>
      <c r="Q48" s="341">
        <v>1530</v>
      </c>
      <c r="R48" s="342">
        <v>5</v>
      </c>
      <c r="S48" s="343">
        <v>507</v>
      </c>
      <c r="T48" s="332">
        <f t="shared" si="2"/>
        <v>36</v>
      </c>
      <c r="U48" s="333">
        <f t="shared" si="3"/>
        <v>8235</v>
      </c>
      <c r="V48" s="334">
        <f t="shared" si="4"/>
        <v>13</v>
      </c>
      <c r="W48" s="335">
        <f t="shared" si="5"/>
        <v>1</v>
      </c>
      <c r="X48" s="335">
        <f t="shared" si="6"/>
        <v>36</v>
      </c>
      <c r="Y48" s="335">
        <f t="shared" si="7"/>
        <v>8235</v>
      </c>
      <c r="Z48" s="336">
        <f t="shared" si="8"/>
        <v>2743</v>
      </c>
      <c r="AA48" s="335">
        <f t="shared" si="9"/>
        <v>35.917647257</v>
      </c>
      <c r="AB48" s="335">
        <f t="shared" si="10"/>
        <v>13</v>
      </c>
    </row>
    <row r="49" spans="1:28" ht="15.75" customHeight="1">
      <c r="A49" s="337">
        <v>14</v>
      </c>
      <c r="B49" s="338" t="s">
        <v>266</v>
      </c>
      <c r="C49" s="339" t="s">
        <v>263</v>
      </c>
      <c r="D49" s="340">
        <v>4</v>
      </c>
      <c r="E49" s="341">
        <v>495</v>
      </c>
      <c r="F49" s="342">
        <v>2</v>
      </c>
      <c r="G49" s="343">
        <v>812</v>
      </c>
      <c r="H49" s="340">
        <v>7</v>
      </c>
      <c r="I49" s="341">
        <v>221</v>
      </c>
      <c r="J49" s="342">
        <v>6</v>
      </c>
      <c r="K49" s="343">
        <v>552</v>
      </c>
      <c r="L49" s="340">
        <v>5</v>
      </c>
      <c r="M49" s="341">
        <v>1079</v>
      </c>
      <c r="N49" s="342">
        <v>3</v>
      </c>
      <c r="O49" s="343">
        <v>2290</v>
      </c>
      <c r="P49" s="340">
        <v>3</v>
      </c>
      <c r="Q49" s="341">
        <v>530</v>
      </c>
      <c r="R49" s="342">
        <v>7</v>
      </c>
      <c r="S49" s="343">
        <v>315</v>
      </c>
      <c r="T49" s="332">
        <f t="shared" si="2"/>
        <v>37</v>
      </c>
      <c r="U49" s="333">
        <f t="shared" si="3"/>
        <v>6294</v>
      </c>
      <c r="V49" s="334">
        <f t="shared" si="4"/>
        <v>14</v>
      </c>
      <c r="W49" s="335">
        <f t="shared" si="5"/>
        <v>1</v>
      </c>
      <c r="X49" s="335">
        <f t="shared" si="6"/>
        <v>37</v>
      </c>
      <c r="Y49" s="335">
        <f t="shared" si="7"/>
        <v>6294</v>
      </c>
      <c r="Z49" s="336">
        <f t="shared" si="8"/>
        <v>2290</v>
      </c>
      <c r="AA49" s="335">
        <f t="shared" si="9"/>
        <v>36.937057710000005</v>
      </c>
      <c r="AB49" s="335">
        <f t="shared" si="10"/>
        <v>14</v>
      </c>
    </row>
    <row r="50" spans="1:28" ht="16.5">
      <c r="A50" s="337">
        <v>15</v>
      </c>
      <c r="B50" s="338" t="s">
        <v>269</v>
      </c>
      <c r="C50" s="339" t="s">
        <v>268</v>
      </c>
      <c r="D50" s="340">
        <v>5</v>
      </c>
      <c r="E50" s="341">
        <v>409</v>
      </c>
      <c r="F50" s="342">
        <v>3</v>
      </c>
      <c r="G50" s="343">
        <v>765</v>
      </c>
      <c r="H50" s="340">
        <v>6</v>
      </c>
      <c r="I50" s="341">
        <v>415</v>
      </c>
      <c r="J50" s="342">
        <v>2</v>
      </c>
      <c r="K50" s="343">
        <v>2355</v>
      </c>
      <c r="L50" s="340">
        <v>6</v>
      </c>
      <c r="M50" s="341">
        <v>562</v>
      </c>
      <c r="N50" s="342">
        <v>6</v>
      </c>
      <c r="O50" s="343">
        <v>1236</v>
      </c>
      <c r="P50" s="340">
        <v>6.5</v>
      </c>
      <c r="Q50" s="341">
        <v>0</v>
      </c>
      <c r="R50" s="342">
        <v>3</v>
      </c>
      <c r="S50" s="343">
        <v>731</v>
      </c>
      <c r="T50" s="332">
        <f t="shared" si="2"/>
        <v>37.5</v>
      </c>
      <c r="U50" s="333">
        <f t="shared" si="3"/>
        <v>6473</v>
      </c>
      <c r="V50" s="334">
        <f t="shared" si="4"/>
        <v>15</v>
      </c>
      <c r="W50" s="335">
        <f t="shared" si="5"/>
        <v>1</v>
      </c>
      <c r="X50" s="335">
        <f t="shared" si="6"/>
        <v>37.5</v>
      </c>
      <c r="Y50" s="335">
        <f t="shared" si="7"/>
        <v>6473</v>
      </c>
      <c r="Z50" s="336">
        <f t="shared" si="8"/>
        <v>2355</v>
      </c>
      <c r="AA50" s="335">
        <f t="shared" si="9"/>
        <v>37.435267645</v>
      </c>
      <c r="AB50" s="335">
        <f t="shared" si="10"/>
        <v>15</v>
      </c>
    </row>
    <row r="51" spans="1:28" ht="16.5">
      <c r="A51" s="324">
        <v>16</v>
      </c>
      <c r="B51" s="338" t="s">
        <v>585</v>
      </c>
      <c r="C51" s="339" t="s">
        <v>256</v>
      </c>
      <c r="D51" s="340">
        <v>5</v>
      </c>
      <c r="E51" s="341">
        <v>276</v>
      </c>
      <c r="F51" s="342">
        <v>8</v>
      </c>
      <c r="G51" s="343">
        <v>0</v>
      </c>
      <c r="H51" s="340">
        <v>1</v>
      </c>
      <c r="I51" s="341">
        <v>672</v>
      </c>
      <c r="J51" s="342">
        <v>7</v>
      </c>
      <c r="K51" s="343">
        <v>446</v>
      </c>
      <c r="L51" s="340">
        <v>4</v>
      </c>
      <c r="M51" s="341">
        <v>1093</v>
      </c>
      <c r="N51" s="342">
        <v>5</v>
      </c>
      <c r="O51" s="343">
        <v>1873</v>
      </c>
      <c r="P51" s="340">
        <v>8</v>
      </c>
      <c r="Q51" s="341">
        <v>0</v>
      </c>
      <c r="R51" s="342">
        <v>1</v>
      </c>
      <c r="S51" s="343">
        <v>1960</v>
      </c>
      <c r="T51" s="332">
        <f t="shared" si="2"/>
        <v>39</v>
      </c>
      <c r="U51" s="333">
        <f t="shared" si="3"/>
        <v>6320</v>
      </c>
      <c r="V51" s="334">
        <f t="shared" si="4"/>
        <v>16</v>
      </c>
      <c r="W51" s="335">
        <f t="shared" si="5"/>
        <v>1</v>
      </c>
      <c r="X51" s="335">
        <f t="shared" si="6"/>
        <v>39</v>
      </c>
      <c r="Y51" s="335">
        <f t="shared" si="7"/>
        <v>6320</v>
      </c>
      <c r="Z51" s="336">
        <f t="shared" si="8"/>
        <v>1960</v>
      </c>
      <c r="AA51" s="335">
        <f t="shared" si="9"/>
        <v>38.93679804</v>
      </c>
      <c r="AB51" s="335">
        <f t="shared" si="10"/>
        <v>16</v>
      </c>
    </row>
    <row r="52" spans="1:28" ht="16.5">
      <c r="A52" s="337">
        <v>17</v>
      </c>
      <c r="B52" s="338" t="s">
        <v>272</v>
      </c>
      <c r="C52" s="339" t="s">
        <v>259</v>
      </c>
      <c r="D52" s="340">
        <v>7</v>
      </c>
      <c r="E52" s="341">
        <v>114</v>
      </c>
      <c r="F52" s="342">
        <v>5</v>
      </c>
      <c r="G52" s="343">
        <v>683</v>
      </c>
      <c r="H52" s="340">
        <v>2</v>
      </c>
      <c r="I52" s="341">
        <v>521</v>
      </c>
      <c r="J52" s="342">
        <v>5</v>
      </c>
      <c r="K52" s="343">
        <v>591</v>
      </c>
      <c r="L52" s="340">
        <v>7</v>
      </c>
      <c r="M52" s="341">
        <v>1168</v>
      </c>
      <c r="N52" s="342">
        <v>4</v>
      </c>
      <c r="O52" s="343">
        <v>2134</v>
      </c>
      <c r="P52" s="340">
        <v>4</v>
      </c>
      <c r="Q52" s="341">
        <v>340</v>
      </c>
      <c r="R52" s="342">
        <v>6</v>
      </c>
      <c r="S52" s="343">
        <v>388</v>
      </c>
      <c r="T52" s="332">
        <f t="shared" si="2"/>
        <v>40</v>
      </c>
      <c r="U52" s="333">
        <f t="shared" si="3"/>
        <v>5939</v>
      </c>
      <c r="V52" s="334">
        <f t="shared" si="4"/>
        <v>17</v>
      </c>
      <c r="W52" s="335">
        <f t="shared" si="5"/>
        <v>1</v>
      </c>
      <c r="X52" s="335">
        <f t="shared" si="6"/>
        <v>40</v>
      </c>
      <c r="Y52" s="335">
        <f t="shared" si="7"/>
        <v>5939</v>
      </c>
      <c r="Z52" s="336">
        <f t="shared" si="8"/>
        <v>2134</v>
      </c>
      <c r="AA52" s="335">
        <f t="shared" si="9"/>
        <v>39.940607866</v>
      </c>
      <c r="AB52" s="335">
        <f t="shared" si="10"/>
        <v>17</v>
      </c>
    </row>
    <row r="53" spans="1:28" ht="16.5">
      <c r="A53" s="337">
        <v>18</v>
      </c>
      <c r="B53" s="338" t="s">
        <v>271</v>
      </c>
      <c r="C53" s="339" t="s">
        <v>256</v>
      </c>
      <c r="D53" s="340">
        <v>6</v>
      </c>
      <c r="E53" s="341">
        <v>331</v>
      </c>
      <c r="F53" s="342">
        <v>4</v>
      </c>
      <c r="G53" s="343">
        <v>685</v>
      </c>
      <c r="H53" s="340">
        <v>8</v>
      </c>
      <c r="I53" s="341">
        <v>0</v>
      </c>
      <c r="J53" s="342">
        <v>8</v>
      </c>
      <c r="K53" s="343">
        <v>0</v>
      </c>
      <c r="L53" s="340">
        <v>1</v>
      </c>
      <c r="M53" s="341">
        <v>3198</v>
      </c>
      <c r="N53" s="342">
        <v>3</v>
      </c>
      <c r="O53" s="343">
        <v>2490</v>
      </c>
      <c r="P53" s="340">
        <v>8</v>
      </c>
      <c r="Q53" s="341">
        <v>0</v>
      </c>
      <c r="R53" s="342">
        <v>3</v>
      </c>
      <c r="S53" s="343">
        <v>760</v>
      </c>
      <c r="T53" s="332">
        <f t="shared" si="2"/>
        <v>41</v>
      </c>
      <c r="U53" s="333">
        <f t="shared" si="3"/>
        <v>7464</v>
      </c>
      <c r="V53" s="334">
        <f t="shared" si="4"/>
        <v>18</v>
      </c>
      <c r="W53" s="335">
        <f t="shared" si="5"/>
        <v>1</v>
      </c>
      <c r="X53" s="335">
        <f t="shared" si="6"/>
        <v>41</v>
      </c>
      <c r="Y53" s="335">
        <f t="shared" si="7"/>
        <v>7464</v>
      </c>
      <c r="Z53" s="336">
        <f t="shared" si="8"/>
        <v>3198</v>
      </c>
      <c r="AA53" s="335">
        <f t="shared" si="9"/>
        <v>40.925356801999996</v>
      </c>
      <c r="AB53" s="335">
        <f t="shared" si="10"/>
        <v>18</v>
      </c>
    </row>
    <row r="54" spans="1:28" ht="16.5">
      <c r="A54" s="324">
        <v>19</v>
      </c>
      <c r="B54" s="338" t="s">
        <v>273</v>
      </c>
      <c r="C54" s="339" t="s">
        <v>259</v>
      </c>
      <c r="D54" s="340">
        <v>7</v>
      </c>
      <c r="E54" s="341">
        <v>294</v>
      </c>
      <c r="F54" s="342">
        <v>7</v>
      </c>
      <c r="G54" s="343">
        <v>899</v>
      </c>
      <c r="H54" s="340">
        <v>3</v>
      </c>
      <c r="I54" s="341">
        <v>443</v>
      </c>
      <c r="J54" s="342">
        <v>4</v>
      </c>
      <c r="K54" s="343">
        <v>674</v>
      </c>
      <c r="L54" s="340">
        <v>7</v>
      </c>
      <c r="M54" s="341">
        <v>415</v>
      </c>
      <c r="N54" s="342">
        <v>5</v>
      </c>
      <c r="O54" s="343">
        <v>2779</v>
      </c>
      <c r="P54" s="340">
        <v>6</v>
      </c>
      <c r="Q54" s="341">
        <v>350</v>
      </c>
      <c r="R54" s="342">
        <v>4</v>
      </c>
      <c r="S54" s="343">
        <v>632</v>
      </c>
      <c r="T54" s="332">
        <f t="shared" si="2"/>
        <v>43</v>
      </c>
      <c r="U54" s="333">
        <f t="shared" si="3"/>
        <v>6486</v>
      </c>
      <c r="V54" s="334">
        <f t="shared" si="4"/>
        <v>19</v>
      </c>
      <c r="W54" s="335">
        <f t="shared" si="5"/>
        <v>1</v>
      </c>
      <c r="X54" s="335">
        <f t="shared" si="6"/>
        <v>43</v>
      </c>
      <c r="Y54" s="335">
        <f t="shared" si="7"/>
        <v>6486</v>
      </c>
      <c r="Z54" s="336">
        <f t="shared" si="8"/>
        <v>2779</v>
      </c>
      <c r="AA54" s="335">
        <f t="shared" si="9"/>
        <v>42.935137221</v>
      </c>
      <c r="AB54" s="335">
        <f t="shared" si="10"/>
        <v>19</v>
      </c>
    </row>
    <row r="55" spans="1:28" ht="16.5">
      <c r="A55" s="337">
        <v>20</v>
      </c>
      <c r="B55" s="338" t="s">
        <v>270</v>
      </c>
      <c r="C55" s="339" t="s">
        <v>268</v>
      </c>
      <c r="D55" s="340">
        <v>3</v>
      </c>
      <c r="E55" s="341">
        <v>407</v>
      </c>
      <c r="F55" s="342">
        <v>7</v>
      </c>
      <c r="G55" s="343">
        <v>849</v>
      </c>
      <c r="H55" s="340">
        <v>5</v>
      </c>
      <c r="I55" s="341">
        <v>566</v>
      </c>
      <c r="J55" s="342">
        <v>1</v>
      </c>
      <c r="K55" s="343">
        <v>4120</v>
      </c>
      <c r="L55" s="340">
        <v>8</v>
      </c>
      <c r="M55" s="341">
        <v>0</v>
      </c>
      <c r="N55" s="342">
        <v>6</v>
      </c>
      <c r="O55" s="343">
        <v>1215</v>
      </c>
      <c r="P55" s="340">
        <v>7</v>
      </c>
      <c r="Q55" s="341">
        <v>0</v>
      </c>
      <c r="R55" s="342">
        <v>7</v>
      </c>
      <c r="S55" s="343">
        <v>536</v>
      </c>
      <c r="T55" s="332">
        <f t="shared" si="2"/>
        <v>44</v>
      </c>
      <c r="U55" s="333">
        <f t="shared" si="3"/>
        <v>7693</v>
      </c>
      <c r="V55" s="334">
        <f t="shared" si="4"/>
        <v>20</v>
      </c>
      <c r="W55" s="335">
        <f t="shared" si="5"/>
        <v>1</v>
      </c>
      <c r="X55" s="335">
        <f t="shared" si="6"/>
        <v>44</v>
      </c>
      <c r="Y55" s="335">
        <f t="shared" si="7"/>
        <v>7693</v>
      </c>
      <c r="Z55" s="336">
        <f t="shared" si="8"/>
        <v>4120</v>
      </c>
      <c r="AA55" s="335">
        <f t="shared" si="9"/>
        <v>43.92306588</v>
      </c>
      <c r="AB55" s="335">
        <f t="shared" si="10"/>
        <v>20</v>
      </c>
    </row>
    <row r="56" spans="1:28" ht="16.5">
      <c r="A56" s="337">
        <v>21</v>
      </c>
      <c r="B56" s="338" t="s">
        <v>274</v>
      </c>
      <c r="C56" s="339" t="s">
        <v>256</v>
      </c>
      <c r="D56" s="340">
        <v>8</v>
      </c>
      <c r="E56" s="341">
        <v>0</v>
      </c>
      <c r="F56" s="342">
        <v>8</v>
      </c>
      <c r="G56" s="343">
        <v>0</v>
      </c>
      <c r="H56" s="340">
        <v>2</v>
      </c>
      <c r="I56" s="341">
        <v>878</v>
      </c>
      <c r="J56" s="342">
        <v>1</v>
      </c>
      <c r="K56" s="343">
        <v>4548</v>
      </c>
      <c r="L56" s="340">
        <v>8</v>
      </c>
      <c r="M56" s="341">
        <v>0</v>
      </c>
      <c r="N56" s="342">
        <v>8</v>
      </c>
      <c r="O56" s="343">
        <v>0</v>
      </c>
      <c r="P56" s="340">
        <v>4</v>
      </c>
      <c r="Q56" s="341">
        <v>2230</v>
      </c>
      <c r="R56" s="342">
        <v>8</v>
      </c>
      <c r="S56" s="343">
        <v>0</v>
      </c>
      <c r="T56" s="332">
        <f t="shared" si="2"/>
        <v>47</v>
      </c>
      <c r="U56" s="333">
        <f t="shared" si="3"/>
        <v>7656</v>
      </c>
      <c r="V56" s="334">
        <f t="shared" si="4"/>
        <v>21</v>
      </c>
      <c r="W56" s="335">
        <f t="shared" si="5"/>
        <v>1</v>
      </c>
      <c r="X56" s="335">
        <f t="shared" si="6"/>
        <v>47</v>
      </c>
      <c r="Y56" s="335">
        <f t="shared" si="7"/>
        <v>7656</v>
      </c>
      <c r="Z56" s="336">
        <f t="shared" si="8"/>
        <v>4548</v>
      </c>
      <c r="AA56" s="335">
        <f t="shared" si="9"/>
        <v>46.923435452</v>
      </c>
      <c r="AB56" s="335">
        <f t="shared" si="10"/>
        <v>21</v>
      </c>
    </row>
    <row r="57" spans="1:28" ht="16.5">
      <c r="A57" s="324">
        <v>22</v>
      </c>
      <c r="B57" s="338" t="s">
        <v>275</v>
      </c>
      <c r="C57" s="339" t="s">
        <v>254</v>
      </c>
      <c r="D57" s="340">
        <v>5</v>
      </c>
      <c r="E57" s="341">
        <v>912</v>
      </c>
      <c r="F57" s="342">
        <v>8</v>
      </c>
      <c r="G57" s="343">
        <v>0</v>
      </c>
      <c r="H57" s="340">
        <v>8</v>
      </c>
      <c r="I57" s="341">
        <v>0</v>
      </c>
      <c r="J57" s="342">
        <v>8</v>
      </c>
      <c r="K57" s="343">
        <v>0</v>
      </c>
      <c r="L57" s="340">
        <v>8</v>
      </c>
      <c r="M57" s="341">
        <v>0</v>
      </c>
      <c r="N57" s="342">
        <v>2</v>
      </c>
      <c r="O57" s="343">
        <v>2296</v>
      </c>
      <c r="P57" s="340">
        <v>5</v>
      </c>
      <c r="Q57" s="341">
        <v>90</v>
      </c>
      <c r="R57" s="342">
        <v>6</v>
      </c>
      <c r="S57" s="343">
        <v>443</v>
      </c>
      <c r="T57" s="332">
        <f t="shared" si="2"/>
        <v>50</v>
      </c>
      <c r="U57" s="333">
        <f t="shared" si="3"/>
        <v>3741</v>
      </c>
      <c r="V57" s="334">
        <f t="shared" si="4"/>
        <v>22</v>
      </c>
      <c r="W57" s="335">
        <f t="shared" si="5"/>
        <v>1</v>
      </c>
      <c r="X57" s="335">
        <f t="shared" si="6"/>
        <v>50</v>
      </c>
      <c r="Y57" s="335">
        <f t="shared" si="7"/>
        <v>3741</v>
      </c>
      <c r="Z57" s="336">
        <f t="shared" si="8"/>
        <v>2296</v>
      </c>
      <c r="AA57" s="335">
        <f t="shared" si="9"/>
        <v>49.962587704</v>
      </c>
      <c r="AB57" s="335">
        <f t="shared" si="10"/>
        <v>22</v>
      </c>
    </row>
    <row r="58" spans="1:28" ht="16.5">
      <c r="A58" s="337">
        <v>23</v>
      </c>
      <c r="B58" s="338" t="s">
        <v>277</v>
      </c>
      <c r="C58" s="339" t="s">
        <v>256</v>
      </c>
      <c r="D58" s="340">
        <v>8</v>
      </c>
      <c r="E58" s="341">
        <v>0</v>
      </c>
      <c r="F58" s="342">
        <v>2</v>
      </c>
      <c r="G58" s="343">
        <v>1505</v>
      </c>
      <c r="H58" s="340">
        <v>8</v>
      </c>
      <c r="I58" s="341">
        <v>0</v>
      </c>
      <c r="J58" s="342">
        <v>8</v>
      </c>
      <c r="K58" s="343">
        <v>0</v>
      </c>
      <c r="L58" s="340">
        <v>8</v>
      </c>
      <c r="M58" s="341">
        <v>0</v>
      </c>
      <c r="N58" s="342">
        <v>8</v>
      </c>
      <c r="O58" s="343">
        <v>0</v>
      </c>
      <c r="P58" s="340">
        <v>2</v>
      </c>
      <c r="Q58" s="341">
        <v>690</v>
      </c>
      <c r="R58" s="342">
        <v>8</v>
      </c>
      <c r="S58" s="343">
        <v>0</v>
      </c>
      <c r="T58" s="332">
        <f t="shared" si="2"/>
        <v>52</v>
      </c>
      <c r="U58" s="333">
        <f t="shared" si="3"/>
        <v>2195</v>
      </c>
      <c r="V58" s="334">
        <f t="shared" si="4"/>
        <v>23</v>
      </c>
      <c r="W58" s="335">
        <f t="shared" si="5"/>
        <v>1</v>
      </c>
      <c r="X58" s="335">
        <f t="shared" si="6"/>
        <v>52</v>
      </c>
      <c r="Y58" s="335">
        <f t="shared" si="7"/>
        <v>2195</v>
      </c>
      <c r="Z58" s="336">
        <f t="shared" si="8"/>
        <v>1505</v>
      </c>
      <c r="AA58" s="335">
        <f t="shared" si="9"/>
        <v>51.978048495</v>
      </c>
      <c r="AB58" s="335">
        <f t="shared" si="10"/>
        <v>23</v>
      </c>
    </row>
    <row r="59" spans="1:28" ht="16.5">
      <c r="A59" s="337">
        <v>24</v>
      </c>
      <c r="B59" s="338" t="s">
        <v>276</v>
      </c>
      <c r="C59" s="339" t="s">
        <v>254</v>
      </c>
      <c r="D59" s="340">
        <v>8</v>
      </c>
      <c r="E59" s="341">
        <v>0</v>
      </c>
      <c r="F59" s="342">
        <v>6</v>
      </c>
      <c r="G59" s="343">
        <v>917</v>
      </c>
      <c r="H59" s="340">
        <v>6</v>
      </c>
      <c r="I59" s="341">
        <v>484</v>
      </c>
      <c r="J59" s="342">
        <v>6</v>
      </c>
      <c r="K59" s="343">
        <v>481</v>
      </c>
      <c r="L59" s="340">
        <v>7</v>
      </c>
      <c r="M59" s="341">
        <v>366</v>
      </c>
      <c r="N59" s="342">
        <v>8</v>
      </c>
      <c r="O59" s="343">
        <v>0</v>
      </c>
      <c r="P59" s="340">
        <v>8</v>
      </c>
      <c r="Q59" s="341">
        <v>0</v>
      </c>
      <c r="R59" s="342">
        <v>8</v>
      </c>
      <c r="S59" s="343">
        <v>0</v>
      </c>
      <c r="T59" s="332">
        <f t="shared" si="2"/>
        <v>57</v>
      </c>
      <c r="U59" s="333">
        <f t="shared" si="3"/>
        <v>2248</v>
      </c>
      <c r="V59" s="334">
        <f t="shared" si="4"/>
        <v>24</v>
      </c>
      <c r="W59" s="335">
        <f t="shared" si="5"/>
        <v>1</v>
      </c>
      <c r="X59" s="335">
        <f t="shared" si="6"/>
        <v>57</v>
      </c>
      <c r="Y59" s="335">
        <f t="shared" si="7"/>
        <v>2248</v>
      </c>
      <c r="Z59" s="336">
        <f t="shared" si="8"/>
        <v>917</v>
      </c>
      <c r="AA59" s="335">
        <f t="shared" si="9"/>
        <v>56.977519083</v>
      </c>
      <c r="AB59" s="335">
        <f t="shared" si="10"/>
        <v>24</v>
      </c>
    </row>
    <row r="60" spans="1:28" ht="16.5">
      <c r="A60" s="324">
        <v>25</v>
      </c>
      <c r="B60" s="338" t="s">
        <v>586</v>
      </c>
      <c r="C60" s="339" t="s">
        <v>251</v>
      </c>
      <c r="D60" s="340">
        <v>8</v>
      </c>
      <c r="E60" s="341">
        <v>0</v>
      </c>
      <c r="F60" s="342">
        <v>8</v>
      </c>
      <c r="G60" s="343">
        <v>0</v>
      </c>
      <c r="H60" s="340">
        <v>8</v>
      </c>
      <c r="I60" s="341">
        <v>0</v>
      </c>
      <c r="J60" s="342">
        <v>8</v>
      </c>
      <c r="K60" s="343">
        <v>0</v>
      </c>
      <c r="L60" s="340">
        <v>8</v>
      </c>
      <c r="M60" s="341">
        <v>0</v>
      </c>
      <c r="N60" s="342">
        <v>8</v>
      </c>
      <c r="O60" s="343">
        <v>0</v>
      </c>
      <c r="P60" s="340">
        <v>3</v>
      </c>
      <c r="Q60" s="341">
        <v>580</v>
      </c>
      <c r="R60" s="342">
        <v>8</v>
      </c>
      <c r="S60" s="343">
        <v>0</v>
      </c>
      <c r="T60" s="332">
        <f t="shared" si="2"/>
        <v>59</v>
      </c>
      <c r="U60" s="333">
        <f t="shared" si="3"/>
        <v>580</v>
      </c>
      <c r="V60" s="334">
        <f t="shared" si="4"/>
        <v>25</v>
      </c>
      <c r="W60" s="335">
        <f t="shared" si="5"/>
        <v>1</v>
      </c>
      <c r="X60" s="335">
        <f t="shared" si="6"/>
        <v>59</v>
      </c>
      <c r="Y60" s="335">
        <f t="shared" si="7"/>
        <v>580</v>
      </c>
      <c r="Z60" s="336">
        <f t="shared" si="8"/>
        <v>580</v>
      </c>
      <c r="AA60" s="335">
        <f t="shared" si="9"/>
        <v>58.99419942</v>
      </c>
      <c r="AB60" s="335">
        <f t="shared" si="10"/>
        <v>25</v>
      </c>
    </row>
    <row r="61" spans="1:28" ht="16.5">
      <c r="A61" s="337">
        <v>26</v>
      </c>
      <c r="B61" s="338" t="s">
        <v>278</v>
      </c>
      <c r="C61" s="339" t="s">
        <v>268</v>
      </c>
      <c r="D61" s="340">
        <v>8</v>
      </c>
      <c r="E61" s="341">
        <v>0</v>
      </c>
      <c r="F61" s="342">
        <v>8</v>
      </c>
      <c r="G61" s="343">
        <v>0</v>
      </c>
      <c r="H61" s="340">
        <v>8</v>
      </c>
      <c r="I61" s="341">
        <v>0</v>
      </c>
      <c r="J61" s="342">
        <v>8</v>
      </c>
      <c r="K61" s="343">
        <v>0</v>
      </c>
      <c r="L61" s="340">
        <v>4</v>
      </c>
      <c r="M61" s="341">
        <v>1642</v>
      </c>
      <c r="N61" s="342">
        <v>8</v>
      </c>
      <c r="O61" s="343">
        <v>0</v>
      </c>
      <c r="P61" s="340">
        <v>8</v>
      </c>
      <c r="Q61" s="341">
        <v>0</v>
      </c>
      <c r="R61" s="342">
        <v>8</v>
      </c>
      <c r="S61" s="343">
        <v>0</v>
      </c>
      <c r="T61" s="332">
        <f t="shared" si="2"/>
        <v>60</v>
      </c>
      <c r="U61" s="333">
        <f t="shared" si="3"/>
        <v>1642</v>
      </c>
      <c r="V61" s="334">
        <f t="shared" si="4"/>
        <v>26</v>
      </c>
      <c r="W61" s="335">
        <f t="shared" si="5"/>
        <v>1</v>
      </c>
      <c r="X61" s="335">
        <f t="shared" si="6"/>
        <v>60</v>
      </c>
      <c r="Y61" s="335">
        <f t="shared" si="7"/>
        <v>1642</v>
      </c>
      <c r="Z61" s="336">
        <f t="shared" si="8"/>
        <v>1642</v>
      </c>
      <c r="AA61" s="335">
        <f t="shared" si="9"/>
        <v>59.983578358</v>
      </c>
      <c r="AB61" s="335">
        <f t="shared" si="10"/>
        <v>26</v>
      </c>
    </row>
    <row r="62" spans="1:28" ht="16.5">
      <c r="A62" s="337" t="s">
        <v>513</v>
      </c>
      <c r="B62" s="338" t="s">
        <v>581</v>
      </c>
      <c r="C62" s="339" t="s">
        <v>581</v>
      </c>
      <c r="D62" s="340" t="s">
        <v>581</v>
      </c>
      <c r="E62" s="341" t="s">
        <v>581</v>
      </c>
      <c r="F62" s="342" t="s">
        <v>581</v>
      </c>
      <c r="G62" s="343" t="s">
        <v>581</v>
      </c>
      <c r="H62" s="340" t="s">
        <v>581</v>
      </c>
      <c r="I62" s="341" t="s">
        <v>581</v>
      </c>
      <c r="J62" s="342" t="s">
        <v>581</v>
      </c>
      <c r="K62" s="343" t="s">
        <v>581</v>
      </c>
      <c r="L62" s="340" t="s">
        <v>581</v>
      </c>
      <c r="M62" s="341" t="s">
        <v>581</v>
      </c>
      <c r="N62" s="342" t="s">
        <v>581</v>
      </c>
      <c r="O62" s="343" t="s">
        <v>581</v>
      </c>
      <c r="P62" s="340" t="s">
        <v>581</v>
      </c>
      <c r="Q62" s="341" t="s">
        <v>581</v>
      </c>
      <c r="R62" s="342" t="s">
        <v>581</v>
      </c>
      <c r="S62" s="343" t="s">
        <v>581</v>
      </c>
      <c r="T62" s="332">
        <f t="shared" si="2"/>
      </c>
      <c r="U62" s="333">
        <f t="shared" si="3"/>
      </c>
      <c r="V62" s="334">
        <f t="shared" si="4"/>
      </c>
      <c r="W62" s="335">
        <f t="shared" si="5"/>
      </c>
      <c r="X62" s="335">
        <f t="shared" si="6"/>
      </c>
      <c r="Y62" s="335">
        <f t="shared" si="7"/>
      </c>
      <c r="Z62" s="336">
        <f t="shared" si="8"/>
        <v>0</v>
      </c>
      <c r="AA62" s="335">
        <f t="shared" si="9"/>
      </c>
      <c r="AB62" s="335">
        <f t="shared" si="10"/>
      </c>
    </row>
    <row r="63" spans="1:28" ht="17.25" thickBot="1">
      <c r="A63" s="344" t="s">
        <v>513</v>
      </c>
      <c r="B63" s="345"/>
      <c r="C63" s="346"/>
      <c r="D63" s="347"/>
      <c r="E63" s="348"/>
      <c r="F63" s="349"/>
      <c r="G63" s="350"/>
      <c r="H63" s="347"/>
      <c r="I63" s="348"/>
      <c r="J63" s="349"/>
      <c r="K63" s="350"/>
      <c r="L63" s="347"/>
      <c r="M63" s="348"/>
      <c r="N63" s="349"/>
      <c r="O63" s="350"/>
      <c r="P63" s="347"/>
      <c r="Q63" s="348"/>
      <c r="R63" s="349"/>
      <c r="S63" s="350"/>
      <c r="T63" s="351">
        <f t="shared" si="2"/>
      </c>
      <c r="U63" s="352">
        <f t="shared" si="3"/>
      </c>
      <c r="V63" s="353">
        <f t="shared" si="4"/>
      </c>
      <c r="W63" s="335">
        <f>IF(ISNUMBER(V63)=TRUE,1,"")</f>
      </c>
      <c r="X63" s="335">
        <f>IF(ISNUMBER(T63)=TRUE,T63,"")</f>
      </c>
      <c r="Y63" s="335">
        <f>IF(ISNUMBER(U63)=TRUE,U63,"")</f>
      </c>
      <c r="Z63" s="336">
        <f>MAX(E63,G63,I63,K63,M63,O63,Q63,S63)</f>
        <v>0</v>
      </c>
      <c r="AA63" s="335">
        <f>IF(ISNUMBER(X63)=TRUE,X63-Y63/100000-Z63/1000000000,"")</f>
      </c>
      <c r="AB63" s="335">
        <f t="shared" si="10"/>
      </c>
    </row>
    <row r="64" spans="1:22" ht="16.5" thickTop="1">
      <c r="A64" s="354"/>
      <c r="B64" s="355"/>
      <c r="C64" s="356"/>
      <c r="D64" s="357"/>
      <c r="E64" s="358"/>
      <c r="F64" s="357"/>
      <c r="G64" s="358"/>
      <c r="H64" s="357"/>
      <c r="I64" s="358"/>
      <c r="J64" s="357"/>
      <c r="K64" s="358"/>
      <c r="L64" s="357"/>
      <c r="M64" s="358"/>
      <c r="N64" s="357"/>
      <c r="O64" s="358"/>
      <c r="P64" s="357"/>
      <c r="Q64" s="358"/>
      <c r="R64" s="357"/>
      <c r="S64" s="358"/>
      <c r="T64" s="357"/>
      <c r="U64" s="358"/>
      <c r="V64" s="359"/>
    </row>
    <row r="65" spans="2:22" ht="15.75">
      <c r="B65" s="355"/>
      <c r="C65" s="356"/>
      <c r="D65" s="357"/>
      <c r="E65" s="358"/>
      <c r="F65" s="357"/>
      <c r="G65" s="358"/>
      <c r="H65" s="357"/>
      <c r="I65" s="358"/>
      <c r="J65" s="357"/>
      <c r="K65" s="358"/>
      <c r="L65" s="357"/>
      <c r="M65" s="358"/>
      <c r="N65" s="357"/>
      <c r="O65" s="358"/>
      <c r="P65" s="357"/>
      <c r="Q65" s="358"/>
      <c r="R65" s="357"/>
      <c r="S65" s="358"/>
      <c r="T65" s="357"/>
      <c r="U65" s="358"/>
      <c r="V65" s="359"/>
    </row>
    <row r="66" spans="2:22" ht="15.75">
      <c r="B66" s="355"/>
      <c r="C66" s="356"/>
      <c r="D66" s="357"/>
      <c r="E66" s="358"/>
      <c r="F66" s="357"/>
      <c r="G66" s="358"/>
      <c r="H66" s="357"/>
      <c r="I66" s="358"/>
      <c r="J66" s="357"/>
      <c r="K66" s="358"/>
      <c r="L66" s="357"/>
      <c r="M66" s="358"/>
      <c r="N66" s="357"/>
      <c r="O66" s="358"/>
      <c r="P66" s="357"/>
      <c r="Q66" s="358"/>
      <c r="R66" s="357"/>
      <c r="S66" s="358"/>
      <c r="T66" s="357"/>
      <c r="U66" s="358"/>
      <c r="V66" s="359"/>
    </row>
  </sheetData>
  <sheetProtection/>
  <mergeCells count="41">
    <mergeCell ref="B27:C27"/>
    <mergeCell ref="B28:C28"/>
    <mergeCell ref="A31:A33"/>
    <mergeCell ref="B31:B33"/>
    <mergeCell ref="C31:C33"/>
    <mergeCell ref="P31:Q31"/>
    <mergeCell ref="R31:S31"/>
    <mergeCell ref="D31:E31"/>
    <mergeCell ref="F31:G31"/>
    <mergeCell ref="H31:I31"/>
    <mergeCell ref="J31:K31"/>
    <mergeCell ref="N31:O31"/>
    <mergeCell ref="T31:V32"/>
    <mergeCell ref="D32:E32"/>
    <mergeCell ref="F32:G32"/>
    <mergeCell ref="H32:I32"/>
    <mergeCell ref="J32:K32"/>
    <mergeCell ref="L32:M32"/>
    <mergeCell ref="N32:O32"/>
    <mergeCell ref="P32:Q32"/>
    <mergeCell ref="R32:S32"/>
    <mergeCell ref="L31:M31"/>
    <mergeCell ref="A9:A10"/>
    <mergeCell ref="D9:E9"/>
    <mergeCell ref="F9:G9"/>
    <mergeCell ref="D10:E10"/>
    <mergeCell ref="F10:G10"/>
    <mergeCell ref="B9:B10"/>
    <mergeCell ref="H9:I9"/>
    <mergeCell ref="J9:K9"/>
    <mergeCell ref="L9:M9"/>
    <mergeCell ref="N9:O9"/>
    <mergeCell ref="H10:I10"/>
    <mergeCell ref="J10:K10"/>
    <mergeCell ref="R10:S10"/>
    <mergeCell ref="P9:Q9"/>
    <mergeCell ref="R9:S9"/>
    <mergeCell ref="T9:V10"/>
    <mergeCell ref="L10:M10"/>
    <mergeCell ref="N10:O10"/>
    <mergeCell ref="P10:Q10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36:T63">
      <formula1>IF(ISNUMBER(D36)=TRUE,SUM(D36,F36,H36,J36,L36,N36,P36,R36),"")</formula1>
    </dataValidation>
  </dataValidations>
  <printOptions horizontalCentered="1"/>
  <pageMargins left="0.7874015748031497" right="0.7874015748031497" top="0.6692913385826772" bottom="0.3937007874015748" header="2.9133858267716537" footer="0.2362204724409449"/>
  <pageSetup horizontalDpi="600" verticalDpi="600" orientation="landscape" paperSize="9" scale="66" r:id="rId5"/>
  <headerFooter alignWithMargins="0">
    <oddHeader>&amp;C&amp;G</oddHeader>
    <oddFooter>&amp;L&amp;"Arial,Kurziv"&amp;YPojedinačni plasman lige&amp;R&amp;"Arial,Kurziv"&amp;YStranica &amp;P</oddFooter>
  </headerFooter>
  <drawing r:id="rId3"/>
  <legacyDrawing r:id="rId2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4:AB68"/>
  <sheetViews>
    <sheetView zoomScale="72" zoomScaleNormal="72" zoomScalePageLayoutView="0" workbookViewId="0" topLeftCell="A31">
      <selection activeCell="B33" sqref="B33:V61"/>
    </sheetView>
  </sheetViews>
  <sheetFormatPr defaultColWidth="11.57421875" defaultRowHeight="12.75"/>
  <cols>
    <col min="1" max="1" width="6.421875" style="1" customWidth="1"/>
    <col min="2" max="2" width="27.57421875" style="2" customWidth="1"/>
    <col min="3" max="3" width="25.00390625" style="3" customWidth="1"/>
    <col min="4" max="4" width="7.140625" style="3" customWidth="1"/>
    <col min="5" max="5" width="11.7109375" style="4" customWidth="1"/>
    <col min="6" max="6" width="7.140625" style="3" customWidth="1"/>
    <col min="7" max="7" width="11.7109375" style="4" customWidth="1"/>
    <col min="8" max="8" width="7.140625" style="3" customWidth="1"/>
    <col min="9" max="9" width="11.7109375" style="4" customWidth="1"/>
    <col min="10" max="10" width="7.140625" style="3" customWidth="1"/>
    <col min="11" max="11" width="11.7109375" style="4" customWidth="1"/>
    <col min="12" max="12" width="7.140625" style="3" customWidth="1"/>
    <col min="13" max="13" width="11.7109375" style="4" customWidth="1"/>
    <col min="14" max="14" width="7.140625" style="3" customWidth="1"/>
    <col min="15" max="15" width="11.7109375" style="4" customWidth="1"/>
    <col min="16" max="16" width="7.140625" style="3" customWidth="1"/>
    <col min="17" max="17" width="11.7109375" style="4" customWidth="1"/>
    <col min="18" max="18" width="7.140625" style="3" customWidth="1"/>
    <col min="19" max="19" width="11.7109375" style="4" customWidth="1"/>
    <col min="20" max="20" width="8.421875" style="3" customWidth="1"/>
    <col min="21" max="21" width="12.57421875" style="4" customWidth="1"/>
    <col min="22" max="22" width="13.28125" style="3" customWidth="1"/>
    <col min="23" max="28" width="0" style="3" hidden="1" customWidth="1"/>
    <col min="29" max="16384" width="11.57421875" style="3" customWidth="1"/>
  </cols>
  <sheetData>
    <row r="4" spans="1:21" ht="23.25">
      <c r="A4" s="64"/>
      <c r="B4" s="3"/>
      <c r="D4" s="65" t="s">
        <v>0</v>
      </c>
      <c r="E4" s="66"/>
      <c r="G4" s="3"/>
      <c r="I4" s="3"/>
      <c r="K4" s="3"/>
      <c r="L4" s="67" t="s">
        <v>1</v>
      </c>
      <c r="M4" s="3"/>
      <c r="O4" s="3"/>
      <c r="Q4" s="3"/>
      <c r="S4" s="3"/>
      <c r="U4" s="3"/>
    </row>
    <row r="5" spans="1:21" ht="23.25">
      <c r="A5" s="64"/>
      <c r="B5" s="3"/>
      <c r="D5" s="68" t="s">
        <v>2</v>
      </c>
      <c r="E5" s="3"/>
      <c r="G5" s="3"/>
      <c r="I5" s="3"/>
      <c r="K5" s="3"/>
      <c r="L5" s="78" t="s">
        <v>282</v>
      </c>
      <c r="M5" s="3"/>
      <c r="O5" s="3"/>
      <c r="Q5" s="3"/>
      <c r="S5" s="3"/>
      <c r="U5" s="3"/>
    </row>
    <row r="6" spans="1:21" ht="23.25">
      <c r="A6" s="64"/>
      <c r="B6" s="3"/>
      <c r="E6" s="3"/>
      <c r="G6" s="3"/>
      <c r="I6" s="3"/>
      <c r="K6" s="3"/>
      <c r="L6" s="69" t="s">
        <v>88</v>
      </c>
      <c r="M6" s="3"/>
      <c r="O6" s="3"/>
      <c r="Q6" s="3"/>
      <c r="S6" s="3"/>
      <c r="U6" s="3"/>
    </row>
    <row r="7" spans="1:21" ht="13.5" thickBot="1">
      <c r="A7" s="64"/>
      <c r="B7" s="3"/>
      <c r="E7" s="3"/>
      <c r="G7" s="3"/>
      <c r="I7" s="3"/>
      <c r="K7" s="3"/>
      <c r="M7" s="3"/>
      <c r="O7" s="3"/>
      <c r="Q7" s="3"/>
      <c r="S7" s="3"/>
      <c r="U7" s="3"/>
    </row>
    <row r="8" spans="1:22" ht="18.75" thickBot="1">
      <c r="A8" s="1586" t="s">
        <v>5</v>
      </c>
      <c r="B8" s="1588" t="s">
        <v>7</v>
      </c>
      <c r="C8" s="954"/>
      <c r="D8" s="1510" t="s">
        <v>868</v>
      </c>
      <c r="E8" s="1511"/>
      <c r="F8" s="1512" t="s">
        <v>869</v>
      </c>
      <c r="G8" s="1513"/>
      <c r="H8" s="1510" t="s">
        <v>870</v>
      </c>
      <c r="I8" s="1511"/>
      <c r="J8" s="1512" t="s">
        <v>871</v>
      </c>
      <c r="K8" s="1513"/>
      <c r="L8" s="1510" t="s">
        <v>872</v>
      </c>
      <c r="M8" s="1511"/>
      <c r="N8" s="1512" t="s">
        <v>873</v>
      </c>
      <c r="O8" s="1513"/>
      <c r="P8" s="1510" t="s">
        <v>874</v>
      </c>
      <c r="Q8" s="1511"/>
      <c r="R8" s="1512" t="s">
        <v>875</v>
      </c>
      <c r="S8" s="1513"/>
      <c r="T8" s="1529" t="s">
        <v>16</v>
      </c>
      <c r="U8" s="1529"/>
      <c r="V8" s="1530"/>
    </row>
    <row r="9" spans="1:22" ht="27.75" customHeight="1" thickTop="1">
      <c r="A9" s="1587"/>
      <c r="B9" s="1589"/>
      <c r="C9" s="952" t="s">
        <v>915</v>
      </c>
      <c r="D9" s="1525" t="s">
        <v>326</v>
      </c>
      <c r="E9" s="1525"/>
      <c r="F9" s="1528" t="s">
        <v>284</v>
      </c>
      <c r="G9" s="1528"/>
      <c r="H9" s="1525" t="s">
        <v>285</v>
      </c>
      <c r="I9" s="1525"/>
      <c r="J9" s="1528" t="s">
        <v>286</v>
      </c>
      <c r="K9" s="1528"/>
      <c r="L9" s="1525" t="s">
        <v>287</v>
      </c>
      <c r="M9" s="1525"/>
      <c r="N9" s="1528" t="s">
        <v>288</v>
      </c>
      <c r="O9" s="1528"/>
      <c r="P9" s="1525" t="s">
        <v>289</v>
      </c>
      <c r="Q9" s="1525"/>
      <c r="R9" s="1585" t="s">
        <v>290</v>
      </c>
      <c r="S9" s="1585"/>
      <c r="T9" s="1531"/>
      <c r="U9" s="1531"/>
      <c r="V9" s="1532"/>
    </row>
    <row r="10" spans="1:22" ht="16.5" thickBot="1">
      <c r="A10" s="955"/>
      <c r="B10" s="956"/>
      <c r="C10" s="957"/>
      <c r="D10" s="961" t="s">
        <v>17</v>
      </c>
      <c r="E10" s="962" t="s">
        <v>18</v>
      </c>
      <c r="F10" s="963" t="s">
        <v>17</v>
      </c>
      <c r="G10" s="964" t="s">
        <v>18</v>
      </c>
      <c r="H10" s="961" t="s">
        <v>17</v>
      </c>
      <c r="I10" s="962" t="s">
        <v>18</v>
      </c>
      <c r="J10" s="963" t="s">
        <v>17</v>
      </c>
      <c r="K10" s="964" t="s">
        <v>18</v>
      </c>
      <c r="L10" s="961" t="s">
        <v>17</v>
      </c>
      <c r="M10" s="962" t="s">
        <v>18</v>
      </c>
      <c r="N10" s="963" t="s">
        <v>17</v>
      </c>
      <c r="O10" s="964" t="s">
        <v>18</v>
      </c>
      <c r="P10" s="961" t="s">
        <v>17</v>
      </c>
      <c r="Q10" s="962" t="s">
        <v>18</v>
      </c>
      <c r="R10" s="963" t="s">
        <v>17</v>
      </c>
      <c r="S10" s="962" t="s">
        <v>18</v>
      </c>
      <c r="T10" s="958" t="s">
        <v>17</v>
      </c>
      <c r="U10" s="959" t="s">
        <v>19</v>
      </c>
      <c r="V10" s="960" t="s">
        <v>20</v>
      </c>
    </row>
    <row r="11" spans="1:22" ht="16.5">
      <c r="A11" s="39">
        <v>1</v>
      </c>
      <c r="B11" s="102" t="s">
        <v>916</v>
      </c>
      <c r="C11" s="102" t="s">
        <v>922</v>
      </c>
      <c r="D11" s="70">
        <v>2</v>
      </c>
      <c r="E11" s="41">
        <v>5540</v>
      </c>
      <c r="F11" s="71">
        <v>1</v>
      </c>
      <c r="G11" s="42">
        <v>6330</v>
      </c>
      <c r="H11" s="70">
        <v>4</v>
      </c>
      <c r="I11" s="41">
        <v>8140</v>
      </c>
      <c r="J11" s="71">
        <v>1</v>
      </c>
      <c r="K11" s="42">
        <v>7970</v>
      </c>
      <c r="L11" s="70">
        <v>4</v>
      </c>
      <c r="M11" s="41">
        <v>7098</v>
      </c>
      <c r="N11" s="71">
        <v>4</v>
      </c>
      <c r="O11" s="42">
        <v>12460</v>
      </c>
      <c r="P11" s="70">
        <v>7</v>
      </c>
      <c r="Q11" s="41">
        <v>2840</v>
      </c>
      <c r="R11" s="71">
        <v>1</v>
      </c>
      <c r="S11" s="42">
        <v>6500</v>
      </c>
      <c r="T11" s="72">
        <f aca="true" t="shared" si="0" ref="T11:T19">IF(ISNUMBER(D11)=TRUE,SUM(D11,F11,H11,J11,L11,N11,P11,R11),"")</f>
        <v>24</v>
      </c>
      <c r="U11" s="45">
        <f aca="true" t="shared" si="1" ref="U11:U19">IF(ISNUMBER(E11)=TRUE,SUM(E11,G11,I11,K11,M11,O11,Q11,S11),"")</f>
        <v>56878</v>
      </c>
      <c r="V11" s="81">
        <v>1</v>
      </c>
    </row>
    <row r="12" spans="1:22" ht="16.5">
      <c r="A12" s="48">
        <v>2</v>
      </c>
      <c r="B12" s="103" t="s">
        <v>823</v>
      </c>
      <c r="C12" s="103" t="s">
        <v>923</v>
      </c>
      <c r="D12" s="73">
        <v>6</v>
      </c>
      <c r="E12" s="50">
        <v>2130</v>
      </c>
      <c r="F12" s="74">
        <v>6</v>
      </c>
      <c r="G12" s="51">
        <v>4644</v>
      </c>
      <c r="H12" s="73">
        <v>5</v>
      </c>
      <c r="I12" s="50">
        <v>3130</v>
      </c>
      <c r="J12" s="74">
        <v>4</v>
      </c>
      <c r="K12" s="51">
        <v>4850</v>
      </c>
      <c r="L12" s="73">
        <v>3</v>
      </c>
      <c r="M12" s="50">
        <v>8799</v>
      </c>
      <c r="N12" s="74">
        <v>1</v>
      </c>
      <c r="O12" s="51">
        <v>9880</v>
      </c>
      <c r="P12" s="73">
        <v>1</v>
      </c>
      <c r="Q12" s="50">
        <v>9560</v>
      </c>
      <c r="R12" s="74">
        <v>2</v>
      </c>
      <c r="S12" s="51">
        <v>6660</v>
      </c>
      <c r="T12" s="75">
        <f t="shared" si="0"/>
        <v>28</v>
      </c>
      <c r="U12" s="76">
        <f t="shared" si="1"/>
        <v>49653</v>
      </c>
      <c r="V12" s="81">
        <v>2</v>
      </c>
    </row>
    <row r="13" spans="1:22" ht="16.5">
      <c r="A13" s="48">
        <v>3</v>
      </c>
      <c r="B13" s="103" t="s">
        <v>917</v>
      </c>
      <c r="C13" s="103" t="s">
        <v>705</v>
      </c>
      <c r="D13" s="73">
        <v>4</v>
      </c>
      <c r="E13" s="50">
        <v>2960</v>
      </c>
      <c r="F13" s="74">
        <v>2</v>
      </c>
      <c r="G13" s="51">
        <v>6162</v>
      </c>
      <c r="H13" s="73">
        <v>3</v>
      </c>
      <c r="I13" s="50">
        <v>3190</v>
      </c>
      <c r="J13" s="74">
        <v>2</v>
      </c>
      <c r="K13" s="51">
        <v>7360</v>
      </c>
      <c r="L13" s="73">
        <v>1</v>
      </c>
      <c r="M13" s="50">
        <v>9612</v>
      </c>
      <c r="N13" s="74">
        <v>5</v>
      </c>
      <c r="O13" s="51">
        <v>4445</v>
      </c>
      <c r="P13" s="73">
        <v>4</v>
      </c>
      <c r="Q13" s="50">
        <v>3660</v>
      </c>
      <c r="R13" s="74">
        <v>7</v>
      </c>
      <c r="S13" s="51">
        <v>2800</v>
      </c>
      <c r="T13" s="72">
        <f t="shared" si="0"/>
        <v>28</v>
      </c>
      <c r="U13" s="45">
        <f t="shared" si="1"/>
        <v>40189</v>
      </c>
      <c r="V13" s="81">
        <v>3</v>
      </c>
    </row>
    <row r="14" spans="1:22" ht="16.5">
      <c r="A14" s="48">
        <v>4</v>
      </c>
      <c r="B14" s="103" t="s">
        <v>918</v>
      </c>
      <c r="C14" s="103" t="s">
        <v>705</v>
      </c>
      <c r="D14" s="73">
        <v>1</v>
      </c>
      <c r="E14" s="50">
        <v>10425</v>
      </c>
      <c r="F14" s="74">
        <v>3</v>
      </c>
      <c r="G14" s="51">
        <v>6010</v>
      </c>
      <c r="H14" s="73">
        <v>6</v>
      </c>
      <c r="I14" s="50">
        <v>1170</v>
      </c>
      <c r="J14" s="74">
        <v>8</v>
      </c>
      <c r="K14" s="51">
        <v>3210</v>
      </c>
      <c r="L14" s="73">
        <v>2</v>
      </c>
      <c r="M14" s="50">
        <v>8764</v>
      </c>
      <c r="N14" s="74">
        <v>2</v>
      </c>
      <c r="O14" s="51">
        <v>8425</v>
      </c>
      <c r="P14" s="73">
        <v>3</v>
      </c>
      <c r="Q14" s="50">
        <v>3780</v>
      </c>
      <c r="R14" s="74">
        <v>4</v>
      </c>
      <c r="S14" s="51">
        <v>3040</v>
      </c>
      <c r="T14" s="75">
        <f t="shared" si="0"/>
        <v>29</v>
      </c>
      <c r="U14" s="57">
        <f t="shared" si="1"/>
        <v>44824</v>
      </c>
      <c r="V14" s="81">
        <v>4</v>
      </c>
    </row>
    <row r="15" spans="1:22" ht="16.5">
      <c r="A15" s="48">
        <v>5</v>
      </c>
      <c r="B15" s="103" t="s">
        <v>919</v>
      </c>
      <c r="C15" s="103" t="s">
        <v>924</v>
      </c>
      <c r="D15" s="73">
        <v>8</v>
      </c>
      <c r="E15" s="50">
        <v>1615</v>
      </c>
      <c r="F15" s="74">
        <v>4</v>
      </c>
      <c r="G15" s="51">
        <v>5472</v>
      </c>
      <c r="H15" s="73">
        <v>1</v>
      </c>
      <c r="I15" s="50">
        <v>9720</v>
      </c>
      <c r="J15" s="74">
        <v>3</v>
      </c>
      <c r="K15" s="51">
        <v>5890</v>
      </c>
      <c r="L15" s="73">
        <v>5</v>
      </c>
      <c r="M15" s="50">
        <v>4568</v>
      </c>
      <c r="N15" s="74">
        <v>7</v>
      </c>
      <c r="O15" s="51">
        <v>4110</v>
      </c>
      <c r="P15" s="73">
        <v>2</v>
      </c>
      <c r="Q15" s="50">
        <v>6840</v>
      </c>
      <c r="R15" s="74">
        <v>6</v>
      </c>
      <c r="S15" s="51">
        <v>3000</v>
      </c>
      <c r="T15" s="72">
        <f t="shared" si="0"/>
        <v>36</v>
      </c>
      <c r="U15" s="45">
        <f t="shared" si="1"/>
        <v>41215</v>
      </c>
      <c r="V15" s="81">
        <v>5</v>
      </c>
    </row>
    <row r="16" spans="1:22" ht="16.5">
      <c r="A16" s="48">
        <v>6</v>
      </c>
      <c r="B16" s="103" t="s">
        <v>305</v>
      </c>
      <c r="C16" s="103" t="s">
        <v>305</v>
      </c>
      <c r="D16" s="73">
        <v>5</v>
      </c>
      <c r="E16" s="50">
        <v>1705</v>
      </c>
      <c r="F16" s="74">
        <v>7</v>
      </c>
      <c r="G16" s="51">
        <v>3811</v>
      </c>
      <c r="H16" s="73">
        <v>2</v>
      </c>
      <c r="I16" s="50">
        <v>4340</v>
      </c>
      <c r="J16" s="74">
        <v>6</v>
      </c>
      <c r="K16" s="51">
        <v>1540</v>
      </c>
      <c r="L16" s="73">
        <v>6</v>
      </c>
      <c r="M16" s="50">
        <v>3953</v>
      </c>
      <c r="N16" s="74">
        <v>6</v>
      </c>
      <c r="O16" s="51">
        <v>4255</v>
      </c>
      <c r="P16" s="73">
        <v>6</v>
      </c>
      <c r="Q16" s="50">
        <v>3700</v>
      </c>
      <c r="R16" s="74">
        <v>3</v>
      </c>
      <c r="S16" s="51">
        <v>3740</v>
      </c>
      <c r="T16" s="75">
        <f t="shared" si="0"/>
        <v>41</v>
      </c>
      <c r="U16" s="57">
        <f t="shared" si="1"/>
        <v>27044</v>
      </c>
      <c r="V16" s="81">
        <v>6</v>
      </c>
    </row>
    <row r="17" spans="1:22" ht="16.5">
      <c r="A17" s="48">
        <v>7</v>
      </c>
      <c r="B17" s="103" t="s">
        <v>920</v>
      </c>
      <c r="C17" s="103" t="s">
        <v>705</v>
      </c>
      <c r="D17" s="73">
        <v>3</v>
      </c>
      <c r="E17" s="50">
        <v>4025</v>
      </c>
      <c r="F17" s="74">
        <v>5</v>
      </c>
      <c r="G17" s="51">
        <v>4709</v>
      </c>
      <c r="H17" s="73">
        <v>8</v>
      </c>
      <c r="I17" s="50">
        <v>840</v>
      </c>
      <c r="J17" s="74">
        <v>5</v>
      </c>
      <c r="K17" s="51">
        <v>4450</v>
      </c>
      <c r="L17" s="73">
        <v>7</v>
      </c>
      <c r="M17" s="50">
        <v>3922</v>
      </c>
      <c r="N17" s="74">
        <v>3</v>
      </c>
      <c r="O17" s="51">
        <v>8725</v>
      </c>
      <c r="P17" s="73">
        <v>8</v>
      </c>
      <c r="Q17" s="50">
        <v>860</v>
      </c>
      <c r="R17" s="74">
        <v>5</v>
      </c>
      <c r="S17" s="51">
        <v>2660</v>
      </c>
      <c r="T17" s="72">
        <f t="shared" si="0"/>
        <v>44</v>
      </c>
      <c r="U17" s="45">
        <f t="shared" si="1"/>
        <v>30191</v>
      </c>
      <c r="V17" s="81">
        <v>7</v>
      </c>
    </row>
    <row r="18" spans="1:22" ht="16.5">
      <c r="A18" s="48">
        <v>8</v>
      </c>
      <c r="B18" s="103" t="s">
        <v>921</v>
      </c>
      <c r="C18" s="103" t="s">
        <v>708</v>
      </c>
      <c r="D18" s="73">
        <v>7</v>
      </c>
      <c r="E18" s="50">
        <v>1443</v>
      </c>
      <c r="F18" s="74">
        <v>8</v>
      </c>
      <c r="G18" s="51">
        <v>3769</v>
      </c>
      <c r="H18" s="73">
        <v>7</v>
      </c>
      <c r="I18" s="50">
        <v>630</v>
      </c>
      <c r="J18" s="74">
        <v>7</v>
      </c>
      <c r="K18" s="51">
        <v>1730</v>
      </c>
      <c r="L18" s="73">
        <v>8</v>
      </c>
      <c r="M18" s="50">
        <v>3691</v>
      </c>
      <c r="N18" s="74">
        <v>8</v>
      </c>
      <c r="O18" s="51">
        <v>3555</v>
      </c>
      <c r="P18" s="73">
        <v>5</v>
      </c>
      <c r="Q18" s="50">
        <v>4144</v>
      </c>
      <c r="R18" s="74">
        <v>8</v>
      </c>
      <c r="S18" s="51">
        <v>1620</v>
      </c>
      <c r="T18" s="75">
        <f t="shared" si="0"/>
        <v>58</v>
      </c>
      <c r="U18" s="57">
        <f t="shared" si="1"/>
        <v>20582</v>
      </c>
      <c r="V18" s="81">
        <v>8</v>
      </c>
    </row>
    <row r="19" spans="1:22" ht="17.25" thickBot="1">
      <c r="A19" s="92" t="s">
        <v>513</v>
      </c>
      <c r="B19" s="104"/>
      <c r="C19" s="953"/>
      <c r="D19" s="105"/>
      <c r="E19" s="98"/>
      <c r="F19" s="105"/>
      <c r="G19" s="98"/>
      <c r="H19" s="105"/>
      <c r="I19" s="98"/>
      <c r="J19" s="105"/>
      <c r="K19" s="98"/>
      <c r="L19" s="105"/>
      <c r="M19" s="98"/>
      <c r="N19" s="105"/>
      <c r="O19" s="98"/>
      <c r="P19" s="105"/>
      <c r="Q19" s="98"/>
      <c r="R19" s="105"/>
      <c r="S19" s="98"/>
      <c r="T19" s="106">
        <f t="shared" si="0"/>
      </c>
      <c r="U19" s="100">
        <f t="shared" si="1"/>
      </c>
      <c r="V19" s="101">
        <f>IF(ISNUMBER(AB19)=TRUE,AB19,"")</f>
      </c>
    </row>
    <row r="20" ht="15.75" thickTop="1"/>
    <row r="21" spans="2:3" ht="15.75">
      <c r="B21" s="805"/>
      <c r="C21" s="806" t="s">
        <v>942</v>
      </c>
    </row>
    <row r="25" ht="15"/>
    <row r="26" spans="2:17" ht="23.25">
      <c r="B26" s="1541" t="s">
        <v>0</v>
      </c>
      <c r="C26" s="1541"/>
      <c r="K26" s="5" t="s">
        <v>1</v>
      </c>
      <c r="Q26" s="3"/>
    </row>
    <row r="27" spans="2:25" ht="23.25">
      <c r="B27" s="1542" t="s">
        <v>2</v>
      </c>
      <c r="C27" s="1542"/>
      <c r="K27" s="5" t="s">
        <v>282</v>
      </c>
      <c r="Y27" s="6"/>
    </row>
    <row r="28" ht="23.25">
      <c r="K28" s="5" t="s">
        <v>4</v>
      </c>
    </row>
    <row r="29" spans="2:17" ht="15.75" thickBot="1">
      <c r="B29" s="826"/>
      <c r="D29" s="6"/>
      <c r="E29" s="827"/>
      <c r="H29" s="6"/>
      <c r="I29" s="827"/>
      <c r="L29" s="6"/>
      <c r="M29" s="827"/>
      <c r="P29" s="6"/>
      <c r="Q29" s="827"/>
    </row>
    <row r="30" spans="1:22" s="10" customFormat="1" ht="20.25" customHeight="1" thickBot="1">
      <c r="A30" s="1571" t="s">
        <v>5</v>
      </c>
      <c r="B30" s="1573" t="s">
        <v>6</v>
      </c>
      <c r="C30" s="1575" t="s">
        <v>7</v>
      </c>
      <c r="D30" s="1577" t="s">
        <v>868</v>
      </c>
      <c r="E30" s="1578"/>
      <c r="F30" s="1579" t="s">
        <v>869</v>
      </c>
      <c r="G30" s="1580"/>
      <c r="H30" s="1577" t="s">
        <v>870</v>
      </c>
      <c r="I30" s="1578"/>
      <c r="J30" s="1579" t="s">
        <v>871</v>
      </c>
      <c r="K30" s="1580"/>
      <c r="L30" s="1577" t="s">
        <v>872</v>
      </c>
      <c r="M30" s="1578"/>
      <c r="N30" s="1579" t="s">
        <v>873</v>
      </c>
      <c r="O30" s="1580"/>
      <c r="P30" s="1577" t="s">
        <v>874</v>
      </c>
      <c r="Q30" s="1578"/>
      <c r="R30" s="1579" t="s">
        <v>875</v>
      </c>
      <c r="S30" s="1580"/>
      <c r="T30" s="1581" t="s">
        <v>16</v>
      </c>
      <c r="U30" s="1581"/>
      <c r="V30" s="1582"/>
    </row>
    <row r="31" spans="1:22" s="10" customFormat="1" ht="27.75" customHeight="1" thickTop="1">
      <c r="A31" s="1572"/>
      <c r="B31" s="1574"/>
      <c r="C31" s="1576"/>
      <c r="D31" s="1525" t="s">
        <v>283</v>
      </c>
      <c r="E31" s="1525"/>
      <c r="F31" s="1528" t="s">
        <v>284</v>
      </c>
      <c r="G31" s="1528"/>
      <c r="H31" s="1525" t="s">
        <v>285</v>
      </c>
      <c r="I31" s="1525"/>
      <c r="J31" s="1528" t="s">
        <v>286</v>
      </c>
      <c r="K31" s="1528"/>
      <c r="L31" s="1525" t="s">
        <v>287</v>
      </c>
      <c r="M31" s="1525"/>
      <c r="N31" s="1528" t="s">
        <v>288</v>
      </c>
      <c r="O31" s="1528"/>
      <c r="P31" s="1525" t="s">
        <v>289</v>
      </c>
      <c r="Q31" s="1525"/>
      <c r="R31" s="1585" t="s">
        <v>290</v>
      </c>
      <c r="S31" s="1585"/>
      <c r="T31" s="1583"/>
      <c r="U31" s="1583"/>
      <c r="V31" s="1584"/>
    </row>
    <row r="32" spans="1:27" s="10" customFormat="1" ht="12.75" customHeight="1" thickBot="1">
      <c r="A32" s="965"/>
      <c r="B32" s="966"/>
      <c r="C32" s="967"/>
      <c r="D32" s="968" t="s">
        <v>17</v>
      </c>
      <c r="E32" s="969" t="s">
        <v>18</v>
      </c>
      <c r="F32" s="968" t="s">
        <v>17</v>
      </c>
      <c r="G32" s="970" t="s">
        <v>18</v>
      </c>
      <c r="H32" s="971" t="s">
        <v>17</v>
      </c>
      <c r="I32" s="969" t="s">
        <v>18</v>
      </c>
      <c r="J32" s="968" t="s">
        <v>17</v>
      </c>
      <c r="K32" s="970" t="s">
        <v>18</v>
      </c>
      <c r="L32" s="971" t="s">
        <v>17</v>
      </c>
      <c r="M32" s="969" t="s">
        <v>18</v>
      </c>
      <c r="N32" s="968" t="s">
        <v>17</v>
      </c>
      <c r="O32" s="972" t="s">
        <v>18</v>
      </c>
      <c r="P32" s="971" t="s">
        <v>17</v>
      </c>
      <c r="Q32" s="969" t="s">
        <v>18</v>
      </c>
      <c r="R32" s="968" t="s">
        <v>17</v>
      </c>
      <c r="S32" s="970" t="s">
        <v>18</v>
      </c>
      <c r="T32" s="971" t="s">
        <v>17</v>
      </c>
      <c r="U32" s="973" t="s">
        <v>19</v>
      </c>
      <c r="V32" s="974" t="s">
        <v>20</v>
      </c>
      <c r="W32" s="30"/>
      <c r="X32" s="19"/>
      <c r="Y32" s="19"/>
      <c r="Z32" s="19"/>
      <c r="AA32" s="19"/>
    </row>
    <row r="33" spans="1:28" s="46" customFormat="1" ht="15" customHeight="1">
      <c r="A33" s="39">
        <v>1</v>
      </c>
      <c r="B33" s="53" t="s">
        <v>291</v>
      </c>
      <c r="C33" s="54" t="s">
        <v>292</v>
      </c>
      <c r="D33" s="40">
        <v>1</v>
      </c>
      <c r="E33" s="42">
        <v>2595</v>
      </c>
      <c r="F33" s="43">
        <v>1</v>
      </c>
      <c r="G33" s="77">
        <v>1857</v>
      </c>
      <c r="H33" s="40">
        <v>5</v>
      </c>
      <c r="I33" s="42">
        <v>560</v>
      </c>
      <c r="J33" s="43">
        <v>4</v>
      </c>
      <c r="K33" s="41">
        <v>2590</v>
      </c>
      <c r="L33" s="40">
        <v>2</v>
      </c>
      <c r="M33" s="42">
        <v>2486</v>
      </c>
      <c r="N33" s="43">
        <v>2</v>
      </c>
      <c r="O33" s="41">
        <v>3060</v>
      </c>
      <c r="P33" s="40">
        <v>5</v>
      </c>
      <c r="Q33" s="42">
        <v>400</v>
      </c>
      <c r="R33" s="43">
        <v>2</v>
      </c>
      <c r="S33" s="41">
        <v>1660</v>
      </c>
      <c r="T33" s="44">
        <f aca="true" t="shared" si="2" ref="T33:T61">IF(ISNUMBER(D33)=TRUE,SUM(D33,F33,H33,J33,L33,N33,P33,R33),"")</f>
        <v>22</v>
      </c>
      <c r="U33" s="45">
        <f aca="true" t="shared" si="3" ref="U33:U61">IF(ISNUMBER(E33)=TRUE,SUM(E33,G33,I33,K33,M33,O33,Q33,S33),"")</f>
        <v>15208</v>
      </c>
      <c r="V33" s="81">
        <f aca="true" t="shared" si="4" ref="V33:V65">IF(ISNUMBER(AB33)=TRUE,AB33,"")</f>
        <v>1</v>
      </c>
      <c r="W33" s="46">
        <f aca="true" t="shared" si="5" ref="W33:W64">IF(ISNUMBER(V33)=TRUE,1,"")</f>
        <v>1</v>
      </c>
      <c r="X33" s="46">
        <f>IF(ISNUMBER(T33)=TRUE,T33,"")</f>
        <v>22</v>
      </c>
      <c r="Y33" s="46">
        <f>IF(ISNUMBER(U33)=TRUE,U33,"")</f>
        <v>15208</v>
      </c>
      <c r="Z33" s="47">
        <f>MAX(E33,G33,I33,K33,M33,O33,Q33,S33)</f>
        <v>3060</v>
      </c>
      <c r="AA33" s="46">
        <f>IF(ISNUMBER(X33)=TRUE,X33-Y33/100000-Z33/1000000000,"")</f>
        <v>21.847916939999998</v>
      </c>
      <c r="AB33" s="46">
        <f aca="true" t="shared" si="6" ref="AB33:AB65">IF(ISNUMBER(AA33)=TRUE,RANK(AA33,$AA$33:$AA$65,1),"")</f>
        <v>1</v>
      </c>
    </row>
    <row r="34" spans="1:28" s="46" customFormat="1" ht="15" customHeight="1">
      <c r="A34" s="48">
        <v>2</v>
      </c>
      <c r="B34" s="55" t="s">
        <v>298</v>
      </c>
      <c r="C34" s="56" t="s">
        <v>299</v>
      </c>
      <c r="D34" s="49">
        <v>5.5</v>
      </c>
      <c r="E34" s="51">
        <v>995</v>
      </c>
      <c r="F34" s="52">
        <v>5</v>
      </c>
      <c r="G34" s="50">
        <v>1848</v>
      </c>
      <c r="H34" s="49">
        <v>1</v>
      </c>
      <c r="I34" s="51">
        <v>2710</v>
      </c>
      <c r="J34" s="52">
        <v>5</v>
      </c>
      <c r="K34" s="50">
        <v>610</v>
      </c>
      <c r="L34" s="49">
        <v>2</v>
      </c>
      <c r="M34" s="51">
        <v>4079</v>
      </c>
      <c r="N34" s="52">
        <v>1</v>
      </c>
      <c r="O34" s="50">
        <v>3450</v>
      </c>
      <c r="P34" s="49">
        <v>3</v>
      </c>
      <c r="Q34" s="51">
        <v>820</v>
      </c>
      <c r="R34" s="52">
        <v>1</v>
      </c>
      <c r="S34" s="50">
        <v>3740</v>
      </c>
      <c r="T34" s="44">
        <f t="shared" si="2"/>
        <v>23.5</v>
      </c>
      <c r="U34" s="45">
        <f t="shared" si="3"/>
        <v>18252</v>
      </c>
      <c r="V34" s="81">
        <f t="shared" si="4"/>
        <v>2</v>
      </c>
      <c r="W34" s="46">
        <f t="shared" si="5"/>
        <v>1</v>
      </c>
      <c r="X34" s="46">
        <f aca="true" t="shared" si="7" ref="X34:Y64">IF(ISNUMBER(T34)=TRUE,T34,"")</f>
        <v>23.5</v>
      </c>
      <c r="Y34" s="46">
        <f t="shared" si="7"/>
        <v>18252</v>
      </c>
      <c r="Z34" s="47">
        <f aca="true" t="shared" si="8" ref="Z34:Z64">MAX(E34,G34,I34,K34,M34,O34,Q34,S34)</f>
        <v>4079</v>
      </c>
      <c r="AA34" s="46">
        <f aca="true" t="shared" si="9" ref="AA34:AA64">IF(ISNUMBER(X34)=TRUE,X34-Y34/100000-Z34/1000000000,"")</f>
        <v>23.317475921</v>
      </c>
      <c r="AB34" s="46">
        <f t="shared" si="6"/>
        <v>2</v>
      </c>
    </row>
    <row r="35" spans="1:28" s="46" customFormat="1" ht="15" customHeight="1">
      <c r="A35" s="48">
        <v>3</v>
      </c>
      <c r="B35" s="55" t="s">
        <v>301</v>
      </c>
      <c r="C35" s="56" t="s">
        <v>297</v>
      </c>
      <c r="D35" s="49">
        <v>2</v>
      </c>
      <c r="E35" s="51">
        <v>1625</v>
      </c>
      <c r="F35" s="52">
        <v>3</v>
      </c>
      <c r="G35" s="50">
        <v>2136</v>
      </c>
      <c r="H35" s="49">
        <v>3</v>
      </c>
      <c r="I35" s="51">
        <v>2500</v>
      </c>
      <c r="J35" s="52">
        <v>3</v>
      </c>
      <c r="K35" s="50">
        <v>3010</v>
      </c>
      <c r="L35" s="49">
        <v>4</v>
      </c>
      <c r="M35" s="51">
        <v>2076</v>
      </c>
      <c r="N35" s="52">
        <v>5</v>
      </c>
      <c r="O35" s="50">
        <v>1795</v>
      </c>
      <c r="P35" s="49">
        <v>4</v>
      </c>
      <c r="Q35" s="51">
        <v>740</v>
      </c>
      <c r="R35" s="52">
        <v>2</v>
      </c>
      <c r="S35" s="50">
        <v>2320</v>
      </c>
      <c r="T35" s="44">
        <f t="shared" si="2"/>
        <v>26</v>
      </c>
      <c r="U35" s="45">
        <f t="shared" si="3"/>
        <v>16202</v>
      </c>
      <c r="V35" s="81">
        <f t="shared" si="4"/>
        <v>3</v>
      </c>
      <c r="W35" s="46">
        <f t="shared" si="5"/>
        <v>1</v>
      </c>
      <c r="X35" s="46">
        <f t="shared" si="7"/>
        <v>26</v>
      </c>
      <c r="Y35" s="46">
        <f t="shared" si="7"/>
        <v>16202</v>
      </c>
      <c r="Z35" s="47">
        <f t="shared" si="8"/>
        <v>3010</v>
      </c>
      <c r="AA35" s="46">
        <f t="shared" si="9"/>
        <v>25.83797699</v>
      </c>
      <c r="AB35" s="46">
        <f t="shared" si="6"/>
        <v>3</v>
      </c>
    </row>
    <row r="36" spans="1:28" s="46" customFormat="1" ht="15" customHeight="1">
      <c r="A36" s="39">
        <v>4</v>
      </c>
      <c r="B36" s="55" t="s">
        <v>293</v>
      </c>
      <c r="C36" s="56" t="s">
        <v>294</v>
      </c>
      <c r="D36" s="49">
        <v>3</v>
      </c>
      <c r="E36" s="51">
        <v>1450</v>
      </c>
      <c r="F36" s="52">
        <v>6</v>
      </c>
      <c r="G36" s="50">
        <v>1504</v>
      </c>
      <c r="H36" s="49">
        <v>2</v>
      </c>
      <c r="I36" s="51">
        <v>1240</v>
      </c>
      <c r="J36" s="52">
        <v>1</v>
      </c>
      <c r="K36" s="50">
        <v>1110</v>
      </c>
      <c r="L36" s="49">
        <v>1</v>
      </c>
      <c r="M36" s="51">
        <v>4771</v>
      </c>
      <c r="N36" s="52">
        <v>4</v>
      </c>
      <c r="O36" s="50">
        <v>1635</v>
      </c>
      <c r="P36" s="49">
        <v>2.5</v>
      </c>
      <c r="Q36" s="51">
        <v>2620</v>
      </c>
      <c r="R36" s="52">
        <v>6.5</v>
      </c>
      <c r="S36" s="50">
        <v>260</v>
      </c>
      <c r="T36" s="44">
        <f t="shared" si="2"/>
        <v>26</v>
      </c>
      <c r="U36" s="45">
        <f t="shared" si="3"/>
        <v>14590</v>
      </c>
      <c r="V36" s="81">
        <f t="shared" si="4"/>
        <v>4</v>
      </c>
      <c r="W36" s="46">
        <f t="shared" si="5"/>
        <v>1</v>
      </c>
      <c r="X36" s="46">
        <f t="shared" si="7"/>
        <v>26</v>
      </c>
      <c r="Y36" s="46">
        <f t="shared" si="7"/>
        <v>14590</v>
      </c>
      <c r="Z36" s="47">
        <f t="shared" si="8"/>
        <v>4771</v>
      </c>
      <c r="AA36" s="46">
        <f t="shared" si="9"/>
        <v>25.854095229</v>
      </c>
      <c r="AB36" s="46">
        <f t="shared" si="6"/>
        <v>4</v>
      </c>
    </row>
    <row r="37" spans="1:28" s="46" customFormat="1" ht="15" customHeight="1">
      <c r="A37" s="48">
        <v>5</v>
      </c>
      <c r="B37" s="55" t="s">
        <v>300</v>
      </c>
      <c r="C37" s="56" t="s">
        <v>297</v>
      </c>
      <c r="D37" s="49">
        <v>1</v>
      </c>
      <c r="E37" s="51">
        <v>2295</v>
      </c>
      <c r="F37" s="52">
        <v>6</v>
      </c>
      <c r="G37" s="50">
        <v>1004</v>
      </c>
      <c r="H37" s="49">
        <v>2</v>
      </c>
      <c r="I37" s="51">
        <v>5590</v>
      </c>
      <c r="J37" s="52">
        <v>2.5</v>
      </c>
      <c r="K37" s="50">
        <v>620</v>
      </c>
      <c r="L37" s="49">
        <v>1</v>
      </c>
      <c r="M37" s="51">
        <v>2560</v>
      </c>
      <c r="N37" s="52">
        <v>7</v>
      </c>
      <c r="O37" s="50">
        <v>1185</v>
      </c>
      <c r="P37" s="49">
        <v>4.5</v>
      </c>
      <c r="Q37" s="51">
        <v>1940</v>
      </c>
      <c r="R37" s="52">
        <v>3</v>
      </c>
      <c r="S37" s="50">
        <v>2340</v>
      </c>
      <c r="T37" s="44">
        <f t="shared" si="2"/>
        <v>27</v>
      </c>
      <c r="U37" s="45">
        <f t="shared" si="3"/>
        <v>17534</v>
      </c>
      <c r="V37" s="81">
        <f t="shared" si="4"/>
        <v>5</v>
      </c>
      <c r="W37" s="46">
        <f t="shared" si="5"/>
        <v>1</v>
      </c>
      <c r="X37" s="46">
        <f t="shared" si="7"/>
        <v>27</v>
      </c>
      <c r="Y37" s="46">
        <f t="shared" si="7"/>
        <v>17534</v>
      </c>
      <c r="Z37" s="47">
        <f t="shared" si="8"/>
        <v>5590</v>
      </c>
      <c r="AA37" s="46">
        <f t="shared" si="9"/>
        <v>26.82465441</v>
      </c>
      <c r="AB37" s="46">
        <f t="shared" si="6"/>
        <v>5</v>
      </c>
    </row>
    <row r="38" spans="1:28" s="46" customFormat="1" ht="15" customHeight="1">
      <c r="A38" s="48">
        <v>6</v>
      </c>
      <c r="B38" s="55" t="s">
        <v>295</v>
      </c>
      <c r="C38" s="56" t="s">
        <v>294</v>
      </c>
      <c r="D38" s="49">
        <v>5</v>
      </c>
      <c r="E38" s="51">
        <v>465</v>
      </c>
      <c r="F38" s="52">
        <v>1</v>
      </c>
      <c r="G38" s="50">
        <v>3120</v>
      </c>
      <c r="H38" s="49">
        <v>4</v>
      </c>
      <c r="I38" s="51">
        <v>790</v>
      </c>
      <c r="J38" s="52">
        <v>1</v>
      </c>
      <c r="K38" s="50">
        <v>5870</v>
      </c>
      <c r="L38" s="49">
        <v>2</v>
      </c>
      <c r="M38" s="51">
        <v>3147</v>
      </c>
      <c r="N38" s="52">
        <v>5</v>
      </c>
      <c r="O38" s="50">
        <v>1040</v>
      </c>
      <c r="P38" s="49">
        <v>6</v>
      </c>
      <c r="Q38" s="51">
        <v>380</v>
      </c>
      <c r="R38" s="52">
        <v>3</v>
      </c>
      <c r="S38" s="50">
        <v>2300</v>
      </c>
      <c r="T38" s="44">
        <f t="shared" si="2"/>
        <v>27</v>
      </c>
      <c r="U38" s="45">
        <f t="shared" si="3"/>
        <v>17112</v>
      </c>
      <c r="V38" s="81">
        <f t="shared" si="4"/>
        <v>6</v>
      </c>
      <c r="W38" s="46">
        <f t="shared" si="5"/>
        <v>1</v>
      </c>
      <c r="X38" s="46">
        <f t="shared" si="7"/>
        <v>27</v>
      </c>
      <c r="Y38" s="46">
        <f t="shared" si="7"/>
        <v>17112</v>
      </c>
      <c r="Z38" s="47">
        <f t="shared" si="8"/>
        <v>5870</v>
      </c>
      <c r="AA38" s="46">
        <f t="shared" si="9"/>
        <v>26.828874130000003</v>
      </c>
      <c r="AB38" s="46">
        <f t="shared" si="6"/>
        <v>6</v>
      </c>
    </row>
    <row r="39" spans="1:28" s="46" customFormat="1" ht="15" customHeight="1">
      <c r="A39" s="39">
        <v>7</v>
      </c>
      <c r="B39" s="55" t="s">
        <v>302</v>
      </c>
      <c r="C39" s="56" t="s">
        <v>303</v>
      </c>
      <c r="D39" s="49">
        <v>5.5</v>
      </c>
      <c r="E39" s="51">
        <v>995</v>
      </c>
      <c r="F39" s="52">
        <v>4</v>
      </c>
      <c r="G39" s="50">
        <v>1650</v>
      </c>
      <c r="H39" s="49">
        <v>1</v>
      </c>
      <c r="I39" s="51">
        <v>3780</v>
      </c>
      <c r="J39" s="52">
        <v>2</v>
      </c>
      <c r="K39" s="50">
        <v>4490</v>
      </c>
      <c r="L39" s="49">
        <v>5</v>
      </c>
      <c r="M39" s="51">
        <v>1574</v>
      </c>
      <c r="N39" s="52">
        <v>3</v>
      </c>
      <c r="O39" s="50">
        <v>2395</v>
      </c>
      <c r="P39" s="49">
        <v>1</v>
      </c>
      <c r="Q39" s="51">
        <v>2940</v>
      </c>
      <c r="R39" s="52">
        <v>8</v>
      </c>
      <c r="S39" s="50">
        <v>100</v>
      </c>
      <c r="T39" s="44">
        <f t="shared" si="2"/>
        <v>29.5</v>
      </c>
      <c r="U39" s="45">
        <f t="shared" si="3"/>
        <v>17924</v>
      </c>
      <c r="V39" s="81">
        <f t="shared" si="4"/>
        <v>7</v>
      </c>
      <c r="W39" s="46">
        <f t="shared" si="5"/>
        <v>1</v>
      </c>
      <c r="X39" s="46">
        <f t="shared" si="7"/>
        <v>29.5</v>
      </c>
      <c r="Y39" s="46">
        <f t="shared" si="7"/>
        <v>17924</v>
      </c>
      <c r="Z39" s="47">
        <f t="shared" si="8"/>
        <v>4490</v>
      </c>
      <c r="AA39" s="46">
        <f t="shared" si="9"/>
        <v>29.32075551</v>
      </c>
      <c r="AB39" s="46">
        <f t="shared" si="6"/>
        <v>7</v>
      </c>
    </row>
    <row r="40" spans="1:28" s="46" customFormat="1" ht="15" customHeight="1">
      <c r="A40" s="48">
        <v>8</v>
      </c>
      <c r="B40" s="55" t="s">
        <v>313</v>
      </c>
      <c r="C40" s="56" t="s">
        <v>299</v>
      </c>
      <c r="D40" s="49">
        <v>6</v>
      </c>
      <c r="E40" s="51">
        <v>455</v>
      </c>
      <c r="F40" s="52">
        <v>5</v>
      </c>
      <c r="G40" s="50">
        <v>1150</v>
      </c>
      <c r="H40" s="49">
        <v>6</v>
      </c>
      <c r="I40" s="51">
        <v>330</v>
      </c>
      <c r="J40" s="52">
        <v>4</v>
      </c>
      <c r="K40" s="50">
        <v>570</v>
      </c>
      <c r="L40" s="49">
        <v>6</v>
      </c>
      <c r="M40" s="51">
        <v>1564</v>
      </c>
      <c r="N40" s="52">
        <v>3</v>
      </c>
      <c r="O40" s="50">
        <v>2010</v>
      </c>
      <c r="P40" s="49">
        <v>1</v>
      </c>
      <c r="Q40" s="51">
        <v>7380</v>
      </c>
      <c r="R40" s="52">
        <v>1</v>
      </c>
      <c r="S40" s="50">
        <v>2660</v>
      </c>
      <c r="T40" s="44">
        <f t="shared" si="2"/>
        <v>32</v>
      </c>
      <c r="U40" s="45">
        <f t="shared" si="3"/>
        <v>16119</v>
      </c>
      <c r="V40" s="81">
        <f t="shared" si="4"/>
        <v>8</v>
      </c>
      <c r="W40" s="46">
        <f t="shared" si="5"/>
        <v>1</v>
      </c>
      <c r="X40" s="46">
        <f t="shared" si="7"/>
        <v>32</v>
      </c>
      <c r="Y40" s="46">
        <f t="shared" si="7"/>
        <v>16119</v>
      </c>
      <c r="Z40" s="47">
        <f t="shared" si="8"/>
        <v>7380</v>
      </c>
      <c r="AA40" s="46">
        <f t="shared" si="9"/>
        <v>31.83880262</v>
      </c>
      <c r="AB40" s="46">
        <f t="shared" si="6"/>
        <v>8</v>
      </c>
    </row>
    <row r="41" spans="1:28" s="46" customFormat="1" ht="15" customHeight="1">
      <c r="A41" s="48">
        <v>9</v>
      </c>
      <c r="B41" s="55" t="s">
        <v>306</v>
      </c>
      <c r="C41" s="56" t="s">
        <v>292</v>
      </c>
      <c r="D41" s="49">
        <v>1</v>
      </c>
      <c r="E41" s="51">
        <v>5540</v>
      </c>
      <c r="F41" s="52">
        <v>3</v>
      </c>
      <c r="G41" s="50">
        <v>2416</v>
      </c>
      <c r="H41" s="49">
        <v>4</v>
      </c>
      <c r="I41" s="51">
        <v>560</v>
      </c>
      <c r="J41" s="52">
        <v>8</v>
      </c>
      <c r="K41" s="50">
        <v>10</v>
      </c>
      <c r="L41" s="49">
        <v>3</v>
      </c>
      <c r="M41" s="51">
        <v>2484</v>
      </c>
      <c r="N41" s="52">
        <v>3</v>
      </c>
      <c r="O41" s="50">
        <v>4200</v>
      </c>
      <c r="P41" s="49">
        <v>4.5</v>
      </c>
      <c r="Q41" s="51">
        <v>1940</v>
      </c>
      <c r="R41" s="52">
        <v>6</v>
      </c>
      <c r="S41" s="50">
        <v>740</v>
      </c>
      <c r="T41" s="44">
        <f t="shared" si="2"/>
        <v>32.5</v>
      </c>
      <c r="U41" s="45">
        <f t="shared" si="3"/>
        <v>17890</v>
      </c>
      <c r="V41" s="81">
        <f t="shared" si="4"/>
        <v>9</v>
      </c>
      <c r="W41" s="46">
        <f t="shared" si="5"/>
        <v>1</v>
      </c>
      <c r="X41" s="46">
        <f t="shared" si="7"/>
        <v>32.5</v>
      </c>
      <c r="Y41" s="46">
        <f t="shared" si="7"/>
        <v>17890</v>
      </c>
      <c r="Z41" s="47">
        <f t="shared" si="8"/>
        <v>5540</v>
      </c>
      <c r="AA41" s="46">
        <f t="shared" si="9"/>
        <v>32.321094460000005</v>
      </c>
      <c r="AB41" s="46">
        <f t="shared" si="6"/>
        <v>9</v>
      </c>
    </row>
    <row r="42" spans="1:28" s="46" customFormat="1" ht="15" customHeight="1">
      <c r="A42" s="39">
        <v>10</v>
      </c>
      <c r="B42" s="55" t="s">
        <v>304</v>
      </c>
      <c r="C42" s="56" t="s">
        <v>305</v>
      </c>
      <c r="D42" s="49">
        <v>4</v>
      </c>
      <c r="E42" s="51">
        <v>525</v>
      </c>
      <c r="F42" s="52">
        <v>2</v>
      </c>
      <c r="G42" s="50">
        <v>1629</v>
      </c>
      <c r="H42" s="49">
        <v>3</v>
      </c>
      <c r="I42" s="51">
        <v>660</v>
      </c>
      <c r="J42" s="52">
        <v>5</v>
      </c>
      <c r="K42" s="50">
        <v>270</v>
      </c>
      <c r="L42" s="49">
        <v>3</v>
      </c>
      <c r="M42" s="51">
        <v>1931</v>
      </c>
      <c r="N42" s="52">
        <v>4</v>
      </c>
      <c r="O42" s="50">
        <v>1905</v>
      </c>
      <c r="P42" s="49">
        <v>8</v>
      </c>
      <c r="Q42" s="51">
        <v>440</v>
      </c>
      <c r="R42" s="52">
        <v>4</v>
      </c>
      <c r="S42" s="50">
        <v>660</v>
      </c>
      <c r="T42" s="44">
        <f t="shared" si="2"/>
        <v>33</v>
      </c>
      <c r="U42" s="45">
        <f t="shared" si="3"/>
        <v>8020</v>
      </c>
      <c r="V42" s="81">
        <f t="shared" si="4"/>
        <v>10</v>
      </c>
      <c r="W42" s="46">
        <f t="shared" si="5"/>
        <v>1</v>
      </c>
      <c r="X42" s="46">
        <f t="shared" si="7"/>
        <v>33</v>
      </c>
      <c r="Y42" s="46">
        <f t="shared" si="7"/>
        <v>8020</v>
      </c>
      <c r="Z42" s="47">
        <f t="shared" si="8"/>
        <v>1931</v>
      </c>
      <c r="AA42" s="46">
        <f t="shared" si="9"/>
        <v>32.919798069</v>
      </c>
      <c r="AB42" s="46">
        <f t="shared" si="6"/>
        <v>10</v>
      </c>
    </row>
    <row r="43" spans="1:28" s="46" customFormat="1" ht="15" customHeight="1">
      <c r="A43" s="48">
        <v>11</v>
      </c>
      <c r="B43" s="1145" t="s">
        <v>307</v>
      </c>
      <c r="C43" s="56" t="s">
        <v>299</v>
      </c>
      <c r="D43" s="49">
        <v>7</v>
      </c>
      <c r="E43" s="51">
        <v>680</v>
      </c>
      <c r="F43" s="52">
        <v>5</v>
      </c>
      <c r="G43" s="50">
        <v>1646</v>
      </c>
      <c r="H43" s="49">
        <v>7</v>
      </c>
      <c r="I43" s="51">
        <v>90</v>
      </c>
      <c r="J43" s="52">
        <v>3</v>
      </c>
      <c r="K43" s="50">
        <v>3670</v>
      </c>
      <c r="L43" s="49">
        <v>1</v>
      </c>
      <c r="M43" s="51">
        <v>3156</v>
      </c>
      <c r="N43" s="52">
        <v>2</v>
      </c>
      <c r="O43" s="50">
        <v>4420</v>
      </c>
      <c r="P43" s="49">
        <v>3</v>
      </c>
      <c r="Q43" s="51">
        <v>1360</v>
      </c>
      <c r="R43" s="52">
        <v>6.5</v>
      </c>
      <c r="S43" s="50">
        <v>260</v>
      </c>
      <c r="T43" s="44">
        <f t="shared" si="2"/>
        <v>34.5</v>
      </c>
      <c r="U43" s="45">
        <f t="shared" si="3"/>
        <v>15282</v>
      </c>
      <c r="V43" s="81">
        <f t="shared" si="4"/>
        <v>11</v>
      </c>
      <c r="W43" s="46">
        <f t="shared" si="5"/>
        <v>1</v>
      </c>
      <c r="X43" s="46">
        <f t="shared" si="7"/>
        <v>34.5</v>
      </c>
      <c r="Y43" s="46">
        <f t="shared" si="7"/>
        <v>15282</v>
      </c>
      <c r="Z43" s="47">
        <f t="shared" si="8"/>
        <v>4420</v>
      </c>
      <c r="AA43" s="46">
        <f t="shared" si="9"/>
        <v>34.34717558</v>
      </c>
      <c r="AB43" s="46">
        <f t="shared" si="6"/>
        <v>11</v>
      </c>
    </row>
    <row r="44" spans="1:28" s="46" customFormat="1" ht="15" customHeight="1">
      <c r="A44" s="48">
        <v>12</v>
      </c>
      <c r="B44" s="1146" t="s">
        <v>314</v>
      </c>
      <c r="C44" s="56" t="s">
        <v>303</v>
      </c>
      <c r="D44" s="49">
        <v>8</v>
      </c>
      <c r="E44" s="51">
        <v>355</v>
      </c>
      <c r="F44" s="52">
        <v>7</v>
      </c>
      <c r="G44" s="50">
        <v>820</v>
      </c>
      <c r="H44" s="49">
        <v>1</v>
      </c>
      <c r="I44" s="51">
        <v>5860</v>
      </c>
      <c r="J44" s="52">
        <v>2.5</v>
      </c>
      <c r="K44" s="50">
        <v>620</v>
      </c>
      <c r="L44" s="49">
        <v>6</v>
      </c>
      <c r="M44" s="51">
        <v>1399</v>
      </c>
      <c r="N44" s="52">
        <v>7</v>
      </c>
      <c r="O44" s="50">
        <v>1715</v>
      </c>
      <c r="P44" s="49">
        <v>2</v>
      </c>
      <c r="Q44" s="51">
        <v>2260</v>
      </c>
      <c r="R44" s="52">
        <v>3</v>
      </c>
      <c r="S44" s="50">
        <v>960</v>
      </c>
      <c r="T44" s="44">
        <f t="shared" si="2"/>
        <v>36.5</v>
      </c>
      <c r="U44" s="45">
        <f t="shared" si="3"/>
        <v>13989</v>
      </c>
      <c r="V44" s="81">
        <f t="shared" si="4"/>
        <v>12</v>
      </c>
      <c r="W44" s="46">
        <f t="shared" si="5"/>
        <v>1</v>
      </c>
      <c r="X44" s="46">
        <f t="shared" si="7"/>
        <v>36.5</v>
      </c>
      <c r="Y44" s="46">
        <f t="shared" si="7"/>
        <v>13989</v>
      </c>
      <c r="Z44" s="47">
        <f t="shared" si="8"/>
        <v>5860</v>
      </c>
      <c r="AA44" s="46">
        <f t="shared" si="9"/>
        <v>36.36010414</v>
      </c>
      <c r="AB44" s="46">
        <f t="shared" si="6"/>
        <v>12</v>
      </c>
    </row>
    <row r="45" spans="1:28" ht="15" customHeight="1">
      <c r="A45" s="39">
        <v>13</v>
      </c>
      <c r="B45" s="55" t="s">
        <v>296</v>
      </c>
      <c r="C45" s="56" t="s">
        <v>297</v>
      </c>
      <c r="D45" s="49">
        <v>3</v>
      </c>
      <c r="E45" s="51">
        <v>1620</v>
      </c>
      <c r="F45" s="52">
        <v>1</v>
      </c>
      <c r="G45" s="50">
        <v>3190</v>
      </c>
      <c r="H45" s="49">
        <v>8</v>
      </c>
      <c r="I45" s="51">
        <v>50</v>
      </c>
      <c r="J45" s="52">
        <v>1</v>
      </c>
      <c r="K45" s="50">
        <v>4340</v>
      </c>
      <c r="L45" s="49">
        <v>5</v>
      </c>
      <c r="M45" s="51">
        <v>2462</v>
      </c>
      <c r="N45" s="52">
        <v>1</v>
      </c>
      <c r="O45" s="50">
        <v>9480</v>
      </c>
      <c r="P45" s="49">
        <v>9</v>
      </c>
      <c r="Q45" s="51">
        <v>0</v>
      </c>
      <c r="R45" s="52">
        <v>9</v>
      </c>
      <c r="S45" s="50">
        <v>0</v>
      </c>
      <c r="T45" s="44">
        <f t="shared" si="2"/>
        <v>37</v>
      </c>
      <c r="U45" s="45">
        <f t="shared" si="3"/>
        <v>21142</v>
      </c>
      <c r="V45" s="81">
        <f t="shared" si="4"/>
        <v>13</v>
      </c>
      <c r="W45" s="46">
        <f t="shared" si="5"/>
        <v>1</v>
      </c>
      <c r="X45" s="46">
        <f t="shared" si="7"/>
        <v>37</v>
      </c>
      <c r="Y45" s="46">
        <f t="shared" si="7"/>
        <v>21142</v>
      </c>
      <c r="Z45" s="47">
        <f t="shared" si="8"/>
        <v>9480</v>
      </c>
      <c r="AA45" s="46">
        <f t="shared" si="9"/>
        <v>36.78857052</v>
      </c>
      <c r="AB45" s="46">
        <f t="shared" si="6"/>
        <v>13</v>
      </c>
    </row>
    <row r="46" spans="1:28" ht="15.75" customHeight="1">
      <c r="A46" s="48">
        <v>14</v>
      </c>
      <c r="B46" s="55" t="s">
        <v>312</v>
      </c>
      <c r="C46" s="56" t="s">
        <v>292</v>
      </c>
      <c r="D46" s="49">
        <v>2</v>
      </c>
      <c r="E46" s="51">
        <v>2290</v>
      </c>
      <c r="F46" s="52">
        <v>6</v>
      </c>
      <c r="G46" s="50">
        <v>1737</v>
      </c>
      <c r="H46" s="49">
        <v>8</v>
      </c>
      <c r="I46" s="51">
        <v>50</v>
      </c>
      <c r="J46" s="52">
        <v>7</v>
      </c>
      <c r="K46" s="50">
        <v>610</v>
      </c>
      <c r="L46" s="49">
        <v>3</v>
      </c>
      <c r="M46" s="51">
        <v>3794</v>
      </c>
      <c r="N46" s="52">
        <v>4</v>
      </c>
      <c r="O46" s="50">
        <v>1165</v>
      </c>
      <c r="P46" s="49">
        <v>2</v>
      </c>
      <c r="Q46" s="51">
        <v>1440</v>
      </c>
      <c r="R46" s="52">
        <v>6</v>
      </c>
      <c r="S46" s="50">
        <v>640</v>
      </c>
      <c r="T46" s="44">
        <f t="shared" si="2"/>
        <v>38</v>
      </c>
      <c r="U46" s="45">
        <f t="shared" si="3"/>
        <v>11726</v>
      </c>
      <c r="V46" s="81">
        <f t="shared" si="4"/>
        <v>14</v>
      </c>
      <c r="W46" s="46">
        <f t="shared" si="5"/>
        <v>1</v>
      </c>
      <c r="X46" s="46">
        <f t="shared" si="7"/>
        <v>38</v>
      </c>
      <c r="Y46" s="46">
        <f t="shared" si="7"/>
        <v>11726</v>
      </c>
      <c r="Z46" s="47">
        <f t="shared" si="8"/>
        <v>3794</v>
      </c>
      <c r="AA46" s="46">
        <f t="shared" si="9"/>
        <v>37.882736206</v>
      </c>
      <c r="AB46" s="46">
        <f t="shared" si="6"/>
        <v>14</v>
      </c>
    </row>
    <row r="47" spans="1:28" ht="16.5">
      <c r="A47" s="48">
        <v>15</v>
      </c>
      <c r="B47" s="55" t="s">
        <v>308</v>
      </c>
      <c r="C47" s="56" t="s">
        <v>309</v>
      </c>
      <c r="D47" s="49">
        <v>2</v>
      </c>
      <c r="E47" s="51">
        <v>2070</v>
      </c>
      <c r="F47" s="52">
        <v>4</v>
      </c>
      <c r="G47" s="50">
        <v>1202</v>
      </c>
      <c r="H47" s="49">
        <v>5</v>
      </c>
      <c r="I47" s="51">
        <v>570</v>
      </c>
      <c r="J47" s="52">
        <v>2</v>
      </c>
      <c r="K47" s="50">
        <v>3910</v>
      </c>
      <c r="L47" s="49">
        <v>7</v>
      </c>
      <c r="M47" s="51">
        <v>1182</v>
      </c>
      <c r="N47" s="52">
        <v>8</v>
      </c>
      <c r="O47" s="50">
        <v>990</v>
      </c>
      <c r="P47" s="49">
        <v>7</v>
      </c>
      <c r="Q47" s="51">
        <v>460</v>
      </c>
      <c r="R47" s="52">
        <v>4</v>
      </c>
      <c r="S47" s="50">
        <v>1460</v>
      </c>
      <c r="T47" s="44">
        <f t="shared" si="2"/>
        <v>39</v>
      </c>
      <c r="U47" s="45">
        <f t="shared" si="3"/>
        <v>11844</v>
      </c>
      <c r="V47" s="81">
        <f t="shared" si="4"/>
        <v>15</v>
      </c>
      <c r="W47" s="46">
        <f t="shared" si="5"/>
        <v>1</v>
      </c>
      <c r="X47" s="46">
        <f t="shared" si="7"/>
        <v>39</v>
      </c>
      <c r="Y47" s="46">
        <f t="shared" si="7"/>
        <v>11844</v>
      </c>
      <c r="Z47" s="47">
        <f t="shared" si="8"/>
        <v>3910</v>
      </c>
      <c r="AA47" s="46">
        <f t="shared" si="9"/>
        <v>38.881556090000004</v>
      </c>
      <c r="AB47" s="46">
        <f t="shared" si="6"/>
        <v>15</v>
      </c>
    </row>
    <row r="48" spans="1:28" ht="16.5">
      <c r="A48" s="39">
        <v>16</v>
      </c>
      <c r="B48" s="55" t="s">
        <v>310</v>
      </c>
      <c r="C48" s="56" t="s">
        <v>294</v>
      </c>
      <c r="D48" s="49">
        <v>4</v>
      </c>
      <c r="E48" s="51">
        <v>1045</v>
      </c>
      <c r="F48" s="52">
        <v>3</v>
      </c>
      <c r="G48" s="50">
        <v>1538</v>
      </c>
      <c r="H48" s="49">
        <v>3</v>
      </c>
      <c r="I48" s="51">
        <v>1160</v>
      </c>
      <c r="J48" s="52">
        <v>8</v>
      </c>
      <c r="K48" s="50">
        <v>380</v>
      </c>
      <c r="L48" s="49">
        <v>4</v>
      </c>
      <c r="M48" s="51">
        <v>1694</v>
      </c>
      <c r="N48" s="52">
        <v>6</v>
      </c>
      <c r="O48" s="50">
        <v>1770</v>
      </c>
      <c r="P48" s="49">
        <v>5</v>
      </c>
      <c r="Q48" s="51">
        <v>660</v>
      </c>
      <c r="R48" s="52">
        <v>7</v>
      </c>
      <c r="S48" s="50">
        <v>240</v>
      </c>
      <c r="T48" s="44">
        <f t="shared" si="2"/>
        <v>40</v>
      </c>
      <c r="U48" s="45">
        <f t="shared" si="3"/>
        <v>8487</v>
      </c>
      <c r="V48" s="81">
        <f t="shared" si="4"/>
        <v>16</v>
      </c>
      <c r="W48" s="46">
        <f t="shared" si="5"/>
        <v>1</v>
      </c>
      <c r="X48" s="46">
        <f t="shared" si="7"/>
        <v>40</v>
      </c>
      <c r="Y48" s="46">
        <f t="shared" si="7"/>
        <v>8487</v>
      </c>
      <c r="Z48" s="47">
        <f t="shared" si="8"/>
        <v>1770</v>
      </c>
      <c r="AA48" s="46">
        <f t="shared" si="9"/>
        <v>39.91512823</v>
      </c>
      <c r="AB48" s="46">
        <f t="shared" si="6"/>
        <v>16</v>
      </c>
    </row>
    <row r="49" spans="1:28" ht="16.5">
      <c r="A49" s="48">
        <v>17</v>
      </c>
      <c r="B49" s="55" t="s">
        <v>311</v>
      </c>
      <c r="C49" s="56" t="s">
        <v>309</v>
      </c>
      <c r="D49" s="49">
        <v>6</v>
      </c>
      <c r="E49" s="51">
        <v>710</v>
      </c>
      <c r="F49" s="52">
        <v>2</v>
      </c>
      <c r="G49" s="50">
        <v>2644</v>
      </c>
      <c r="H49" s="49">
        <v>8</v>
      </c>
      <c r="I49" s="51">
        <v>40</v>
      </c>
      <c r="J49" s="52">
        <v>7</v>
      </c>
      <c r="K49" s="50">
        <v>20</v>
      </c>
      <c r="L49" s="49">
        <v>5</v>
      </c>
      <c r="M49" s="51">
        <v>1738</v>
      </c>
      <c r="N49" s="52">
        <v>1</v>
      </c>
      <c r="O49" s="50">
        <v>5485</v>
      </c>
      <c r="P49" s="49">
        <v>8</v>
      </c>
      <c r="Q49" s="51">
        <v>140</v>
      </c>
      <c r="R49" s="52">
        <v>5</v>
      </c>
      <c r="S49" s="50">
        <v>400</v>
      </c>
      <c r="T49" s="44">
        <f t="shared" si="2"/>
        <v>42</v>
      </c>
      <c r="U49" s="45">
        <f t="shared" si="3"/>
        <v>11177</v>
      </c>
      <c r="V49" s="81">
        <f t="shared" si="4"/>
        <v>17</v>
      </c>
      <c r="W49" s="46">
        <f t="shared" si="5"/>
        <v>1</v>
      </c>
      <c r="X49" s="46">
        <f t="shared" si="7"/>
        <v>42</v>
      </c>
      <c r="Y49" s="46">
        <f t="shared" si="7"/>
        <v>11177</v>
      </c>
      <c r="Z49" s="47">
        <f t="shared" si="8"/>
        <v>5485</v>
      </c>
      <c r="AA49" s="46">
        <f t="shared" si="9"/>
        <v>41.888224515</v>
      </c>
      <c r="AB49" s="46">
        <f t="shared" si="6"/>
        <v>17</v>
      </c>
    </row>
    <row r="50" spans="1:28" ht="16.5">
      <c r="A50" s="48">
        <v>18</v>
      </c>
      <c r="B50" s="55" t="s">
        <v>315</v>
      </c>
      <c r="C50" s="56" t="s">
        <v>309</v>
      </c>
      <c r="D50" s="49">
        <v>3</v>
      </c>
      <c r="E50" s="51">
        <v>1245</v>
      </c>
      <c r="F50" s="52">
        <v>7</v>
      </c>
      <c r="G50" s="50">
        <v>863</v>
      </c>
      <c r="H50" s="49">
        <v>6</v>
      </c>
      <c r="I50" s="51">
        <v>230</v>
      </c>
      <c r="J50" s="52">
        <v>6</v>
      </c>
      <c r="K50" s="50">
        <v>520</v>
      </c>
      <c r="L50" s="49">
        <v>8</v>
      </c>
      <c r="M50" s="51">
        <v>1002</v>
      </c>
      <c r="N50" s="52">
        <v>2</v>
      </c>
      <c r="O50" s="50">
        <v>2250</v>
      </c>
      <c r="P50" s="49">
        <v>7</v>
      </c>
      <c r="Q50" s="51">
        <v>260</v>
      </c>
      <c r="R50" s="52">
        <v>5</v>
      </c>
      <c r="S50" s="50">
        <v>800</v>
      </c>
      <c r="T50" s="44">
        <f t="shared" si="2"/>
        <v>44</v>
      </c>
      <c r="U50" s="45">
        <f t="shared" si="3"/>
        <v>7170</v>
      </c>
      <c r="V50" s="81">
        <f t="shared" si="4"/>
        <v>18</v>
      </c>
      <c r="W50" s="46">
        <f t="shared" si="5"/>
        <v>1</v>
      </c>
      <c r="X50" s="46">
        <f t="shared" si="7"/>
        <v>44</v>
      </c>
      <c r="Y50" s="46">
        <f t="shared" si="7"/>
        <v>7170</v>
      </c>
      <c r="Z50" s="47">
        <f t="shared" si="8"/>
        <v>2250</v>
      </c>
      <c r="AA50" s="46">
        <f t="shared" si="9"/>
        <v>43.92829775</v>
      </c>
      <c r="AB50" s="46">
        <f t="shared" si="6"/>
        <v>18</v>
      </c>
    </row>
    <row r="51" spans="1:28" ht="16.5">
      <c r="A51" s="39">
        <v>19</v>
      </c>
      <c r="B51" s="55" t="s">
        <v>318</v>
      </c>
      <c r="C51" s="56" t="s">
        <v>303</v>
      </c>
      <c r="D51" s="49">
        <v>8</v>
      </c>
      <c r="E51" s="51">
        <v>265</v>
      </c>
      <c r="F51" s="52">
        <v>2</v>
      </c>
      <c r="G51" s="50">
        <v>3002</v>
      </c>
      <c r="H51" s="49">
        <v>7</v>
      </c>
      <c r="I51" s="51">
        <v>80</v>
      </c>
      <c r="J51" s="52">
        <v>6</v>
      </c>
      <c r="K51" s="50">
        <v>780</v>
      </c>
      <c r="L51" s="49">
        <v>6</v>
      </c>
      <c r="M51" s="51">
        <v>1595</v>
      </c>
      <c r="N51" s="52">
        <v>8</v>
      </c>
      <c r="O51" s="50">
        <v>0</v>
      </c>
      <c r="P51" s="49">
        <v>6</v>
      </c>
      <c r="Q51" s="51">
        <v>1240</v>
      </c>
      <c r="R51" s="52">
        <v>4</v>
      </c>
      <c r="S51" s="50">
        <v>1940</v>
      </c>
      <c r="T51" s="44">
        <f t="shared" si="2"/>
        <v>47</v>
      </c>
      <c r="U51" s="45">
        <f t="shared" si="3"/>
        <v>8902</v>
      </c>
      <c r="V51" s="81">
        <f t="shared" si="4"/>
        <v>19</v>
      </c>
      <c r="W51" s="46">
        <f t="shared" si="5"/>
        <v>1</v>
      </c>
      <c r="X51" s="46">
        <f t="shared" si="7"/>
        <v>47</v>
      </c>
      <c r="Y51" s="46">
        <f t="shared" si="7"/>
        <v>8902</v>
      </c>
      <c r="Z51" s="47">
        <f t="shared" si="8"/>
        <v>3002</v>
      </c>
      <c r="AA51" s="46">
        <f t="shared" si="9"/>
        <v>46.910976998</v>
      </c>
      <c r="AB51" s="46">
        <f t="shared" si="6"/>
        <v>19</v>
      </c>
    </row>
    <row r="52" spans="1:28" ht="16.5">
      <c r="A52" s="48">
        <v>20</v>
      </c>
      <c r="B52" s="55" t="s">
        <v>321</v>
      </c>
      <c r="C52" s="56" t="s">
        <v>317</v>
      </c>
      <c r="D52" s="49">
        <v>7</v>
      </c>
      <c r="E52" s="51">
        <v>400</v>
      </c>
      <c r="F52" s="52">
        <v>8</v>
      </c>
      <c r="G52" s="50">
        <v>1162</v>
      </c>
      <c r="H52" s="49">
        <v>5</v>
      </c>
      <c r="I52" s="51">
        <v>350</v>
      </c>
      <c r="J52" s="52">
        <v>6</v>
      </c>
      <c r="K52" s="50">
        <v>210</v>
      </c>
      <c r="L52" s="49">
        <v>8</v>
      </c>
      <c r="M52" s="51">
        <v>674</v>
      </c>
      <c r="N52" s="52">
        <v>8</v>
      </c>
      <c r="O52" s="50">
        <v>1020</v>
      </c>
      <c r="P52" s="49">
        <v>2.5</v>
      </c>
      <c r="Q52" s="51">
        <v>2620</v>
      </c>
      <c r="R52" s="52">
        <v>8</v>
      </c>
      <c r="S52" s="50">
        <v>420</v>
      </c>
      <c r="T52" s="44">
        <f t="shared" si="2"/>
        <v>52.5</v>
      </c>
      <c r="U52" s="45">
        <f t="shared" si="3"/>
        <v>6856</v>
      </c>
      <c r="V52" s="81">
        <f t="shared" si="4"/>
        <v>20</v>
      </c>
      <c r="W52" s="46">
        <f t="shared" si="5"/>
        <v>1</v>
      </c>
      <c r="X52" s="46">
        <f t="shared" si="7"/>
        <v>52.5</v>
      </c>
      <c r="Y52" s="46">
        <f t="shared" si="7"/>
        <v>6856</v>
      </c>
      <c r="Z52" s="47">
        <f t="shared" si="8"/>
        <v>2620</v>
      </c>
      <c r="AA52" s="46">
        <f t="shared" si="9"/>
        <v>52.431437380000006</v>
      </c>
      <c r="AB52" s="46">
        <f t="shared" si="6"/>
        <v>20</v>
      </c>
    </row>
    <row r="53" spans="1:28" ht="16.5">
      <c r="A53" s="48">
        <v>21</v>
      </c>
      <c r="B53" s="55" t="s">
        <v>320</v>
      </c>
      <c r="C53" s="56" t="s">
        <v>317</v>
      </c>
      <c r="D53" s="49">
        <v>8</v>
      </c>
      <c r="E53" s="51">
        <v>268</v>
      </c>
      <c r="F53" s="52">
        <v>8</v>
      </c>
      <c r="G53" s="50">
        <v>477</v>
      </c>
      <c r="H53" s="49">
        <v>6</v>
      </c>
      <c r="I53" s="51">
        <v>200</v>
      </c>
      <c r="J53" s="52">
        <v>8</v>
      </c>
      <c r="K53" s="50">
        <v>50</v>
      </c>
      <c r="L53" s="49">
        <v>4</v>
      </c>
      <c r="M53" s="51">
        <v>2647</v>
      </c>
      <c r="N53" s="52">
        <v>7</v>
      </c>
      <c r="O53" s="50">
        <v>920</v>
      </c>
      <c r="P53" s="49">
        <v>4</v>
      </c>
      <c r="Q53" s="51">
        <v>1340</v>
      </c>
      <c r="R53" s="52">
        <v>8</v>
      </c>
      <c r="S53" s="50">
        <v>240</v>
      </c>
      <c r="T53" s="44">
        <f t="shared" si="2"/>
        <v>53</v>
      </c>
      <c r="U53" s="45">
        <f t="shared" si="3"/>
        <v>6142</v>
      </c>
      <c r="V53" s="81">
        <f t="shared" si="4"/>
        <v>21</v>
      </c>
      <c r="W53" s="46">
        <f t="shared" si="5"/>
        <v>1</v>
      </c>
      <c r="X53" s="46">
        <f t="shared" si="7"/>
        <v>53</v>
      </c>
      <c r="Y53" s="46">
        <f t="shared" si="7"/>
        <v>6142</v>
      </c>
      <c r="Z53" s="47">
        <f t="shared" si="8"/>
        <v>2647</v>
      </c>
      <c r="AA53" s="46">
        <f t="shared" si="9"/>
        <v>52.938577353</v>
      </c>
      <c r="AB53" s="46">
        <f t="shared" si="6"/>
        <v>21</v>
      </c>
    </row>
    <row r="54" spans="1:28" ht="16.5">
      <c r="A54" s="39">
        <v>22</v>
      </c>
      <c r="B54" s="55" t="s">
        <v>322</v>
      </c>
      <c r="C54" s="56" t="s">
        <v>305</v>
      </c>
      <c r="D54" s="49">
        <v>4</v>
      </c>
      <c r="E54" s="51">
        <v>905</v>
      </c>
      <c r="F54" s="52">
        <v>9</v>
      </c>
      <c r="G54" s="50">
        <v>0</v>
      </c>
      <c r="H54" s="49">
        <v>4</v>
      </c>
      <c r="I54" s="51">
        <v>980</v>
      </c>
      <c r="J54" s="52">
        <v>9</v>
      </c>
      <c r="K54" s="50">
        <v>0</v>
      </c>
      <c r="L54" s="49">
        <v>9</v>
      </c>
      <c r="M54" s="51">
        <v>0</v>
      </c>
      <c r="N54" s="52">
        <v>9</v>
      </c>
      <c r="O54" s="50">
        <v>0</v>
      </c>
      <c r="P54" s="49">
        <v>9</v>
      </c>
      <c r="Q54" s="51">
        <v>0</v>
      </c>
      <c r="R54" s="52">
        <v>2</v>
      </c>
      <c r="S54" s="50">
        <v>2460</v>
      </c>
      <c r="T54" s="44">
        <f t="shared" si="2"/>
        <v>55</v>
      </c>
      <c r="U54" s="45">
        <f t="shared" si="3"/>
        <v>4345</v>
      </c>
      <c r="V54" s="81">
        <f t="shared" si="4"/>
        <v>22</v>
      </c>
      <c r="W54" s="46">
        <f t="shared" si="5"/>
        <v>1</v>
      </c>
      <c r="X54" s="46">
        <f t="shared" si="7"/>
        <v>55</v>
      </c>
      <c r="Y54" s="46">
        <f t="shared" si="7"/>
        <v>4345</v>
      </c>
      <c r="Z54" s="47">
        <f t="shared" si="8"/>
        <v>2460</v>
      </c>
      <c r="AA54" s="46">
        <f t="shared" si="9"/>
        <v>54.95654754</v>
      </c>
      <c r="AB54" s="46">
        <f t="shared" si="6"/>
        <v>22</v>
      </c>
    </row>
    <row r="55" spans="1:28" ht="16.5">
      <c r="A55" s="48">
        <v>23</v>
      </c>
      <c r="B55" s="55" t="s">
        <v>319</v>
      </c>
      <c r="C55" s="56" t="s">
        <v>305</v>
      </c>
      <c r="D55" s="49">
        <v>9</v>
      </c>
      <c r="E55" s="51">
        <v>0</v>
      </c>
      <c r="F55" s="52">
        <v>9</v>
      </c>
      <c r="G55" s="50">
        <v>0</v>
      </c>
      <c r="H55" s="49">
        <v>2</v>
      </c>
      <c r="I55" s="51">
        <v>2700</v>
      </c>
      <c r="J55" s="52">
        <v>5</v>
      </c>
      <c r="K55" s="50">
        <v>1040</v>
      </c>
      <c r="L55" s="49">
        <v>7</v>
      </c>
      <c r="M55" s="51">
        <v>582</v>
      </c>
      <c r="N55" s="52">
        <v>6</v>
      </c>
      <c r="O55" s="50">
        <v>1320</v>
      </c>
      <c r="P55" s="49">
        <v>9</v>
      </c>
      <c r="Q55" s="51">
        <v>0</v>
      </c>
      <c r="R55" s="52">
        <v>9</v>
      </c>
      <c r="S55" s="50">
        <v>0</v>
      </c>
      <c r="T55" s="44">
        <f t="shared" si="2"/>
        <v>56</v>
      </c>
      <c r="U55" s="45">
        <f t="shared" si="3"/>
        <v>5642</v>
      </c>
      <c r="V55" s="81">
        <f t="shared" si="4"/>
        <v>23</v>
      </c>
      <c r="W55" s="46">
        <f t="shared" si="5"/>
        <v>1</v>
      </c>
      <c r="X55" s="46">
        <f t="shared" si="7"/>
        <v>56</v>
      </c>
      <c r="Y55" s="46">
        <f t="shared" si="7"/>
        <v>5642</v>
      </c>
      <c r="Z55" s="47">
        <f t="shared" si="8"/>
        <v>2700</v>
      </c>
      <c r="AA55" s="46">
        <f t="shared" si="9"/>
        <v>55.943577299999994</v>
      </c>
      <c r="AB55" s="46">
        <f t="shared" si="6"/>
        <v>23</v>
      </c>
    </row>
    <row r="56" spans="1:28" ht="16.5">
      <c r="A56" s="48">
        <v>24</v>
      </c>
      <c r="B56" s="55" t="s">
        <v>324</v>
      </c>
      <c r="C56" s="56" t="s">
        <v>305</v>
      </c>
      <c r="D56" s="49">
        <v>7</v>
      </c>
      <c r="E56" s="51">
        <v>275</v>
      </c>
      <c r="F56" s="52">
        <v>8</v>
      </c>
      <c r="G56" s="50">
        <v>783</v>
      </c>
      <c r="H56" s="49">
        <v>9</v>
      </c>
      <c r="I56" s="51">
        <v>0</v>
      </c>
      <c r="J56" s="52">
        <v>9</v>
      </c>
      <c r="K56" s="50">
        <v>0</v>
      </c>
      <c r="L56" s="49">
        <v>9</v>
      </c>
      <c r="M56" s="51">
        <v>0</v>
      </c>
      <c r="N56" s="52">
        <v>9</v>
      </c>
      <c r="O56" s="50">
        <v>0</v>
      </c>
      <c r="P56" s="49">
        <v>1</v>
      </c>
      <c r="Q56" s="51">
        <v>2840</v>
      </c>
      <c r="R56" s="52">
        <v>7</v>
      </c>
      <c r="S56" s="50">
        <v>620</v>
      </c>
      <c r="T56" s="44">
        <f t="shared" si="2"/>
        <v>59</v>
      </c>
      <c r="U56" s="45">
        <f t="shared" si="3"/>
        <v>4518</v>
      </c>
      <c r="V56" s="81">
        <f t="shared" si="4"/>
        <v>24</v>
      </c>
      <c r="W56" s="46">
        <f t="shared" si="5"/>
        <v>1</v>
      </c>
      <c r="X56" s="46">
        <f t="shared" si="7"/>
        <v>59</v>
      </c>
      <c r="Y56" s="46">
        <f t="shared" si="7"/>
        <v>4518</v>
      </c>
      <c r="Z56" s="47">
        <f t="shared" si="8"/>
        <v>2840</v>
      </c>
      <c r="AA56" s="46">
        <f t="shared" si="9"/>
        <v>58.95481716</v>
      </c>
      <c r="AB56" s="46">
        <f t="shared" si="6"/>
        <v>24</v>
      </c>
    </row>
    <row r="57" spans="1:28" ht="16.5">
      <c r="A57" s="39">
        <v>25</v>
      </c>
      <c r="B57" s="1144" t="s">
        <v>940</v>
      </c>
      <c r="C57" s="1148" t="s">
        <v>297</v>
      </c>
      <c r="D57" s="1150">
        <v>9</v>
      </c>
      <c r="E57" s="1152">
        <v>0</v>
      </c>
      <c r="F57" s="1154">
        <v>9</v>
      </c>
      <c r="G57" s="1156">
        <v>0</v>
      </c>
      <c r="H57" s="1150">
        <v>9</v>
      </c>
      <c r="I57" s="1152">
        <v>0</v>
      </c>
      <c r="J57" s="1154">
        <v>9</v>
      </c>
      <c r="K57" s="1156">
        <v>0</v>
      </c>
      <c r="L57" s="1150">
        <v>9</v>
      </c>
      <c r="M57" s="1152">
        <v>0</v>
      </c>
      <c r="N57" s="1154">
        <v>9</v>
      </c>
      <c r="O57" s="1156">
        <v>0</v>
      </c>
      <c r="P57" s="1150">
        <v>7</v>
      </c>
      <c r="Q57" s="1152">
        <v>160</v>
      </c>
      <c r="R57" s="1154">
        <v>1</v>
      </c>
      <c r="S57" s="1156">
        <v>1840</v>
      </c>
      <c r="T57" s="1158">
        <f t="shared" si="2"/>
        <v>62</v>
      </c>
      <c r="U57" s="1160">
        <f t="shared" si="3"/>
        <v>2000</v>
      </c>
      <c r="V57" s="81">
        <f t="shared" si="4"/>
        <v>25</v>
      </c>
      <c r="W57" s="46">
        <f t="shared" si="5"/>
        <v>1</v>
      </c>
      <c r="X57" s="46">
        <f t="shared" si="7"/>
        <v>62</v>
      </c>
      <c r="Y57" s="46">
        <f t="shared" si="7"/>
        <v>2000</v>
      </c>
      <c r="Z57" s="47">
        <f t="shared" si="8"/>
        <v>1840</v>
      </c>
      <c r="AA57" s="46">
        <f t="shared" si="9"/>
        <v>61.979998159999994</v>
      </c>
      <c r="AB57" s="46">
        <f t="shared" si="6"/>
        <v>25</v>
      </c>
    </row>
    <row r="58" spans="1:28" ht="16.5">
      <c r="A58" s="48">
        <v>26</v>
      </c>
      <c r="B58" s="55" t="s">
        <v>323</v>
      </c>
      <c r="C58" s="56" t="s">
        <v>305</v>
      </c>
      <c r="D58" s="49">
        <v>9</v>
      </c>
      <c r="E58" s="51">
        <v>0</v>
      </c>
      <c r="F58" s="52">
        <v>7</v>
      </c>
      <c r="G58" s="50">
        <v>1399</v>
      </c>
      <c r="H58" s="49">
        <v>9</v>
      </c>
      <c r="I58" s="51">
        <v>0</v>
      </c>
      <c r="J58" s="52">
        <v>9</v>
      </c>
      <c r="K58" s="50">
        <v>0</v>
      </c>
      <c r="L58" s="49">
        <v>7</v>
      </c>
      <c r="M58" s="51">
        <v>1440</v>
      </c>
      <c r="N58" s="52">
        <v>6</v>
      </c>
      <c r="O58" s="50">
        <v>1030</v>
      </c>
      <c r="P58" s="49">
        <v>9</v>
      </c>
      <c r="Q58" s="51">
        <v>0</v>
      </c>
      <c r="R58" s="52">
        <v>9</v>
      </c>
      <c r="S58" s="50">
        <v>0</v>
      </c>
      <c r="T58" s="44">
        <f t="shared" si="2"/>
        <v>65</v>
      </c>
      <c r="U58" s="45">
        <f t="shared" si="3"/>
        <v>3869</v>
      </c>
      <c r="V58" s="81">
        <f t="shared" si="4"/>
        <v>26</v>
      </c>
      <c r="W58" s="46">
        <f t="shared" si="5"/>
        <v>1</v>
      </c>
      <c r="X58" s="46">
        <f t="shared" si="7"/>
        <v>65</v>
      </c>
      <c r="Y58" s="46">
        <f t="shared" si="7"/>
        <v>3869</v>
      </c>
      <c r="Z58" s="47">
        <f t="shared" si="8"/>
        <v>1440</v>
      </c>
      <c r="AA58" s="46">
        <f t="shared" si="9"/>
        <v>64.96130855999999</v>
      </c>
      <c r="AB58" s="46">
        <f t="shared" si="6"/>
        <v>26</v>
      </c>
    </row>
    <row r="59" spans="1:28" ht="16.5">
      <c r="A59" s="48">
        <v>27</v>
      </c>
      <c r="B59" s="1144" t="s">
        <v>941</v>
      </c>
      <c r="C59" s="1148" t="s">
        <v>305</v>
      </c>
      <c r="D59" s="1150">
        <v>9</v>
      </c>
      <c r="E59" s="1152">
        <v>0</v>
      </c>
      <c r="F59" s="1154">
        <v>9</v>
      </c>
      <c r="G59" s="1156">
        <v>0</v>
      </c>
      <c r="H59" s="1150">
        <v>9</v>
      </c>
      <c r="I59" s="1152">
        <v>0</v>
      </c>
      <c r="J59" s="1154">
        <v>9</v>
      </c>
      <c r="K59" s="1156">
        <v>0</v>
      </c>
      <c r="L59" s="1150">
        <v>9</v>
      </c>
      <c r="M59" s="1152">
        <v>0</v>
      </c>
      <c r="N59" s="1154">
        <v>9</v>
      </c>
      <c r="O59" s="1156">
        <v>0</v>
      </c>
      <c r="P59" s="1150">
        <v>6</v>
      </c>
      <c r="Q59" s="1152">
        <v>420</v>
      </c>
      <c r="R59" s="1154">
        <v>9</v>
      </c>
      <c r="S59" s="1156">
        <v>0</v>
      </c>
      <c r="T59" s="1158">
        <f t="shared" si="2"/>
        <v>69</v>
      </c>
      <c r="U59" s="1160">
        <f t="shared" si="3"/>
        <v>420</v>
      </c>
      <c r="V59" s="81">
        <f t="shared" si="4"/>
        <v>27</v>
      </c>
      <c r="W59" s="46">
        <f t="shared" si="5"/>
        <v>1</v>
      </c>
      <c r="X59" s="46">
        <f t="shared" si="7"/>
        <v>69</v>
      </c>
      <c r="Y59" s="46">
        <f t="shared" si="7"/>
        <v>420</v>
      </c>
      <c r="Z59" s="47">
        <f t="shared" si="8"/>
        <v>420</v>
      </c>
      <c r="AA59" s="46">
        <f t="shared" si="9"/>
        <v>68.99579958</v>
      </c>
      <c r="AB59" s="46">
        <f t="shared" si="6"/>
        <v>27</v>
      </c>
    </row>
    <row r="60" spans="1:28" ht="16.5">
      <c r="A60" s="82">
        <v>28</v>
      </c>
      <c r="B60" s="1143" t="s">
        <v>325</v>
      </c>
      <c r="C60" s="1147" t="s">
        <v>305</v>
      </c>
      <c r="D60" s="1149">
        <v>9</v>
      </c>
      <c r="E60" s="1151">
        <v>0</v>
      </c>
      <c r="F60" s="1153">
        <v>9</v>
      </c>
      <c r="G60" s="1155">
        <v>0</v>
      </c>
      <c r="H60" s="1149">
        <v>9</v>
      </c>
      <c r="I60" s="1151">
        <v>0</v>
      </c>
      <c r="J60" s="1153">
        <v>7</v>
      </c>
      <c r="K60" s="1155">
        <v>230</v>
      </c>
      <c r="L60" s="1149">
        <v>9</v>
      </c>
      <c r="M60" s="1151">
        <v>0</v>
      </c>
      <c r="N60" s="1153">
        <v>9</v>
      </c>
      <c r="O60" s="1155">
        <v>0</v>
      </c>
      <c r="P60" s="1149">
        <v>9</v>
      </c>
      <c r="Q60" s="1151">
        <v>0</v>
      </c>
      <c r="R60" s="1153">
        <v>9</v>
      </c>
      <c r="S60" s="1155">
        <v>0</v>
      </c>
      <c r="T60" s="1157">
        <f t="shared" si="2"/>
        <v>70</v>
      </c>
      <c r="U60" s="1159">
        <f t="shared" si="3"/>
        <v>230</v>
      </c>
      <c r="V60" s="81">
        <f t="shared" si="4"/>
        <v>28</v>
      </c>
      <c r="W60" s="46">
        <f t="shared" si="5"/>
        <v>1</v>
      </c>
      <c r="X60" s="46">
        <f t="shared" si="7"/>
        <v>70</v>
      </c>
      <c r="Y60" s="46">
        <f t="shared" si="7"/>
        <v>230</v>
      </c>
      <c r="Z60" s="47">
        <f t="shared" si="8"/>
        <v>230</v>
      </c>
      <c r="AA60" s="46">
        <f t="shared" si="9"/>
        <v>69.99769977</v>
      </c>
      <c r="AB60" s="46">
        <f t="shared" si="6"/>
        <v>28</v>
      </c>
    </row>
    <row r="61" spans="1:28" ht="16.5">
      <c r="A61" s="91">
        <v>29</v>
      </c>
      <c r="B61" s="1143" t="s">
        <v>316</v>
      </c>
      <c r="C61" s="1147" t="s">
        <v>317</v>
      </c>
      <c r="D61" s="1149">
        <v>5</v>
      </c>
      <c r="E61" s="1151">
        <v>775</v>
      </c>
      <c r="F61" s="1153">
        <v>4</v>
      </c>
      <c r="G61" s="1155">
        <v>2130</v>
      </c>
      <c r="H61" s="1149">
        <v>7</v>
      </c>
      <c r="I61" s="1151">
        <v>80</v>
      </c>
      <c r="J61" s="1153">
        <v>4</v>
      </c>
      <c r="K61" s="1155">
        <v>1470</v>
      </c>
      <c r="L61" s="1149">
        <v>8</v>
      </c>
      <c r="M61" s="1151">
        <v>370</v>
      </c>
      <c r="N61" s="1153">
        <v>5</v>
      </c>
      <c r="O61" s="1155">
        <v>1615</v>
      </c>
      <c r="P61" s="1149">
        <v>180</v>
      </c>
      <c r="Q61" s="1151">
        <v>8</v>
      </c>
      <c r="R61" s="1153">
        <v>5</v>
      </c>
      <c r="S61" s="1155">
        <v>960</v>
      </c>
      <c r="T61" s="1157">
        <f t="shared" si="2"/>
        <v>218</v>
      </c>
      <c r="U61" s="1159">
        <f t="shared" si="3"/>
        <v>7408</v>
      </c>
      <c r="V61" s="81">
        <f t="shared" si="4"/>
        <v>29</v>
      </c>
      <c r="W61" s="46">
        <f t="shared" si="5"/>
        <v>1</v>
      </c>
      <c r="X61" s="46">
        <f t="shared" si="7"/>
        <v>218</v>
      </c>
      <c r="Y61" s="46">
        <f t="shared" si="7"/>
        <v>7408</v>
      </c>
      <c r="Z61" s="47">
        <f t="shared" si="8"/>
        <v>2130</v>
      </c>
      <c r="AA61" s="46">
        <f t="shared" si="9"/>
        <v>217.92591786999998</v>
      </c>
      <c r="AB61" s="46">
        <f t="shared" si="6"/>
        <v>29</v>
      </c>
    </row>
    <row r="62" spans="1:28" ht="16.5">
      <c r="A62" s="91">
        <v>30</v>
      </c>
      <c r="B62" s="83"/>
      <c r="C62" s="84"/>
      <c r="D62" s="85"/>
      <c r="E62" s="86"/>
      <c r="F62" s="87"/>
      <c r="G62" s="88"/>
      <c r="H62" s="85"/>
      <c r="I62" s="86"/>
      <c r="J62" s="87"/>
      <c r="K62" s="88"/>
      <c r="L62" s="85"/>
      <c r="M62" s="86"/>
      <c r="N62" s="87"/>
      <c r="O62" s="88"/>
      <c r="P62" s="85"/>
      <c r="Q62" s="86"/>
      <c r="R62" s="87"/>
      <c r="S62" s="88"/>
      <c r="T62" s="89">
        <f aca="true" t="shared" si="10" ref="T62:U64">IF(ISNUMBER(D62)=TRUE,SUM(D62,F62,H62,J62,L62,N62,P62,R62),"")</f>
      </c>
      <c r="U62" s="90">
        <f t="shared" si="10"/>
      </c>
      <c r="V62" s="81">
        <f t="shared" si="4"/>
      </c>
      <c r="W62" s="46">
        <f t="shared" si="5"/>
      </c>
      <c r="X62" s="46">
        <f t="shared" si="7"/>
      </c>
      <c r="Y62" s="46">
        <f t="shared" si="7"/>
      </c>
      <c r="Z62" s="47">
        <f t="shared" si="8"/>
        <v>0</v>
      </c>
      <c r="AA62" s="46">
        <f t="shared" si="9"/>
      </c>
      <c r="AB62" s="46">
        <f t="shared" si="6"/>
      </c>
    </row>
    <row r="63" spans="1:28" ht="16.5">
      <c r="A63" s="82">
        <v>31</v>
      </c>
      <c r="B63" s="83"/>
      <c r="C63" s="84"/>
      <c r="D63" s="85"/>
      <c r="E63" s="86"/>
      <c r="F63" s="87"/>
      <c r="G63" s="88"/>
      <c r="H63" s="85"/>
      <c r="I63" s="86"/>
      <c r="J63" s="87"/>
      <c r="K63" s="88"/>
      <c r="L63" s="85"/>
      <c r="M63" s="86"/>
      <c r="N63" s="87"/>
      <c r="O63" s="88"/>
      <c r="P63" s="85"/>
      <c r="Q63" s="86"/>
      <c r="R63" s="87"/>
      <c r="S63" s="88"/>
      <c r="T63" s="89">
        <f t="shared" si="10"/>
      </c>
      <c r="U63" s="90">
        <f t="shared" si="10"/>
      </c>
      <c r="V63" s="81">
        <f t="shared" si="4"/>
      </c>
      <c r="W63" s="46">
        <f t="shared" si="5"/>
      </c>
      <c r="X63" s="46">
        <f t="shared" si="7"/>
      </c>
      <c r="Y63" s="46">
        <f t="shared" si="7"/>
      </c>
      <c r="Z63" s="47">
        <f t="shared" si="8"/>
        <v>0</v>
      </c>
      <c r="AA63" s="46">
        <f t="shared" si="9"/>
      </c>
      <c r="AB63" s="46">
        <f t="shared" si="6"/>
      </c>
    </row>
    <row r="64" spans="1:28" ht="16.5">
      <c r="A64" s="91">
        <v>32</v>
      </c>
      <c r="B64" s="83"/>
      <c r="C64" s="84"/>
      <c r="D64" s="85"/>
      <c r="E64" s="86"/>
      <c r="F64" s="87"/>
      <c r="G64" s="88"/>
      <c r="H64" s="85"/>
      <c r="I64" s="86"/>
      <c r="J64" s="87"/>
      <c r="K64" s="88"/>
      <c r="L64" s="85"/>
      <c r="M64" s="86"/>
      <c r="N64" s="87"/>
      <c r="O64" s="88"/>
      <c r="P64" s="85"/>
      <c r="Q64" s="86"/>
      <c r="R64" s="87"/>
      <c r="S64" s="88"/>
      <c r="T64" s="89">
        <f t="shared" si="10"/>
      </c>
      <c r="U64" s="90">
        <f t="shared" si="10"/>
      </c>
      <c r="V64" s="81">
        <f t="shared" si="4"/>
      </c>
      <c r="W64" s="46">
        <f t="shared" si="5"/>
      </c>
      <c r="X64" s="46">
        <f t="shared" si="7"/>
      </c>
      <c r="Y64" s="46">
        <f t="shared" si="7"/>
      </c>
      <c r="Z64" s="47">
        <f t="shared" si="8"/>
        <v>0</v>
      </c>
      <c r="AA64" s="46">
        <f t="shared" si="9"/>
      </c>
      <c r="AB64" s="46">
        <f t="shared" si="6"/>
      </c>
    </row>
    <row r="65" spans="1:28" ht="17.25" thickBot="1">
      <c r="A65" s="92">
        <v>86</v>
      </c>
      <c r="B65" s="93"/>
      <c r="C65" s="94"/>
      <c r="D65" s="95"/>
      <c r="E65" s="96"/>
      <c r="F65" s="97"/>
      <c r="G65" s="98"/>
      <c r="H65" s="95"/>
      <c r="I65" s="96"/>
      <c r="J65" s="97"/>
      <c r="K65" s="98"/>
      <c r="L65" s="95"/>
      <c r="M65" s="96"/>
      <c r="N65" s="97"/>
      <c r="O65" s="98"/>
      <c r="P65" s="95"/>
      <c r="Q65" s="96"/>
      <c r="R65" s="97"/>
      <c r="S65" s="98"/>
      <c r="T65" s="99">
        <f>IF(ISNUMBER(D65)=TRUE,SUM(D65,F65,H65,J65,L65,N65,P65,R65),"")</f>
      </c>
      <c r="U65" s="100">
        <f>IF(ISNUMBER(E65)=TRUE,SUM(E65,G65,I65,K65,M65,O65,Q65,S65),"")</f>
      </c>
      <c r="V65" s="101">
        <f t="shared" si="4"/>
      </c>
      <c r="W65" s="46">
        <f>IF(ISNUMBER(V65)=TRUE,1,"")</f>
      </c>
      <c r="X65" s="46">
        <f>IF(ISNUMBER(T65)=TRUE,T65,"")</f>
      </c>
      <c r="Y65" s="46">
        <f>IF(ISNUMBER(U65)=TRUE,U65,"")</f>
      </c>
      <c r="Z65" s="47">
        <f>MAX(E65,G65,I65,K65,M65,O65,Q65,S65)</f>
        <v>0</v>
      </c>
      <c r="AA65" s="46">
        <f>IF(ISNUMBER(X65)=TRUE,X65-Y65/100000-Z65/1000000000,"")</f>
      </c>
      <c r="AB65" s="46">
        <f t="shared" si="6"/>
      </c>
    </row>
    <row r="66" spans="1:22" ht="15.75">
      <c r="A66" s="58"/>
      <c r="B66" s="59"/>
      <c r="C66" s="60"/>
      <c r="D66" s="61"/>
      <c r="E66" s="62"/>
      <c r="F66" s="61"/>
      <c r="G66" s="62"/>
      <c r="H66" s="61"/>
      <c r="I66" s="62"/>
      <c r="J66" s="61"/>
      <c r="K66" s="62"/>
      <c r="L66" s="61"/>
      <c r="M66" s="62"/>
      <c r="N66" s="61"/>
      <c r="O66" s="62"/>
      <c r="P66" s="61"/>
      <c r="Q66" s="62"/>
      <c r="R66" s="61"/>
      <c r="S66" s="62"/>
      <c r="T66" s="61"/>
      <c r="U66" s="62"/>
      <c r="V66" s="63"/>
    </row>
    <row r="67" spans="2:22" ht="15.75">
      <c r="B67" s="59"/>
      <c r="C67" s="60"/>
      <c r="D67" s="61"/>
      <c r="E67" s="62"/>
      <c r="F67" s="61"/>
      <c r="G67" s="62"/>
      <c r="H67" s="61"/>
      <c r="I67" s="62"/>
      <c r="J67" s="61"/>
      <c r="K67" s="62"/>
      <c r="L67" s="61"/>
      <c r="M67" s="62"/>
      <c r="N67" s="61"/>
      <c r="O67" s="62"/>
      <c r="P67" s="61"/>
      <c r="Q67" s="62"/>
      <c r="R67" s="61"/>
      <c r="S67" s="62"/>
      <c r="T67" s="61"/>
      <c r="U67" s="62"/>
      <c r="V67" s="63"/>
    </row>
    <row r="68" spans="1:22" ht="15.75">
      <c r="A68" s="64"/>
      <c r="B68" s="3"/>
      <c r="E68" s="3"/>
      <c r="G68" s="3"/>
      <c r="I68" s="3"/>
      <c r="K68" s="3"/>
      <c r="M68" s="3"/>
      <c r="O68" s="3"/>
      <c r="Q68" s="3"/>
      <c r="S68" s="3"/>
      <c r="U68" s="3"/>
      <c r="V68" s="63"/>
    </row>
  </sheetData>
  <sheetProtection selectLockedCells="1" selectUnlockedCells="1"/>
  <mergeCells count="41">
    <mergeCell ref="T8:V9"/>
    <mergeCell ref="D9:E9"/>
    <mergeCell ref="F9:G9"/>
    <mergeCell ref="H9:I9"/>
    <mergeCell ref="J9:K9"/>
    <mergeCell ref="L9:M9"/>
    <mergeCell ref="N9:O9"/>
    <mergeCell ref="P9:Q9"/>
    <mergeCell ref="R9:S9"/>
    <mergeCell ref="R31:S31"/>
    <mergeCell ref="H8:I8"/>
    <mergeCell ref="J8:K8"/>
    <mergeCell ref="L8:M8"/>
    <mergeCell ref="N8:O8"/>
    <mergeCell ref="A8:A9"/>
    <mergeCell ref="B8:B9"/>
    <mergeCell ref="D8:E8"/>
    <mergeCell ref="F8:G8"/>
    <mergeCell ref="R8:S8"/>
    <mergeCell ref="R30:S30"/>
    <mergeCell ref="P8:Q8"/>
    <mergeCell ref="T30:V31"/>
    <mergeCell ref="D31:E31"/>
    <mergeCell ref="F31:G31"/>
    <mergeCell ref="H31:I31"/>
    <mergeCell ref="J31:K31"/>
    <mergeCell ref="L31:M31"/>
    <mergeCell ref="N31:O31"/>
    <mergeCell ref="P31:Q31"/>
    <mergeCell ref="F30:G30"/>
    <mergeCell ref="H30:I30"/>
    <mergeCell ref="J30:K30"/>
    <mergeCell ref="L30:M30"/>
    <mergeCell ref="N30:O30"/>
    <mergeCell ref="P30:Q30"/>
    <mergeCell ref="B26:C26"/>
    <mergeCell ref="B27:C27"/>
    <mergeCell ref="A30:A31"/>
    <mergeCell ref="B30:B31"/>
    <mergeCell ref="C30:C31"/>
    <mergeCell ref="D30:E30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33:T65">
      <formula1>IF(ISNUMBER('III Liga Zapad'!D33)=TRUE,SUM('III Liga Zapad'!D33,'III Liga Zapad'!F33,'III Liga Zapad'!H33,'III Liga Zapad'!J33,'III Liga Zapad'!L33,'III Liga Zapad'!N33,'III Liga Zapad'!P33,'III Liga Zapad'!R33),"")</formula1>
      <formula2>0</formula2>
    </dataValidation>
  </dataValidations>
  <printOptions horizontalCentered="1"/>
  <pageMargins left="0.7875" right="0.7875" top="2.9131944444444446" bottom="0.39375" header="0.5118055555555555" footer="0.2361111111111111"/>
  <pageSetup horizontalDpi="300" verticalDpi="300" orientation="landscape" paperSize="9" scale="66"/>
  <headerFooter alignWithMargins="0">
    <oddFooter>&amp;L&amp;11&amp;YPojedinačni plasman lige&amp;R&amp;11&amp;YStranica &amp;P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50"/>
  <sheetViews>
    <sheetView zoomScale="72" zoomScaleNormal="72" zoomScalePageLayoutView="0" workbookViewId="0" topLeftCell="C10">
      <selection activeCell="V21" sqref="V21"/>
    </sheetView>
  </sheetViews>
  <sheetFormatPr defaultColWidth="9.140625" defaultRowHeight="12.75"/>
  <cols>
    <col min="1" max="1" width="5.140625" style="558" customWidth="1"/>
    <col min="2" max="2" width="23.421875" style="565" customWidth="1"/>
    <col min="3" max="3" width="29.28125" style="560" customWidth="1"/>
    <col min="4" max="4" width="8.28125" style="560" customWidth="1"/>
    <col min="5" max="5" width="12.140625" style="561" customWidth="1"/>
    <col min="6" max="6" width="10.140625" style="560" customWidth="1"/>
    <col min="7" max="7" width="11.28125" style="561" customWidth="1"/>
    <col min="8" max="8" width="10.28125" style="560" customWidth="1"/>
    <col min="9" max="9" width="9.8515625" style="561" customWidth="1"/>
    <col min="10" max="10" width="9.57421875" style="560" customWidth="1"/>
    <col min="11" max="11" width="11.28125" style="561" customWidth="1"/>
    <col min="12" max="12" width="7.8515625" style="560" customWidth="1"/>
    <col min="13" max="13" width="10.57421875" style="561" customWidth="1"/>
    <col min="14" max="14" width="10.00390625" style="560" customWidth="1"/>
    <col min="15" max="15" width="12.8515625" style="561" customWidth="1"/>
    <col min="16" max="16" width="9.28125" style="560" customWidth="1"/>
    <col min="17" max="17" width="15.140625" style="561" customWidth="1"/>
    <col min="18" max="18" width="6.8515625" style="560" customWidth="1"/>
    <col min="19" max="19" width="11.421875" style="561" customWidth="1"/>
    <col min="20" max="20" width="6.7109375" style="560" customWidth="1"/>
    <col min="21" max="21" width="10.00390625" style="561" customWidth="1"/>
    <col min="22" max="22" width="10.57421875" style="560" customWidth="1"/>
    <col min="23" max="23" width="0" style="560" hidden="1" customWidth="1"/>
    <col min="24" max="25" width="9.140625" style="560" hidden="1" customWidth="1"/>
    <col min="26" max="26" width="10.8515625" style="560" hidden="1" customWidth="1"/>
    <col min="27" max="27" width="15.57421875" style="560" hidden="1" customWidth="1"/>
    <col min="28" max="28" width="14.57421875" style="560" hidden="1" customWidth="1"/>
    <col min="29" max="16384" width="9.140625" style="560" customWidth="1"/>
  </cols>
  <sheetData>
    <row r="1" ht="15"/>
    <row r="2" spans="1:21" ht="12.75">
      <c r="A2" s="612"/>
      <c r="B2" s="612"/>
      <c r="E2" s="560"/>
      <c r="G2" s="560"/>
      <c r="I2" s="560"/>
      <c r="K2" s="560"/>
      <c r="M2" s="560"/>
      <c r="O2" s="560"/>
      <c r="Q2" s="560"/>
      <c r="S2" s="560"/>
      <c r="U2" s="560"/>
    </row>
    <row r="3" spans="1:21" ht="23.25">
      <c r="A3" s="612"/>
      <c r="B3" s="612"/>
      <c r="D3" s="559" t="s">
        <v>0</v>
      </c>
      <c r="E3" s="613"/>
      <c r="G3" s="560"/>
      <c r="I3" s="560"/>
      <c r="K3" s="560"/>
      <c r="L3" s="614" t="s">
        <v>1</v>
      </c>
      <c r="M3" s="560"/>
      <c r="O3" s="560"/>
      <c r="Q3" s="560"/>
      <c r="S3" s="560"/>
      <c r="U3" s="560"/>
    </row>
    <row r="4" spans="1:21" ht="23.25">
      <c r="A4" s="612"/>
      <c r="B4" s="612"/>
      <c r="D4" s="563" t="s">
        <v>2</v>
      </c>
      <c r="E4" s="560"/>
      <c r="G4" s="560"/>
      <c r="I4" s="560"/>
      <c r="K4" s="560"/>
      <c r="L4" s="615" t="s">
        <v>327</v>
      </c>
      <c r="M4" s="560"/>
      <c r="O4" s="560"/>
      <c r="Q4" s="560"/>
      <c r="S4" s="560"/>
      <c r="U4" s="560"/>
    </row>
    <row r="5" spans="1:21" ht="23.25">
      <c r="A5" s="612"/>
      <c r="B5" s="612"/>
      <c r="E5" s="560"/>
      <c r="G5" s="560"/>
      <c r="I5" s="560"/>
      <c r="K5" s="560"/>
      <c r="L5" s="616" t="s">
        <v>88</v>
      </c>
      <c r="M5" s="560"/>
      <c r="O5" s="560"/>
      <c r="Q5" s="560"/>
      <c r="S5" s="560"/>
      <c r="U5" s="560"/>
    </row>
    <row r="6" spans="1:21" ht="13.5" thickBot="1">
      <c r="A6" s="612"/>
      <c r="B6" s="612"/>
      <c r="E6" s="560"/>
      <c r="G6" s="560"/>
      <c r="I6" s="560"/>
      <c r="K6" s="560"/>
      <c r="M6" s="560"/>
      <c r="O6" s="560"/>
      <c r="Q6" s="560"/>
      <c r="S6" s="560"/>
      <c r="U6" s="560"/>
    </row>
    <row r="7" spans="1:22" ht="18.75" customHeight="1" thickTop="1">
      <c r="A7" s="1608" t="s">
        <v>5</v>
      </c>
      <c r="B7" s="1610" t="s">
        <v>7</v>
      </c>
      <c r="C7" s="1610" t="s">
        <v>7</v>
      </c>
      <c r="D7" s="1435" t="s">
        <v>868</v>
      </c>
      <c r="E7" s="1436"/>
      <c r="F7" s="1433" t="s">
        <v>869</v>
      </c>
      <c r="G7" s="1434"/>
      <c r="H7" s="1435" t="s">
        <v>870</v>
      </c>
      <c r="I7" s="1436"/>
      <c r="J7" s="1433" t="s">
        <v>871</v>
      </c>
      <c r="K7" s="1434"/>
      <c r="L7" s="1435" t="s">
        <v>872</v>
      </c>
      <c r="M7" s="1436"/>
      <c r="N7" s="1433" t="s">
        <v>873</v>
      </c>
      <c r="O7" s="1434"/>
      <c r="P7" s="1435" t="s">
        <v>874</v>
      </c>
      <c r="Q7" s="1436"/>
      <c r="R7" s="1433" t="s">
        <v>875</v>
      </c>
      <c r="S7" s="1434"/>
      <c r="T7" s="1604" t="s">
        <v>16</v>
      </c>
      <c r="U7" s="1605"/>
      <c r="V7" s="1606"/>
    </row>
    <row r="8" spans="1:22" ht="27.75" customHeight="1">
      <c r="A8" s="1609"/>
      <c r="B8" s="1611"/>
      <c r="C8" s="1611"/>
      <c r="D8" s="1592" t="s">
        <v>328</v>
      </c>
      <c r="E8" s="1593"/>
      <c r="F8" s="1590" t="s">
        <v>329</v>
      </c>
      <c r="G8" s="1591"/>
      <c r="H8" s="1592" t="s">
        <v>330</v>
      </c>
      <c r="I8" s="1593"/>
      <c r="J8" s="1590" t="s">
        <v>331</v>
      </c>
      <c r="K8" s="1591"/>
      <c r="L8" s="1592" t="s">
        <v>332</v>
      </c>
      <c r="M8" s="1593"/>
      <c r="N8" s="1590" t="s">
        <v>333</v>
      </c>
      <c r="O8" s="1591"/>
      <c r="P8" s="1592" t="s">
        <v>334</v>
      </c>
      <c r="Q8" s="1593"/>
      <c r="R8" s="1590" t="s">
        <v>335</v>
      </c>
      <c r="S8" s="1593"/>
      <c r="T8" s="1597"/>
      <c r="U8" s="1598"/>
      <c r="V8" s="1607"/>
    </row>
    <row r="9" spans="1:22" ht="19.5" customHeight="1" thickBot="1">
      <c r="A9" s="624"/>
      <c r="B9" s="619"/>
      <c r="C9" s="619"/>
      <c r="D9" s="617" t="s">
        <v>17</v>
      </c>
      <c r="E9" s="618" t="s">
        <v>18</v>
      </c>
      <c r="F9" s="620" t="s">
        <v>17</v>
      </c>
      <c r="G9" s="621" t="s">
        <v>18</v>
      </c>
      <c r="H9" s="617" t="s">
        <v>17</v>
      </c>
      <c r="I9" s="618" t="s">
        <v>18</v>
      </c>
      <c r="J9" s="620" t="s">
        <v>17</v>
      </c>
      <c r="K9" s="621" t="s">
        <v>18</v>
      </c>
      <c r="L9" s="617" t="s">
        <v>17</v>
      </c>
      <c r="M9" s="618" t="s">
        <v>18</v>
      </c>
      <c r="N9" s="620" t="s">
        <v>17</v>
      </c>
      <c r="O9" s="621" t="s">
        <v>18</v>
      </c>
      <c r="P9" s="617" t="s">
        <v>17</v>
      </c>
      <c r="Q9" s="618" t="s">
        <v>18</v>
      </c>
      <c r="R9" s="620" t="s">
        <v>17</v>
      </c>
      <c r="S9" s="618" t="s">
        <v>18</v>
      </c>
      <c r="T9" s="617" t="s">
        <v>17</v>
      </c>
      <c r="U9" s="622" t="s">
        <v>19</v>
      </c>
      <c r="V9" s="623" t="s">
        <v>20</v>
      </c>
    </row>
    <row r="10" spans="1:22" s="812" customFormat="1" ht="23.25" customHeight="1" thickBot="1">
      <c r="A10" s="1165">
        <v>1</v>
      </c>
      <c r="B10" s="1166" t="s">
        <v>845</v>
      </c>
      <c r="C10" s="1167" t="s">
        <v>705</v>
      </c>
      <c r="D10" s="1168">
        <v>2</v>
      </c>
      <c r="E10" s="1205">
        <v>12329</v>
      </c>
      <c r="F10" s="1169">
        <v>1</v>
      </c>
      <c r="G10" s="1170">
        <v>18061</v>
      </c>
      <c r="H10" s="1171">
        <v>1</v>
      </c>
      <c r="I10" s="1172">
        <v>6310</v>
      </c>
      <c r="J10" s="1169">
        <v>5</v>
      </c>
      <c r="K10" s="1170">
        <v>4260</v>
      </c>
      <c r="L10" s="1171">
        <v>2</v>
      </c>
      <c r="M10" s="1172">
        <v>3125</v>
      </c>
      <c r="N10" s="1169">
        <v>2</v>
      </c>
      <c r="O10" s="1170">
        <v>11290</v>
      </c>
      <c r="P10" s="1173">
        <v>1</v>
      </c>
      <c r="Q10" s="1174">
        <v>15240</v>
      </c>
      <c r="R10" s="1175">
        <v>5</v>
      </c>
      <c r="S10" s="1176">
        <v>14970</v>
      </c>
      <c r="T10" s="1177">
        <f aca="true" t="shared" si="0" ref="T10:T16">IF(ISNUMBER(D10)=TRUE,SUM(D10,F10,H10,J10,L10,N10,P10,R10),"")</f>
        <v>19</v>
      </c>
      <c r="U10" s="1178">
        <f aca="true" t="shared" si="1" ref="U10:U16">IF(ISNUMBER(E10)=TRUE,SUM(E10,G10,I10,K10,M10,O10,Q10,S10),"")</f>
        <v>85585</v>
      </c>
      <c r="V10" s="1179">
        <v>1</v>
      </c>
    </row>
    <row r="11" spans="1:22" s="812" customFormat="1" ht="21" customHeight="1" thickTop="1">
      <c r="A11" s="1180">
        <v>2</v>
      </c>
      <c r="B11" s="825" t="s">
        <v>846</v>
      </c>
      <c r="C11" s="825" t="s">
        <v>636</v>
      </c>
      <c r="D11" s="813">
        <v>1</v>
      </c>
      <c r="E11" s="1206">
        <v>13833</v>
      </c>
      <c r="F11" s="814">
        <v>4</v>
      </c>
      <c r="G11" s="815">
        <v>11634</v>
      </c>
      <c r="H11" s="816">
        <v>4</v>
      </c>
      <c r="I11" s="817">
        <v>3200</v>
      </c>
      <c r="J11" s="814">
        <v>1</v>
      </c>
      <c r="K11" s="815">
        <v>5180</v>
      </c>
      <c r="L11" s="816">
        <v>1</v>
      </c>
      <c r="M11" s="817">
        <v>905</v>
      </c>
      <c r="N11" s="814">
        <v>4</v>
      </c>
      <c r="O11" s="815">
        <v>4640</v>
      </c>
      <c r="P11" s="818">
        <v>3</v>
      </c>
      <c r="Q11" s="819">
        <v>13143</v>
      </c>
      <c r="R11" s="820">
        <v>1</v>
      </c>
      <c r="S11" s="821">
        <v>20160</v>
      </c>
      <c r="T11" s="822">
        <f t="shared" si="0"/>
        <v>19</v>
      </c>
      <c r="U11" s="823">
        <f t="shared" si="1"/>
        <v>72695</v>
      </c>
      <c r="V11" s="1181">
        <v>2</v>
      </c>
    </row>
    <row r="12" spans="1:22" s="812" customFormat="1" ht="23.25" customHeight="1">
      <c r="A12" s="1180">
        <v>3</v>
      </c>
      <c r="B12" s="825" t="s">
        <v>847</v>
      </c>
      <c r="C12" s="825" t="s">
        <v>706</v>
      </c>
      <c r="D12" s="813">
        <v>6</v>
      </c>
      <c r="E12" s="1206">
        <v>8476</v>
      </c>
      <c r="F12" s="814">
        <v>5</v>
      </c>
      <c r="G12" s="815">
        <v>8253</v>
      </c>
      <c r="H12" s="816">
        <v>2</v>
      </c>
      <c r="I12" s="817">
        <v>4910</v>
      </c>
      <c r="J12" s="814">
        <v>3</v>
      </c>
      <c r="K12" s="815">
        <v>4680</v>
      </c>
      <c r="L12" s="816">
        <v>3</v>
      </c>
      <c r="M12" s="817">
        <v>3025</v>
      </c>
      <c r="N12" s="814">
        <v>3</v>
      </c>
      <c r="O12" s="815">
        <v>6640</v>
      </c>
      <c r="P12" s="818">
        <v>2</v>
      </c>
      <c r="Q12" s="819">
        <v>13305</v>
      </c>
      <c r="R12" s="820">
        <v>3</v>
      </c>
      <c r="S12" s="821">
        <v>14140</v>
      </c>
      <c r="T12" s="810">
        <f t="shared" si="0"/>
        <v>27</v>
      </c>
      <c r="U12" s="811">
        <f t="shared" si="1"/>
        <v>63429</v>
      </c>
      <c r="V12" s="1181">
        <v>3</v>
      </c>
    </row>
    <row r="13" spans="1:22" s="812" customFormat="1" ht="21" customHeight="1">
      <c r="A13" s="1180">
        <v>4</v>
      </c>
      <c r="B13" s="825" t="s">
        <v>848</v>
      </c>
      <c r="C13" s="825" t="s">
        <v>707</v>
      </c>
      <c r="D13" s="813">
        <v>5</v>
      </c>
      <c r="E13" s="1206">
        <v>10249</v>
      </c>
      <c r="F13" s="814">
        <v>2</v>
      </c>
      <c r="G13" s="815">
        <v>16347</v>
      </c>
      <c r="H13" s="816">
        <v>3</v>
      </c>
      <c r="I13" s="817">
        <v>3530</v>
      </c>
      <c r="J13" s="814">
        <v>2</v>
      </c>
      <c r="K13" s="815">
        <v>5000</v>
      </c>
      <c r="L13" s="816">
        <v>5</v>
      </c>
      <c r="M13" s="817">
        <v>240</v>
      </c>
      <c r="N13" s="814">
        <v>5</v>
      </c>
      <c r="O13" s="815">
        <v>1660</v>
      </c>
      <c r="P13" s="818">
        <v>4</v>
      </c>
      <c r="Q13" s="819">
        <v>11018</v>
      </c>
      <c r="R13" s="820">
        <v>4</v>
      </c>
      <c r="S13" s="821">
        <v>13830</v>
      </c>
      <c r="T13" s="822">
        <f t="shared" si="0"/>
        <v>30</v>
      </c>
      <c r="U13" s="824">
        <f t="shared" si="1"/>
        <v>61874</v>
      </c>
      <c r="V13" s="1181">
        <v>4</v>
      </c>
    </row>
    <row r="14" spans="1:22" s="812" customFormat="1" ht="21.75" customHeight="1">
      <c r="A14" s="1180">
        <v>5</v>
      </c>
      <c r="B14" s="825" t="s">
        <v>849</v>
      </c>
      <c r="C14" s="825" t="s">
        <v>364</v>
      </c>
      <c r="D14" s="813">
        <v>3</v>
      </c>
      <c r="E14" s="1206">
        <v>11989</v>
      </c>
      <c r="F14" s="814">
        <v>3</v>
      </c>
      <c r="G14" s="815">
        <v>14399</v>
      </c>
      <c r="H14" s="816">
        <v>5</v>
      </c>
      <c r="I14" s="817">
        <v>2850</v>
      </c>
      <c r="J14" s="814">
        <v>4</v>
      </c>
      <c r="K14" s="815">
        <v>3460</v>
      </c>
      <c r="L14" s="816">
        <v>6</v>
      </c>
      <c r="M14" s="817">
        <v>5090</v>
      </c>
      <c r="N14" s="814">
        <v>6</v>
      </c>
      <c r="O14" s="815">
        <v>900</v>
      </c>
      <c r="P14" s="818">
        <v>5</v>
      </c>
      <c r="Q14" s="819">
        <v>9716</v>
      </c>
      <c r="R14" s="820">
        <v>2</v>
      </c>
      <c r="S14" s="821">
        <v>15720</v>
      </c>
      <c r="T14" s="810">
        <f t="shared" si="0"/>
        <v>34</v>
      </c>
      <c r="U14" s="811">
        <f t="shared" si="1"/>
        <v>64124</v>
      </c>
      <c r="V14" s="1181">
        <v>5</v>
      </c>
    </row>
    <row r="15" spans="1:22" s="812" customFormat="1" ht="24.75" customHeight="1">
      <c r="A15" s="1180">
        <v>6</v>
      </c>
      <c r="B15" s="825" t="s">
        <v>850</v>
      </c>
      <c r="C15" s="825" t="s">
        <v>708</v>
      </c>
      <c r="D15" s="813">
        <v>4</v>
      </c>
      <c r="E15" s="1206">
        <v>11171</v>
      </c>
      <c r="F15" s="814">
        <v>6</v>
      </c>
      <c r="G15" s="815">
        <v>7336</v>
      </c>
      <c r="H15" s="816">
        <v>6</v>
      </c>
      <c r="I15" s="817">
        <v>2450</v>
      </c>
      <c r="J15" s="814">
        <v>6</v>
      </c>
      <c r="K15" s="815">
        <v>3660</v>
      </c>
      <c r="L15" s="816">
        <v>4</v>
      </c>
      <c r="M15" s="817">
        <v>2295</v>
      </c>
      <c r="N15" s="814">
        <v>1</v>
      </c>
      <c r="O15" s="815">
        <v>9510</v>
      </c>
      <c r="P15" s="818">
        <v>6</v>
      </c>
      <c r="Q15" s="819">
        <v>8815</v>
      </c>
      <c r="R15" s="820">
        <v>6</v>
      </c>
      <c r="S15" s="821">
        <v>9520</v>
      </c>
      <c r="T15" s="822">
        <f t="shared" si="0"/>
        <v>39</v>
      </c>
      <c r="U15" s="824">
        <f t="shared" si="1"/>
        <v>54757</v>
      </c>
      <c r="V15" s="1181">
        <v>6</v>
      </c>
    </row>
    <row r="16" spans="1:22" s="812" customFormat="1" ht="12" customHeight="1" thickBot="1">
      <c r="A16" s="1182" t="s">
        <v>513</v>
      </c>
      <c r="B16" s="1183"/>
      <c r="C16" s="1184"/>
      <c r="D16" s="1185"/>
      <c r="E16" s="1186"/>
      <c r="F16" s="1187"/>
      <c r="G16" s="1188"/>
      <c r="H16" s="1185"/>
      <c r="I16" s="1186"/>
      <c r="J16" s="1187"/>
      <c r="K16" s="1188"/>
      <c r="L16" s="1185"/>
      <c r="M16" s="1186"/>
      <c r="N16" s="1187"/>
      <c r="O16" s="1188"/>
      <c r="P16" s="1185"/>
      <c r="Q16" s="1186"/>
      <c r="R16" s="1187"/>
      <c r="S16" s="1188"/>
      <c r="T16" s="1189">
        <f t="shared" si="0"/>
      </c>
      <c r="U16" s="1190">
        <f t="shared" si="1"/>
      </c>
      <c r="V16" s="1191">
        <f>IF(ISNUMBER(AB16)=TRUE,AB16,"")</f>
      </c>
    </row>
    <row r="17" ht="15"/>
    <row r="18" ht="15"/>
    <row r="19" ht="15"/>
    <row r="20" ht="15"/>
    <row r="21" spans="2:17" ht="23.25">
      <c r="B21" s="1612" t="s">
        <v>0</v>
      </c>
      <c r="C21" s="1612"/>
      <c r="K21" s="562" t="s">
        <v>1</v>
      </c>
      <c r="Q21" s="560"/>
    </row>
    <row r="22" spans="2:25" ht="23.25">
      <c r="B22" s="1613" t="s">
        <v>2</v>
      </c>
      <c r="C22" s="1613"/>
      <c r="K22" s="562" t="s">
        <v>327</v>
      </c>
      <c r="Y22" s="564"/>
    </row>
    <row r="23" ht="23.25">
      <c r="K23" s="562" t="s">
        <v>4</v>
      </c>
    </row>
    <row r="24" spans="2:17" ht="15.75" thickBot="1">
      <c r="B24" s="1192"/>
      <c r="D24" s="564"/>
      <c r="E24" s="1193"/>
      <c r="H24" s="564"/>
      <c r="I24" s="1193"/>
      <c r="L24" s="564"/>
      <c r="M24" s="1193"/>
      <c r="P24" s="564"/>
      <c r="Q24" s="1193"/>
    </row>
    <row r="25" spans="1:22" s="566" customFormat="1" ht="20.25" customHeight="1">
      <c r="A25" s="1614" t="s">
        <v>5</v>
      </c>
      <c r="B25" s="1616" t="s">
        <v>6</v>
      </c>
      <c r="C25" s="1618" t="s">
        <v>7</v>
      </c>
      <c r="D25" s="1510" t="s">
        <v>868</v>
      </c>
      <c r="E25" s="1511"/>
      <c r="F25" s="1512" t="s">
        <v>869</v>
      </c>
      <c r="G25" s="1513"/>
      <c r="H25" s="1510" t="s">
        <v>870</v>
      </c>
      <c r="I25" s="1511"/>
      <c r="J25" s="1512" t="s">
        <v>871</v>
      </c>
      <c r="K25" s="1513"/>
      <c r="L25" s="1510" t="s">
        <v>872</v>
      </c>
      <c r="M25" s="1511"/>
      <c r="N25" s="1512" t="s">
        <v>873</v>
      </c>
      <c r="O25" s="1513"/>
      <c r="P25" s="1510" t="s">
        <v>874</v>
      </c>
      <c r="Q25" s="1511"/>
      <c r="R25" s="1512" t="s">
        <v>875</v>
      </c>
      <c r="S25" s="1513"/>
      <c r="T25" s="1594" t="s">
        <v>16</v>
      </c>
      <c r="U25" s="1595"/>
      <c r="V25" s="1596"/>
    </row>
    <row r="26" spans="1:22" s="566" customFormat="1" ht="27.75" customHeight="1">
      <c r="A26" s="1615"/>
      <c r="B26" s="1617"/>
      <c r="C26" s="1619"/>
      <c r="D26" s="1600" t="s">
        <v>328</v>
      </c>
      <c r="E26" s="1601"/>
      <c r="F26" s="1602" t="s">
        <v>329</v>
      </c>
      <c r="G26" s="1603"/>
      <c r="H26" s="1602" t="s">
        <v>330</v>
      </c>
      <c r="I26" s="1603"/>
      <c r="J26" s="1602" t="s">
        <v>331</v>
      </c>
      <c r="K26" s="1603"/>
      <c r="L26" s="1600" t="s">
        <v>332</v>
      </c>
      <c r="M26" s="1601"/>
      <c r="N26" s="1602" t="s">
        <v>333</v>
      </c>
      <c r="O26" s="1603"/>
      <c r="P26" s="1600" t="s">
        <v>334</v>
      </c>
      <c r="Q26" s="1601"/>
      <c r="R26" s="1602" t="s">
        <v>335</v>
      </c>
      <c r="S26" s="1603"/>
      <c r="T26" s="1597"/>
      <c r="U26" s="1598"/>
      <c r="V26" s="1599"/>
    </row>
    <row r="27" spans="1:27" s="566" customFormat="1" ht="22.5" customHeight="1" thickBot="1">
      <c r="A27" s="1196"/>
      <c r="B27" s="1197"/>
      <c r="C27" s="1198"/>
      <c r="D27" s="1199" t="s">
        <v>17</v>
      </c>
      <c r="E27" s="1200" t="s">
        <v>18</v>
      </c>
      <c r="F27" s="1201" t="s">
        <v>17</v>
      </c>
      <c r="G27" s="1202" t="s">
        <v>18</v>
      </c>
      <c r="H27" s="1199" t="s">
        <v>17</v>
      </c>
      <c r="I27" s="1200" t="s">
        <v>18</v>
      </c>
      <c r="J27" s="1201" t="s">
        <v>17</v>
      </c>
      <c r="K27" s="1202" t="s">
        <v>18</v>
      </c>
      <c r="L27" s="1199" t="s">
        <v>17</v>
      </c>
      <c r="M27" s="1200" t="s">
        <v>18</v>
      </c>
      <c r="N27" s="1201" t="s">
        <v>17</v>
      </c>
      <c r="O27" s="1202" t="s">
        <v>18</v>
      </c>
      <c r="P27" s="1199" t="s">
        <v>17</v>
      </c>
      <c r="Q27" s="1200" t="s">
        <v>18</v>
      </c>
      <c r="R27" s="1201" t="s">
        <v>17</v>
      </c>
      <c r="S27" s="1200" t="s">
        <v>18</v>
      </c>
      <c r="T27" s="1199" t="s">
        <v>17</v>
      </c>
      <c r="U27" s="1203" t="s">
        <v>19</v>
      </c>
      <c r="V27" s="1204" t="s">
        <v>20</v>
      </c>
      <c r="W27" s="568"/>
      <c r="X27" s="567"/>
      <c r="Y27" s="567"/>
      <c r="Z27" s="567"/>
      <c r="AA27" s="567"/>
    </row>
    <row r="28" spans="1:28" s="584" customFormat="1" ht="16.5">
      <c r="A28" s="569">
        <v>1</v>
      </c>
      <c r="B28" s="1194" t="s">
        <v>336</v>
      </c>
      <c r="C28" s="1194" t="s">
        <v>337</v>
      </c>
      <c r="D28" s="1195">
        <v>1</v>
      </c>
      <c r="E28" s="1207">
        <v>4941</v>
      </c>
      <c r="F28" s="572">
        <v>4</v>
      </c>
      <c r="G28" s="573">
        <v>4823</v>
      </c>
      <c r="H28" s="572">
        <v>1</v>
      </c>
      <c r="I28" s="574">
        <v>1630</v>
      </c>
      <c r="J28" s="575">
        <v>2</v>
      </c>
      <c r="K28" s="576">
        <v>1680</v>
      </c>
      <c r="L28" s="572">
        <v>2</v>
      </c>
      <c r="M28" s="574">
        <v>85</v>
      </c>
      <c r="N28" s="575">
        <v>2</v>
      </c>
      <c r="O28" s="576">
        <v>4580</v>
      </c>
      <c r="P28" s="577">
        <v>1</v>
      </c>
      <c r="Q28" s="578">
        <v>6249</v>
      </c>
      <c r="R28" s="579">
        <v>1</v>
      </c>
      <c r="S28" s="580">
        <v>6430</v>
      </c>
      <c r="T28" s="581">
        <f aca="true" t="shared" si="2" ref="T28:T46">IF(ISNUMBER(D28)=TRUE,SUM(D28,F28,H28,J28,L28,N28,P28,R28),"")</f>
        <v>14</v>
      </c>
      <c r="U28" s="582">
        <f aca="true" t="shared" si="3" ref="U28:U46">IF(ISNUMBER(E28)=TRUE,SUM(E28,G28,I28,K28,M28,O28,Q28,S28),"")</f>
        <v>30418</v>
      </c>
      <c r="V28" s="583">
        <f aca="true" t="shared" si="4" ref="V28:V46">IF(ISNUMBER(AB28)=TRUE,AB28,"")</f>
        <v>1</v>
      </c>
      <c r="W28" s="584">
        <f aca="true" t="shared" si="5" ref="W28:W45">IF(ISNUMBER(V28)=TRUE,1,"")</f>
        <v>1</v>
      </c>
      <c r="X28" s="584">
        <f aca="true" t="shared" si="6" ref="X28:X45">IF(ISNUMBER(T28)=TRUE,T28,"")</f>
        <v>14</v>
      </c>
      <c r="Y28" s="584">
        <f aca="true" t="shared" si="7" ref="Y28:Y45">IF(ISNUMBER(U28)=TRUE,U28,"")</f>
        <v>30418</v>
      </c>
      <c r="Z28" s="585">
        <f aca="true" t="shared" si="8" ref="Z28:Z45">MAX(E28,G28,I28,K28,M28,O28,Q28,S28)</f>
        <v>6430</v>
      </c>
      <c r="AA28" s="584">
        <f aca="true" t="shared" si="9" ref="AA28:AA45">IF(ISNUMBER(X28)=TRUE,X28-Y28/100000-Z28/1000000000,"")</f>
        <v>13.69581357</v>
      </c>
      <c r="AB28" s="584">
        <f aca="true" t="shared" si="10" ref="AB28:AB46">IF(ISNUMBER(AA28)=TRUE,RANK(AA28,$AA$28:$AA$46,1),"")</f>
        <v>1</v>
      </c>
    </row>
    <row r="29" spans="1:28" s="584" customFormat="1" ht="16.5">
      <c r="A29" s="586">
        <v>2</v>
      </c>
      <c r="B29" s="570" t="s">
        <v>340</v>
      </c>
      <c r="C29" s="570" t="s">
        <v>341</v>
      </c>
      <c r="D29" s="571">
        <v>2</v>
      </c>
      <c r="E29" s="1208">
        <v>4422</v>
      </c>
      <c r="F29" s="587">
        <v>2</v>
      </c>
      <c r="G29" s="588">
        <v>4676</v>
      </c>
      <c r="H29" s="587">
        <v>1</v>
      </c>
      <c r="I29" s="589">
        <v>2160</v>
      </c>
      <c r="J29" s="590">
        <v>3</v>
      </c>
      <c r="K29" s="588">
        <v>1610</v>
      </c>
      <c r="L29" s="587">
        <v>4</v>
      </c>
      <c r="M29" s="589">
        <v>175</v>
      </c>
      <c r="N29" s="590">
        <v>3</v>
      </c>
      <c r="O29" s="588">
        <v>1230</v>
      </c>
      <c r="P29" s="591">
        <v>3</v>
      </c>
      <c r="Q29" s="592">
        <v>3748</v>
      </c>
      <c r="R29" s="593">
        <v>2</v>
      </c>
      <c r="S29" s="594">
        <v>6180</v>
      </c>
      <c r="T29" s="581">
        <f t="shared" si="2"/>
        <v>20</v>
      </c>
      <c r="U29" s="582">
        <f t="shared" si="3"/>
        <v>24201</v>
      </c>
      <c r="V29" s="583">
        <f t="shared" si="4"/>
        <v>2</v>
      </c>
      <c r="W29" s="584">
        <f t="shared" si="5"/>
        <v>1</v>
      </c>
      <c r="X29" s="584">
        <f t="shared" si="6"/>
        <v>20</v>
      </c>
      <c r="Y29" s="584">
        <f t="shared" si="7"/>
        <v>24201</v>
      </c>
      <c r="Z29" s="585">
        <f t="shared" si="8"/>
        <v>6180</v>
      </c>
      <c r="AA29" s="584">
        <f t="shared" si="9"/>
        <v>19.75798382</v>
      </c>
      <c r="AB29" s="584">
        <f t="shared" si="10"/>
        <v>2</v>
      </c>
    </row>
    <row r="30" spans="1:28" s="584" customFormat="1" ht="16.5">
      <c r="A30" s="586">
        <v>3</v>
      </c>
      <c r="B30" s="595" t="s">
        <v>342</v>
      </c>
      <c r="C30" s="570" t="s">
        <v>343</v>
      </c>
      <c r="D30" s="571">
        <v>4</v>
      </c>
      <c r="E30" s="1208">
        <v>2923</v>
      </c>
      <c r="F30" s="587">
        <v>5</v>
      </c>
      <c r="G30" s="588">
        <v>3356</v>
      </c>
      <c r="H30" s="587">
        <v>3</v>
      </c>
      <c r="I30" s="589">
        <v>1190</v>
      </c>
      <c r="J30" s="590">
        <v>1</v>
      </c>
      <c r="K30" s="588">
        <v>1950</v>
      </c>
      <c r="L30" s="587">
        <v>2</v>
      </c>
      <c r="M30" s="589">
        <v>375</v>
      </c>
      <c r="N30" s="590">
        <v>2</v>
      </c>
      <c r="O30" s="588">
        <v>4430</v>
      </c>
      <c r="P30" s="591">
        <v>2</v>
      </c>
      <c r="Q30" s="592">
        <v>5849</v>
      </c>
      <c r="R30" s="593">
        <v>2</v>
      </c>
      <c r="S30" s="594">
        <v>6160</v>
      </c>
      <c r="T30" s="581">
        <f t="shared" si="2"/>
        <v>21</v>
      </c>
      <c r="U30" s="582">
        <f t="shared" si="3"/>
        <v>26233</v>
      </c>
      <c r="V30" s="583">
        <f t="shared" si="4"/>
        <v>3</v>
      </c>
      <c r="W30" s="584">
        <f t="shared" si="5"/>
        <v>1</v>
      </c>
      <c r="X30" s="584">
        <f t="shared" si="6"/>
        <v>21</v>
      </c>
      <c r="Y30" s="584">
        <f t="shared" si="7"/>
        <v>26233</v>
      </c>
      <c r="Z30" s="585">
        <f t="shared" si="8"/>
        <v>6160</v>
      </c>
      <c r="AA30" s="584">
        <f t="shared" si="9"/>
        <v>20.73766384</v>
      </c>
      <c r="AB30" s="584">
        <f t="shared" si="10"/>
        <v>3</v>
      </c>
    </row>
    <row r="31" spans="1:28" s="584" customFormat="1" ht="16.5">
      <c r="A31" s="569">
        <v>4</v>
      </c>
      <c r="B31" s="570" t="s">
        <v>338</v>
      </c>
      <c r="C31" s="570" t="s">
        <v>339</v>
      </c>
      <c r="D31" s="571">
        <v>2</v>
      </c>
      <c r="E31" s="1208">
        <v>4809</v>
      </c>
      <c r="F31" s="587">
        <v>2</v>
      </c>
      <c r="G31" s="588">
        <v>6504</v>
      </c>
      <c r="H31" s="587">
        <v>2</v>
      </c>
      <c r="I31" s="589">
        <v>2130</v>
      </c>
      <c r="J31" s="590">
        <v>6</v>
      </c>
      <c r="K31" s="588">
        <v>1090</v>
      </c>
      <c r="L31" s="587">
        <v>2</v>
      </c>
      <c r="M31" s="589">
        <v>3060</v>
      </c>
      <c r="N31" s="590">
        <v>1</v>
      </c>
      <c r="O31" s="588">
        <v>8910</v>
      </c>
      <c r="P31" s="591">
        <v>1</v>
      </c>
      <c r="Q31" s="592">
        <v>6747</v>
      </c>
      <c r="R31" s="593">
        <v>6</v>
      </c>
      <c r="S31" s="594">
        <v>3960</v>
      </c>
      <c r="T31" s="581">
        <f t="shared" si="2"/>
        <v>22</v>
      </c>
      <c r="U31" s="582">
        <f t="shared" si="3"/>
        <v>37210</v>
      </c>
      <c r="V31" s="583">
        <f t="shared" si="4"/>
        <v>4</v>
      </c>
      <c r="W31" s="584">
        <f t="shared" si="5"/>
        <v>1</v>
      </c>
      <c r="X31" s="584">
        <f t="shared" si="6"/>
        <v>22</v>
      </c>
      <c r="Y31" s="584">
        <f t="shared" si="7"/>
        <v>37210</v>
      </c>
      <c r="Z31" s="585">
        <f t="shared" si="8"/>
        <v>8910</v>
      </c>
      <c r="AA31" s="584">
        <f t="shared" si="9"/>
        <v>21.627891090000002</v>
      </c>
      <c r="AB31" s="584">
        <f t="shared" si="10"/>
        <v>4</v>
      </c>
    </row>
    <row r="32" spans="1:28" s="584" customFormat="1" ht="16.5">
      <c r="A32" s="586">
        <v>5</v>
      </c>
      <c r="B32" s="570" t="s">
        <v>344</v>
      </c>
      <c r="C32" s="570" t="s">
        <v>339</v>
      </c>
      <c r="D32" s="571">
        <v>3</v>
      </c>
      <c r="E32" s="1208">
        <v>4109</v>
      </c>
      <c r="F32" s="587">
        <v>3</v>
      </c>
      <c r="G32" s="588">
        <v>5253</v>
      </c>
      <c r="H32" s="587">
        <v>1</v>
      </c>
      <c r="I32" s="589">
        <v>3750</v>
      </c>
      <c r="J32" s="590">
        <v>4</v>
      </c>
      <c r="K32" s="588">
        <v>1340</v>
      </c>
      <c r="L32" s="587">
        <v>3</v>
      </c>
      <c r="M32" s="589">
        <v>65</v>
      </c>
      <c r="N32" s="590">
        <v>4</v>
      </c>
      <c r="O32" s="588">
        <v>1210</v>
      </c>
      <c r="P32" s="591">
        <v>2</v>
      </c>
      <c r="Q32" s="592">
        <v>3890</v>
      </c>
      <c r="R32" s="593">
        <v>4</v>
      </c>
      <c r="S32" s="594">
        <v>4960</v>
      </c>
      <c r="T32" s="581">
        <f t="shared" si="2"/>
        <v>24</v>
      </c>
      <c r="U32" s="582">
        <f t="shared" si="3"/>
        <v>24577</v>
      </c>
      <c r="V32" s="583">
        <f t="shared" si="4"/>
        <v>5</v>
      </c>
      <c r="W32" s="584">
        <f t="shared" si="5"/>
        <v>1</v>
      </c>
      <c r="X32" s="584">
        <f t="shared" si="6"/>
        <v>24</v>
      </c>
      <c r="Y32" s="584">
        <f t="shared" si="7"/>
        <v>24577</v>
      </c>
      <c r="Z32" s="585">
        <f t="shared" si="8"/>
        <v>5253</v>
      </c>
      <c r="AA32" s="584">
        <f t="shared" si="9"/>
        <v>23.754224747</v>
      </c>
      <c r="AB32" s="584">
        <f t="shared" si="10"/>
        <v>5</v>
      </c>
    </row>
    <row r="33" spans="1:28" s="584" customFormat="1" ht="16.5">
      <c r="A33" s="586">
        <v>6</v>
      </c>
      <c r="B33" s="570" t="s">
        <v>316</v>
      </c>
      <c r="C33" s="570" t="s">
        <v>345</v>
      </c>
      <c r="D33" s="571">
        <v>5</v>
      </c>
      <c r="E33" s="1208">
        <v>3815</v>
      </c>
      <c r="F33" s="587">
        <v>5</v>
      </c>
      <c r="G33" s="588">
        <v>1738</v>
      </c>
      <c r="H33" s="587">
        <v>5.5</v>
      </c>
      <c r="I33" s="589">
        <v>770</v>
      </c>
      <c r="J33" s="590">
        <v>1</v>
      </c>
      <c r="K33" s="588">
        <v>2030</v>
      </c>
      <c r="L33" s="587">
        <v>1</v>
      </c>
      <c r="M33" s="589">
        <v>2280</v>
      </c>
      <c r="N33" s="590">
        <v>1</v>
      </c>
      <c r="O33" s="588">
        <v>7190</v>
      </c>
      <c r="P33" s="591">
        <v>3</v>
      </c>
      <c r="Q33" s="592">
        <v>4227</v>
      </c>
      <c r="R33" s="593">
        <v>3</v>
      </c>
      <c r="S33" s="594">
        <v>5310</v>
      </c>
      <c r="T33" s="581">
        <f t="shared" si="2"/>
        <v>24.5</v>
      </c>
      <c r="U33" s="582">
        <f t="shared" si="3"/>
        <v>27360</v>
      </c>
      <c r="V33" s="583">
        <f t="shared" si="4"/>
        <v>6</v>
      </c>
      <c r="W33" s="584">
        <f t="shared" si="5"/>
        <v>1</v>
      </c>
      <c r="X33" s="584">
        <f t="shared" si="6"/>
        <v>24.5</v>
      </c>
      <c r="Y33" s="584">
        <f t="shared" si="7"/>
        <v>27360</v>
      </c>
      <c r="Z33" s="585">
        <f t="shared" si="8"/>
        <v>7190</v>
      </c>
      <c r="AA33" s="584">
        <f t="shared" si="9"/>
        <v>24.22639281</v>
      </c>
      <c r="AB33" s="584">
        <f t="shared" si="10"/>
        <v>6</v>
      </c>
    </row>
    <row r="34" spans="1:28" s="584" customFormat="1" ht="16.5">
      <c r="A34" s="569">
        <v>7</v>
      </c>
      <c r="B34" s="570" t="s">
        <v>346</v>
      </c>
      <c r="C34" s="570" t="s">
        <v>337</v>
      </c>
      <c r="D34" s="571">
        <v>3</v>
      </c>
      <c r="E34" s="1208">
        <v>4669</v>
      </c>
      <c r="F34" s="587">
        <v>1</v>
      </c>
      <c r="G34" s="588">
        <v>5413</v>
      </c>
      <c r="H34" s="587">
        <v>6</v>
      </c>
      <c r="I34" s="589">
        <v>770</v>
      </c>
      <c r="J34" s="590">
        <v>3</v>
      </c>
      <c r="K34" s="588">
        <v>1530</v>
      </c>
      <c r="L34" s="587">
        <v>1</v>
      </c>
      <c r="M34" s="589">
        <v>810</v>
      </c>
      <c r="N34" s="590">
        <v>5</v>
      </c>
      <c r="O34" s="588">
        <v>60</v>
      </c>
      <c r="P34" s="591">
        <v>5</v>
      </c>
      <c r="Q34" s="592">
        <v>2646</v>
      </c>
      <c r="R34" s="593">
        <v>1</v>
      </c>
      <c r="S34" s="594">
        <v>8070</v>
      </c>
      <c r="T34" s="581">
        <f t="shared" si="2"/>
        <v>25</v>
      </c>
      <c r="U34" s="582">
        <f t="shared" si="3"/>
        <v>23968</v>
      </c>
      <c r="V34" s="583">
        <f t="shared" si="4"/>
        <v>7</v>
      </c>
      <c r="W34" s="584">
        <f t="shared" si="5"/>
        <v>1</v>
      </c>
      <c r="X34" s="584">
        <f t="shared" si="6"/>
        <v>25</v>
      </c>
      <c r="Y34" s="584">
        <f t="shared" si="7"/>
        <v>23968</v>
      </c>
      <c r="Z34" s="585">
        <f t="shared" si="8"/>
        <v>8070</v>
      </c>
      <c r="AA34" s="584">
        <f t="shared" si="9"/>
        <v>24.76031193</v>
      </c>
      <c r="AB34" s="584">
        <f t="shared" si="10"/>
        <v>7</v>
      </c>
    </row>
    <row r="35" spans="1:28" s="584" customFormat="1" ht="16.5">
      <c r="A35" s="586">
        <v>8</v>
      </c>
      <c r="B35" s="595" t="s">
        <v>350</v>
      </c>
      <c r="C35" s="570" t="s">
        <v>339</v>
      </c>
      <c r="D35" s="571">
        <v>3</v>
      </c>
      <c r="E35" s="1208">
        <v>3411</v>
      </c>
      <c r="F35" s="587">
        <v>1</v>
      </c>
      <c r="G35" s="588">
        <v>6304</v>
      </c>
      <c r="H35" s="587">
        <v>5</v>
      </c>
      <c r="I35" s="589">
        <v>430</v>
      </c>
      <c r="J35" s="590">
        <v>3</v>
      </c>
      <c r="K35" s="588">
        <v>1830</v>
      </c>
      <c r="L35" s="587">
        <v>5</v>
      </c>
      <c r="M35" s="589">
        <v>0</v>
      </c>
      <c r="N35" s="590">
        <v>3</v>
      </c>
      <c r="O35" s="588">
        <v>1170</v>
      </c>
      <c r="P35" s="591">
        <v>2</v>
      </c>
      <c r="Q35" s="592">
        <v>4603</v>
      </c>
      <c r="R35" s="593">
        <v>3</v>
      </c>
      <c r="S35" s="594">
        <v>6050</v>
      </c>
      <c r="T35" s="581">
        <f t="shared" si="2"/>
        <v>25</v>
      </c>
      <c r="U35" s="582">
        <f t="shared" si="3"/>
        <v>23798</v>
      </c>
      <c r="V35" s="583">
        <f t="shared" si="4"/>
        <v>8</v>
      </c>
      <c r="W35" s="584">
        <f t="shared" si="5"/>
        <v>1</v>
      </c>
      <c r="X35" s="584">
        <f t="shared" si="6"/>
        <v>25</v>
      </c>
      <c r="Y35" s="584">
        <f t="shared" si="7"/>
        <v>23798</v>
      </c>
      <c r="Z35" s="585">
        <f t="shared" si="8"/>
        <v>6304</v>
      </c>
      <c r="AA35" s="584">
        <f t="shared" si="9"/>
        <v>24.762013696</v>
      </c>
      <c r="AB35" s="584">
        <f t="shared" si="10"/>
        <v>8</v>
      </c>
    </row>
    <row r="36" spans="1:28" s="584" customFormat="1" ht="16.5">
      <c r="A36" s="586">
        <v>9</v>
      </c>
      <c r="B36" s="570" t="s">
        <v>349</v>
      </c>
      <c r="C36" s="570" t="s">
        <v>341</v>
      </c>
      <c r="D36" s="571">
        <v>6</v>
      </c>
      <c r="E36" s="1208">
        <v>3383</v>
      </c>
      <c r="F36" s="587">
        <v>1</v>
      </c>
      <c r="G36" s="588">
        <v>8929</v>
      </c>
      <c r="H36" s="587">
        <v>4</v>
      </c>
      <c r="I36" s="589">
        <v>570</v>
      </c>
      <c r="J36" s="590">
        <v>1</v>
      </c>
      <c r="K36" s="588">
        <v>2140</v>
      </c>
      <c r="L36" s="587">
        <v>3</v>
      </c>
      <c r="M36" s="589">
        <v>20</v>
      </c>
      <c r="N36" s="590">
        <v>4</v>
      </c>
      <c r="O36" s="588">
        <v>420</v>
      </c>
      <c r="P36" s="591">
        <v>3</v>
      </c>
      <c r="Q36" s="592">
        <v>5618</v>
      </c>
      <c r="R36" s="593">
        <v>4</v>
      </c>
      <c r="S36" s="594">
        <v>4880</v>
      </c>
      <c r="T36" s="581">
        <f t="shared" si="2"/>
        <v>26</v>
      </c>
      <c r="U36" s="582">
        <f t="shared" si="3"/>
        <v>25960</v>
      </c>
      <c r="V36" s="583">
        <f t="shared" si="4"/>
        <v>9</v>
      </c>
      <c r="W36" s="584">
        <f t="shared" si="5"/>
        <v>1</v>
      </c>
      <c r="X36" s="584">
        <f t="shared" si="6"/>
        <v>26</v>
      </c>
      <c r="Y36" s="584">
        <f t="shared" si="7"/>
        <v>25960</v>
      </c>
      <c r="Z36" s="585">
        <f t="shared" si="8"/>
        <v>8929</v>
      </c>
      <c r="AA36" s="584">
        <f t="shared" si="9"/>
        <v>25.740391071</v>
      </c>
      <c r="AB36" s="584">
        <f t="shared" si="10"/>
        <v>9</v>
      </c>
    </row>
    <row r="37" spans="1:28" s="584" customFormat="1" ht="16.5">
      <c r="A37" s="569">
        <v>10</v>
      </c>
      <c r="B37" s="570" t="s">
        <v>351</v>
      </c>
      <c r="C37" s="570" t="s">
        <v>343</v>
      </c>
      <c r="D37" s="571">
        <v>4</v>
      </c>
      <c r="E37" s="1208">
        <v>3832</v>
      </c>
      <c r="F37" s="587">
        <v>4</v>
      </c>
      <c r="G37" s="588">
        <v>2273</v>
      </c>
      <c r="H37" s="587">
        <v>2</v>
      </c>
      <c r="I37" s="589">
        <v>1650</v>
      </c>
      <c r="J37" s="590">
        <v>4</v>
      </c>
      <c r="K37" s="588">
        <v>1410</v>
      </c>
      <c r="L37" s="587">
        <v>6</v>
      </c>
      <c r="M37" s="589">
        <v>10</v>
      </c>
      <c r="N37" s="590">
        <v>2</v>
      </c>
      <c r="O37" s="588">
        <v>2160</v>
      </c>
      <c r="P37" s="591">
        <v>1</v>
      </c>
      <c r="Q37" s="592">
        <v>4038</v>
      </c>
      <c r="R37" s="593">
        <v>3</v>
      </c>
      <c r="S37" s="594">
        <v>4890</v>
      </c>
      <c r="T37" s="581">
        <f t="shared" si="2"/>
        <v>26</v>
      </c>
      <c r="U37" s="582">
        <f t="shared" si="3"/>
        <v>20263</v>
      </c>
      <c r="V37" s="583">
        <f t="shared" si="4"/>
        <v>10</v>
      </c>
      <c r="W37" s="584">
        <f t="shared" si="5"/>
        <v>1</v>
      </c>
      <c r="X37" s="584">
        <f t="shared" si="6"/>
        <v>26</v>
      </c>
      <c r="Y37" s="584">
        <f t="shared" si="7"/>
        <v>20263</v>
      </c>
      <c r="Z37" s="585">
        <f t="shared" si="8"/>
        <v>4890</v>
      </c>
      <c r="AA37" s="584">
        <f t="shared" si="9"/>
        <v>25.79736511</v>
      </c>
      <c r="AB37" s="584">
        <f t="shared" si="10"/>
        <v>10</v>
      </c>
    </row>
    <row r="38" spans="1:28" s="584" customFormat="1" ht="16.5">
      <c r="A38" s="586">
        <v>11</v>
      </c>
      <c r="B38" s="570" t="s">
        <v>347</v>
      </c>
      <c r="C38" s="570" t="s">
        <v>348</v>
      </c>
      <c r="D38" s="571">
        <v>5</v>
      </c>
      <c r="E38" s="1208">
        <v>3561</v>
      </c>
      <c r="F38" s="587">
        <v>2</v>
      </c>
      <c r="G38" s="588">
        <v>5403</v>
      </c>
      <c r="H38" s="587">
        <v>2</v>
      </c>
      <c r="I38" s="589">
        <v>1220</v>
      </c>
      <c r="J38" s="590">
        <v>5</v>
      </c>
      <c r="K38" s="588">
        <v>600</v>
      </c>
      <c r="L38" s="587">
        <v>1</v>
      </c>
      <c r="M38" s="589">
        <v>5070</v>
      </c>
      <c r="N38" s="590">
        <v>5</v>
      </c>
      <c r="O38" s="588">
        <v>220</v>
      </c>
      <c r="P38" s="591">
        <v>4</v>
      </c>
      <c r="Q38" s="592">
        <v>3694</v>
      </c>
      <c r="R38" s="593">
        <v>4</v>
      </c>
      <c r="S38" s="594">
        <v>4760</v>
      </c>
      <c r="T38" s="581">
        <f t="shared" si="2"/>
        <v>28</v>
      </c>
      <c r="U38" s="582">
        <f t="shared" si="3"/>
        <v>24528</v>
      </c>
      <c r="V38" s="583">
        <f t="shared" si="4"/>
        <v>11</v>
      </c>
      <c r="W38" s="584">
        <f t="shared" si="5"/>
        <v>1</v>
      </c>
      <c r="X38" s="584">
        <f t="shared" si="6"/>
        <v>28</v>
      </c>
      <c r="Y38" s="584">
        <f t="shared" si="7"/>
        <v>24528</v>
      </c>
      <c r="Z38" s="585">
        <f t="shared" si="8"/>
        <v>5403</v>
      </c>
      <c r="AA38" s="584">
        <f t="shared" si="9"/>
        <v>27.754714597</v>
      </c>
      <c r="AB38" s="584">
        <f t="shared" si="10"/>
        <v>11</v>
      </c>
    </row>
    <row r="39" spans="1:28" s="584" customFormat="1" ht="16.5">
      <c r="A39" s="586">
        <v>12</v>
      </c>
      <c r="B39" s="570" t="s">
        <v>352</v>
      </c>
      <c r="C39" s="570" t="s">
        <v>348</v>
      </c>
      <c r="D39" s="571">
        <v>4</v>
      </c>
      <c r="E39" s="1208">
        <v>4032</v>
      </c>
      <c r="F39" s="587">
        <v>3</v>
      </c>
      <c r="G39" s="588">
        <v>5160</v>
      </c>
      <c r="H39" s="587">
        <v>5.5</v>
      </c>
      <c r="I39" s="589">
        <v>770</v>
      </c>
      <c r="J39" s="590">
        <v>2</v>
      </c>
      <c r="K39" s="588">
        <v>1570</v>
      </c>
      <c r="L39" s="587">
        <v>7</v>
      </c>
      <c r="M39" s="589">
        <v>0</v>
      </c>
      <c r="N39" s="590">
        <v>3</v>
      </c>
      <c r="O39" s="588">
        <v>680</v>
      </c>
      <c r="P39" s="591">
        <v>5</v>
      </c>
      <c r="Q39" s="592">
        <v>4356</v>
      </c>
      <c r="R39" s="593">
        <v>1</v>
      </c>
      <c r="S39" s="594">
        <v>7240</v>
      </c>
      <c r="T39" s="581">
        <f t="shared" si="2"/>
        <v>30.5</v>
      </c>
      <c r="U39" s="582">
        <f t="shared" si="3"/>
        <v>23808</v>
      </c>
      <c r="V39" s="583">
        <f t="shared" si="4"/>
        <v>12</v>
      </c>
      <c r="W39" s="584">
        <f t="shared" si="5"/>
        <v>1</v>
      </c>
      <c r="X39" s="584">
        <f t="shared" si="6"/>
        <v>30.5</v>
      </c>
      <c r="Y39" s="584">
        <f t="shared" si="7"/>
        <v>23808</v>
      </c>
      <c r="Z39" s="585">
        <f t="shared" si="8"/>
        <v>7240</v>
      </c>
      <c r="AA39" s="584">
        <f t="shared" si="9"/>
        <v>30.26191276</v>
      </c>
      <c r="AB39" s="584">
        <f t="shared" si="10"/>
        <v>12</v>
      </c>
    </row>
    <row r="40" spans="1:28" ht="16.5">
      <c r="A40" s="569">
        <v>13</v>
      </c>
      <c r="B40" s="595" t="s">
        <v>353</v>
      </c>
      <c r="C40" s="570" t="s">
        <v>337</v>
      </c>
      <c r="D40" s="571">
        <v>2</v>
      </c>
      <c r="E40" s="1208">
        <v>4223</v>
      </c>
      <c r="F40" s="587">
        <v>6</v>
      </c>
      <c r="G40" s="588">
        <v>1398</v>
      </c>
      <c r="H40" s="587">
        <v>3.5</v>
      </c>
      <c r="I40" s="589">
        <v>800</v>
      </c>
      <c r="J40" s="590">
        <v>2</v>
      </c>
      <c r="K40" s="588">
        <v>1970</v>
      </c>
      <c r="L40" s="587">
        <v>5</v>
      </c>
      <c r="M40" s="589">
        <v>10</v>
      </c>
      <c r="N40" s="590">
        <v>6</v>
      </c>
      <c r="O40" s="588">
        <v>0</v>
      </c>
      <c r="P40" s="591">
        <v>6</v>
      </c>
      <c r="Q40" s="592">
        <v>4248</v>
      </c>
      <c r="R40" s="593">
        <v>2</v>
      </c>
      <c r="S40" s="594">
        <v>5660</v>
      </c>
      <c r="T40" s="581">
        <f t="shared" si="2"/>
        <v>32.5</v>
      </c>
      <c r="U40" s="582">
        <f t="shared" si="3"/>
        <v>18309</v>
      </c>
      <c r="V40" s="583">
        <f t="shared" si="4"/>
        <v>13</v>
      </c>
      <c r="W40" s="584">
        <f t="shared" si="5"/>
        <v>1</v>
      </c>
      <c r="X40" s="584">
        <f t="shared" si="6"/>
        <v>32.5</v>
      </c>
      <c r="Y40" s="584">
        <f t="shared" si="7"/>
        <v>18309</v>
      </c>
      <c r="Z40" s="585">
        <f t="shared" si="8"/>
        <v>5660</v>
      </c>
      <c r="AA40" s="584">
        <f t="shared" si="9"/>
        <v>32.31690434</v>
      </c>
      <c r="AB40" s="584">
        <f t="shared" si="10"/>
        <v>13</v>
      </c>
    </row>
    <row r="41" spans="1:28" ht="16.5">
      <c r="A41" s="586">
        <v>14</v>
      </c>
      <c r="B41" s="570" t="s">
        <v>354</v>
      </c>
      <c r="C41" s="570" t="s">
        <v>345</v>
      </c>
      <c r="D41" s="571">
        <v>1</v>
      </c>
      <c r="E41" s="1208">
        <v>4821</v>
      </c>
      <c r="F41" s="587">
        <v>4</v>
      </c>
      <c r="G41" s="588">
        <v>3764</v>
      </c>
      <c r="H41" s="587">
        <v>4</v>
      </c>
      <c r="I41" s="589">
        <v>1420</v>
      </c>
      <c r="J41" s="590">
        <v>6</v>
      </c>
      <c r="K41" s="588">
        <v>390</v>
      </c>
      <c r="L41" s="587">
        <v>6</v>
      </c>
      <c r="M41" s="589">
        <v>5</v>
      </c>
      <c r="N41" s="590">
        <v>4</v>
      </c>
      <c r="O41" s="588">
        <v>60</v>
      </c>
      <c r="P41" s="591">
        <v>4</v>
      </c>
      <c r="Q41" s="592">
        <v>4588</v>
      </c>
      <c r="R41" s="593">
        <v>5</v>
      </c>
      <c r="S41" s="594">
        <v>4210</v>
      </c>
      <c r="T41" s="581">
        <f t="shared" si="2"/>
        <v>34</v>
      </c>
      <c r="U41" s="582">
        <f t="shared" si="3"/>
        <v>19258</v>
      </c>
      <c r="V41" s="583">
        <f t="shared" si="4"/>
        <v>14</v>
      </c>
      <c r="W41" s="584">
        <f t="shared" si="5"/>
        <v>1</v>
      </c>
      <c r="X41" s="584">
        <f t="shared" si="6"/>
        <v>34</v>
      </c>
      <c r="Y41" s="584">
        <f t="shared" si="7"/>
        <v>19258</v>
      </c>
      <c r="Z41" s="585">
        <f t="shared" si="8"/>
        <v>4821</v>
      </c>
      <c r="AA41" s="584">
        <f t="shared" si="9"/>
        <v>33.807415179</v>
      </c>
      <c r="AB41" s="584">
        <f t="shared" si="10"/>
        <v>14</v>
      </c>
    </row>
    <row r="42" spans="1:28" ht="16.5">
      <c r="A42" s="586">
        <v>15</v>
      </c>
      <c r="B42" s="595" t="s">
        <v>355</v>
      </c>
      <c r="C42" s="570" t="s">
        <v>348</v>
      </c>
      <c r="D42" s="571">
        <v>1</v>
      </c>
      <c r="E42" s="1208">
        <v>4396</v>
      </c>
      <c r="F42" s="587">
        <v>3</v>
      </c>
      <c r="G42" s="588">
        <v>3836</v>
      </c>
      <c r="H42" s="587">
        <v>5</v>
      </c>
      <c r="I42" s="589">
        <v>860</v>
      </c>
      <c r="J42" s="590">
        <v>5</v>
      </c>
      <c r="K42" s="588">
        <v>1290</v>
      </c>
      <c r="L42" s="587">
        <v>5</v>
      </c>
      <c r="M42" s="589">
        <v>20</v>
      </c>
      <c r="N42" s="590">
        <v>6</v>
      </c>
      <c r="O42" s="588">
        <v>0</v>
      </c>
      <c r="P42" s="591">
        <v>5</v>
      </c>
      <c r="Q42" s="592">
        <v>1666</v>
      </c>
      <c r="R42" s="593">
        <v>5</v>
      </c>
      <c r="S42" s="594">
        <v>3720</v>
      </c>
      <c r="T42" s="581">
        <f t="shared" si="2"/>
        <v>35</v>
      </c>
      <c r="U42" s="582">
        <f t="shared" si="3"/>
        <v>15788</v>
      </c>
      <c r="V42" s="583">
        <f t="shared" si="4"/>
        <v>15</v>
      </c>
      <c r="W42" s="584">
        <f t="shared" si="5"/>
        <v>1</v>
      </c>
      <c r="X42" s="584">
        <f t="shared" si="6"/>
        <v>35</v>
      </c>
      <c r="Y42" s="584">
        <f t="shared" si="7"/>
        <v>15788</v>
      </c>
      <c r="Z42" s="585">
        <f t="shared" si="8"/>
        <v>4396</v>
      </c>
      <c r="AA42" s="584">
        <f t="shared" si="9"/>
        <v>34.842115604</v>
      </c>
      <c r="AB42" s="584">
        <f t="shared" si="10"/>
        <v>15</v>
      </c>
    </row>
    <row r="43" spans="1:28" ht="16.5">
      <c r="A43" s="569">
        <v>16</v>
      </c>
      <c r="B43" s="570" t="s">
        <v>356</v>
      </c>
      <c r="C43" s="570" t="s">
        <v>343</v>
      </c>
      <c r="D43" s="571">
        <v>6</v>
      </c>
      <c r="E43" s="1208">
        <v>1721</v>
      </c>
      <c r="F43" s="587">
        <v>6</v>
      </c>
      <c r="G43" s="588">
        <v>2624</v>
      </c>
      <c r="H43" s="587">
        <v>3</v>
      </c>
      <c r="I43" s="589">
        <v>2070</v>
      </c>
      <c r="J43" s="590">
        <v>4</v>
      </c>
      <c r="K43" s="588">
        <v>1320</v>
      </c>
      <c r="L43" s="587">
        <v>3</v>
      </c>
      <c r="M43" s="589">
        <v>2640</v>
      </c>
      <c r="N43" s="590">
        <v>5</v>
      </c>
      <c r="O43" s="588">
        <v>50</v>
      </c>
      <c r="P43" s="591">
        <v>4</v>
      </c>
      <c r="Q43" s="592">
        <v>3418</v>
      </c>
      <c r="R43" s="593">
        <v>6</v>
      </c>
      <c r="S43" s="594">
        <v>3090</v>
      </c>
      <c r="T43" s="581">
        <f t="shared" si="2"/>
        <v>37</v>
      </c>
      <c r="U43" s="582">
        <f t="shared" si="3"/>
        <v>16933</v>
      </c>
      <c r="V43" s="583">
        <f t="shared" si="4"/>
        <v>16</v>
      </c>
      <c r="W43" s="584">
        <f t="shared" si="5"/>
        <v>1</v>
      </c>
      <c r="X43" s="584">
        <f t="shared" si="6"/>
        <v>37</v>
      </c>
      <c r="Y43" s="584">
        <f t="shared" si="7"/>
        <v>16933</v>
      </c>
      <c r="Z43" s="585">
        <f t="shared" si="8"/>
        <v>3418</v>
      </c>
      <c r="AA43" s="584">
        <f t="shared" si="9"/>
        <v>36.830666582</v>
      </c>
      <c r="AB43" s="584">
        <f t="shared" si="10"/>
        <v>16</v>
      </c>
    </row>
    <row r="44" spans="1:28" ht="16.5">
      <c r="A44" s="586">
        <v>17</v>
      </c>
      <c r="B44" s="595" t="s">
        <v>358</v>
      </c>
      <c r="C44" s="570" t="s">
        <v>341</v>
      </c>
      <c r="D44" s="571">
        <v>6</v>
      </c>
      <c r="E44" s="1208">
        <v>2444</v>
      </c>
      <c r="F44" s="587">
        <v>5</v>
      </c>
      <c r="G44" s="588">
        <v>2742</v>
      </c>
      <c r="H44" s="587">
        <v>3.5</v>
      </c>
      <c r="I44" s="589">
        <v>800</v>
      </c>
      <c r="J44" s="590">
        <v>5</v>
      </c>
      <c r="K44" s="588">
        <v>1250</v>
      </c>
      <c r="L44" s="587">
        <v>4</v>
      </c>
      <c r="M44" s="589">
        <v>45</v>
      </c>
      <c r="N44" s="590">
        <v>6</v>
      </c>
      <c r="O44" s="588">
        <v>10</v>
      </c>
      <c r="P44" s="591">
        <v>6</v>
      </c>
      <c r="Q44" s="592">
        <v>1652</v>
      </c>
      <c r="R44" s="593">
        <v>5</v>
      </c>
      <c r="S44" s="594">
        <v>2770</v>
      </c>
      <c r="T44" s="581">
        <f t="shared" si="2"/>
        <v>40.5</v>
      </c>
      <c r="U44" s="582">
        <f t="shared" si="3"/>
        <v>11713</v>
      </c>
      <c r="V44" s="583">
        <f t="shared" si="4"/>
        <v>17</v>
      </c>
      <c r="W44" s="584">
        <f t="shared" si="5"/>
        <v>1</v>
      </c>
      <c r="X44" s="584">
        <f t="shared" si="6"/>
        <v>40.5</v>
      </c>
      <c r="Y44" s="584">
        <f t="shared" si="7"/>
        <v>11713</v>
      </c>
      <c r="Z44" s="585">
        <f t="shared" si="8"/>
        <v>2770</v>
      </c>
      <c r="AA44" s="584">
        <f t="shared" si="9"/>
        <v>40.382867229999995</v>
      </c>
      <c r="AB44" s="584">
        <f t="shared" si="10"/>
        <v>17</v>
      </c>
    </row>
    <row r="45" spans="1:28" ht="16.5">
      <c r="A45" s="586">
        <v>18</v>
      </c>
      <c r="B45" s="595" t="s">
        <v>357</v>
      </c>
      <c r="C45" s="570" t="s">
        <v>345</v>
      </c>
      <c r="D45" s="571">
        <v>5</v>
      </c>
      <c r="E45" s="1208">
        <v>2535</v>
      </c>
      <c r="F45" s="587">
        <v>6</v>
      </c>
      <c r="G45" s="588">
        <v>1834</v>
      </c>
      <c r="H45" s="587">
        <v>6</v>
      </c>
      <c r="I45" s="589">
        <v>260</v>
      </c>
      <c r="J45" s="590">
        <v>6</v>
      </c>
      <c r="K45" s="588">
        <v>1240</v>
      </c>
      <c r="L45" s="587">
        <v>4</v>
      </c>
      <c r="M45" s="589">
        <v>10</v>
      </c>
      <c r="N45" s="590">
        <v>1</v>
      </c>
      <c r="O45" s="588">
        <v>2260</v>
      </c>
      <c r="P45" s="591">
        <v>7</v>
      </c>
      <c r="Q45" s="592">
        <v>0</v>
      </c>
      <c r="R45" s="593">
        <v>7</v>
      </c>
      <c r="S45" s="594">
        <v>0</v>
      </c>
      <c r="T45" s="581">
        <f t="shared" si="2"/>
        <v>42</v>
      </c>
      <c r="U45" s="582">
        <f t="shared" si="3"/>
        <v>8139</v>
      </c>
      <c r="V45" s="583">
        <f t="shared" si="4"/>
        <v>18</v>
      </c>
      <c r="W45" s="584">
        <f t="shared" si="5"/>
        <v>1</v>
      </c>
      <c r="X45" s="584">
        <f t="shared" si="6"/>
        <v>42</v>
      </c>
      <c r="Y45" s="584">
        <f t="shared" si="7"/>
        <v>8139</v>
      </c>
      <c r="Z45" s="585">
        <f t="shared" si="8"/>
        <v>2535</v>
      </c>
      <c r="AA45" s="584">
        <f t="shared" si="9"/>
        <v>41.918607465</v>
      </c>
      <c r="AB45" s="584">
        <f t="shared" si="10"/>
        <v>18</v>
      </c>
    </row>
    <row r="46" spans="1:28" ht="17.25" thickBot="1">
      <c r="A46" s="596">
        <v>22</v>
      </c>
      <c r="B46" s="597"/>
      <c r="C46" s="598"/>
      <c r="D46" s="599"/>
      <c r="E46" s="600"/>
      <c r="F46" s="601"/>
      <c r="G46" s="602"/>
      <c r="H46" s="599"/>
      <c r="I46" s="600"/>
      <c r="J46" s="601"/>
      <c r="K46" s="602"/>
      <c r="L46" s="599"/>
      <c r="M46" s="600"/>
      <c r="N46" s="601"/>
      <c r="O46" s="602"/>
      <c r="P46" s="599"/>
      <c r="Q46" s="600"/>
      <c r="R46" s="601"/>
      <c r="S46" s="602"/>
      <c r="T46" s="603">
        <f t="shared" si="2"/>
      </c>
      <c r="U46" s="604">
        <f t="shared" si="3"/>
      </c>
      <c r="V46" s="605">
        <f t="shared" si="4"/>
      </c>
      <c r="W46" s="584">
        <f>IF(ISNUMBER(V46)=TRUE,1,"")</f>
      </c>
      <c r="X46" s="584">
        <f>IF(ISNUMBER(T46)=TRUE,T46,"")</f>
      </c>
      <c r="Y46" s="584">
        <f>IF(ISNUMBER(U46)=TRUE,U46,"")</f>
      </c>
      <c r="Z46" s="585">
        <f>MAX(E46,G46,I46,K46,M46,O46,Q46,S46)</f>
        <v>0</v>
      </c>
      <c r="AA46" s="584">
        <f>IF(ISNUMBER(X46)=TRUE,X46-Y46/100000-Z46/1000000000,"")</f>
      </c>
      <c r="AB46" s="584">
        <f t="shared" si="10"/>
      </c>
    </row>
    <row r="47" spans="1:22" ht="16.5" thickTop="1">
      <c r="A47" s="606"/>
      <c r="B47" s="607"/>
      <c r="C47" s="608"/>
      <c r="D47" s="609"/>
      <c r="E47" s="610"/>
      <c r="F47" s="609"/>
      <c r="G47" s="610"/>
      <c r="H47" s="609"/>
      <c r="I47" s="610"/>
      <c r="J47" s="609"/>
      <c r="K47" s="610"/>
      <c r="L47" s="609"/>
      <c r="M47" s="610"/>
      <c r="N47" s="609"/>
      <c r="O47" s="610"/>
      <c r="P47" s="609"/>
      <c r="Q47" s="610"/>
      <c r="R47" s="609"/>
      <c r="S47" s="610"/>
      <c r="T47" s="609"/>
      <c r="U47" s="610"/>
      <c r="V47" s="611"/>
    </row>
    <row r="48" spans="2:22" ht="15.75">
      <c r="B48" s="607"/>
      <c r="C48" s="608"/>
      <c r="D48" s="609"/>
      <c r="E48" s="610"/>
      <c r="F48" s="609"/>
      <c r="G48" s="610"/>
      <c r="H48" s="609"/>
      <c r="I48" s="610"/>
      <c r="J48" s="609"/>
      <c r="K48" s="610"/>
      <c r="L48" s="609"/>
      <c r="M48" s="610"/>
      <c r="N48" s="609"/>
      <c r="O48" s="610"/>
      <c r="P48" s="609"/>
      <c r="Q48" s="610"/>
      <c r="R48" s="609"/>
      <c r="S48" s="610"/>
      <c r="T48" s="609"/>
      <c r="U48" s="610"/>
      <c r="V48" s="611"/>
    </row>
    <row r="49" spans="2:22" ht="15.75">
      <c r="B49" s="607"/>
      <c r="C49" s="608"/>
      <c r="D49" s="609"/>
      <c r="E49" s="610"/>
      <c r="F49" s="609"/>
      <c r="G49" s="610"/>
      <c r="H49" s="609"/>
      <c r="I49" s="610"/>
      <c r="J49" s="609"/>
      <c r="K49" s="610"/>
      <c r="L49" s="609"/>
      <c r="M49" s="610"/>
      <c r="N49" s="609"/>
      <c r="O49" s="610"/>
      <c r="P49" s="609"/>
      <c r="Q49" s="610"/>
      <c r="R49" s="609"/>
      <c r="S49" s="610"/>
      <c r="T49" s="609"/>
      <c r="U49" s="610"/>
      <c r="V49" s="611"/>
    </row>
    <row r="50" spans="2:22" ht="15.75">
      <c r="B50" s="607"/>
      <c r="C50" s="608"/>
      <c r="D50" s="609"/>
      <c r="E50" s="610"/>
      <c r="F50" s="609"/>
      <c r="G50" s="610"/>
      <c r="H50" s="609"/>
      <c r="I50" s="610"/>
      <c r="J50" s="609"/>
      <c r="K50" s="610"/>
      <c r="L50" s="609"/>
      <c r="M50" s="610"/>
      <c r="N50" s="609"/>
      <c r="O50" s="610"/>
      <c r="P50" s="609"/>
      <c r="Q50" s="610"/>
      <c r="R50" s="609"/>
      <c r="S50" s="610"/>
      <c r="T50" s="609"/>
      <c r="U50" s="610"/>
      <c r="V50" s="611"/>
    </row>
  </sheetData>
  <sheetProtection/>
  <mergeCells count="42">
    <mergeCell ref="A25:A26"/>
    <mergeCell ref="B25:B26"/>
    <mergeCell ref="C25:C26"/>
    <mergeCell ref="D25:E25"/>
    <mergeCell ref="F25:G25"/>
    <mergeCell ref="H25:I25"/>
    <mergeCell ref="A7:A8"/>
    <mergeCell ref="B7:B8"/>
    <mergeCell ref="C7:C8"/>
    <mergeCell ref="D7:E7"/>
    <mergeCell ref="D8:E8"/>
    <mergeCell ref="J25:K25"/>
    <mergeCell ref="B21:C21"/>
    <mergeCell ref="B22:C22"/>
    <mergeCell ref="F8:G8"/>
    <mergeCell ref="H8:I8"/>
    <mergeCell ref="R7:S7"/>
    <mergeCell ref="T7:V8"/>
    <mergeCell ref="N8:O8"/>
    <mergeCell ref="P8:Q8"/>
    <mergeCell ref="R8:S8"/>
    <mergeCell ref="R26:S26"/>
    <mergeCell ref="N25:O25"/>
    <mergeCell ref="P25:Q25"/>
    <mergeCell ref="R25:S25"/>
    <mergeCell ref="N7:O7"/>
    <mergeCell ref="T25:V26"/>
    <mergeCell ref="D26:E26"/>
    <mergeCell ref="F26:G26"/>
    <mergeCell ref="H26:I26"/>
    <mergeCell ref="J26:K26"/>
    <mergeCell ref="L25:M25"/>
    <mergeCell ref="L26:M26"/>
    <mergeCell ref="N26:O26"/>
    <mergeCell ref="P26:Q26"/>
    <mergeCell ref="P7:Q7"/>
    <mergeCell ref="F7:G7"/>
    <mergeCell ref="H7:I7"/>
    <mergeCell ref="J7:K7"/>
    <mergeCell ref="L7:M7"/>
    <mergeCell ref="J8:K8"/>
    <mergeCell ref="L8:M8"/>
  </mergeCells>
  <dataValidations count="1">
    <dataValidation type="custom" allowBlank="1" showInputMessage="1" showErrorMessage="1" promptTitle="POZOR!" prompt="Polje sa formulom, ne upisuj ništa!" errorTitle="Stani!" error="Polje sa formulom i nije dopušteno ništa mjenjati!" sqref="T28:T46">
      <formula1>IF(ISNUMBER(D28)=TRUE,SUM(D28,F28,H28,J28,L28,N28,P28,R28),"")</formula1>
    </dataValidation>
  </dataValidations>
  <printOptions horizontalCentered="1"/>
  <pageMargins left="0.7874015748031497" right="0.7874015748031497" top="0.6692913385826772" bottom="0.3937007874015748" header="2.9133858267716537" footer="0.2362204724409449"/>
  <pageSetup horizontalDpi="600" verticalDpi="600" orientation="landscape" paperSize="9" scale="66" r:id="rId5"/>
  <headerFooter alignWithMargins="0">
    <oddHeader>&amp;C&amp;G</oddHeader>
    <oddFooter>&amp;L&amp;"Arial,Kurziv"&amp;YPojedinačni plasman lige&amp;R&amp;"Arial,Kurziv"&amp;YStranica &amp;P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cp:lastPrinted>2012-09-12T10:27:44Z</cp:lastPrinted>
  <dcterms:created xsi:type="dcterms:W3CDTF">2012-09-07T13:43:52Z</dcterms:created>
  <dcterms:modified xsi:type="dcterms:W3CDTF">2013-01-08T13:10:09Z</dcterms:modified>
  <cp:category/>
  <cp:version/>
  <cp:contentType/>
  <cp:contentStatus/>
</cp:coreProperties>
</file>